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mc:AlternateContent xmlns:mc="http://schemas.openxmlformats.org/markup-compatibility/2006">
    <mc:Choice Requires="x15">
      <x15ac:absPath xmlns:x15ac="http://schemas.microsoft.com/office/spreadsheetml/2010/11/ac" url="G:\Geteilte Ablagen\CHE.FORD\PKW\05_Management\Programmübergreifende Dokumente\02_Antragsformular\02_Programme\"/>
    </mc:Choice>
  </mc:AlternateContent>
  <xr:revisionPtr revIDLastSave="0" documentId="13_ncr:1_{287551A0-112B-47AB-BE9F-C2DE589DEE26}" xr6:coauthVersionLast="47" xr6:coauthVersionMax="47" xr10:uidLastSave="{00000000-0000-0000-0000-000000000000}"/>
  <bookViews>
    <workbookView xWindow="-110" yWindow="-110" windowWidth="19420" windowHeight="11500" tabRatio="673" firstSheet="5" activeTab="11" xr2:uid="{00000000-000D-0000-FFFF-FFFF00000000}"/>
  </bookViews>
  <sheets>
    <sheet name="Sprachauswahl" sheetId="14" state="hidden" r:id="rId1"/>
    <sheet name="Informazioni_Richiedente" sheetId="28" state="hidden" r:id="rId2"/>
    <sheet name="Antragsteller_Daten" sheetId="5" state="hidden" r:id="rId3"/>
    <sheet name="Infos_Demandeur" sheetId="25" state="hidden" r:id="rId4"/>
    <sheet name="Informazioni sul progetto" sheetId="29" state="hidden" r:id="rId5"/>
    <sheet name="Förderrechner" sheetId="22" r:id="rId6"/>
    <sheet name="Informations sur le projet" sheetId="26" state="hidden" r:id="rId7"/>
    <sheet name="Berechnung_Ersatz_Ventilatoren" sheetId="9" r:id="rId8"/>
    <sheet name="Berechnung_Beleuchtung" sheetId="33" state="hidden" r:id="rId9"/>
    <sheet name="Efficienza_Motore Ventilatore" sheetId="30" state="hidden" r:id="rId10"/>
    <sheet name="Efficacité_Moteur Ventilateur" sheetId="27" state="hidden" r:id="rId11"/>
    <sheet name="Motoren_Ventilatoreneffizienz" sheetId="21" r:id="rId12"/>
    <sheet name="Import" sheetId="31" state="hidden" r:id="rId13"/>
    <sheet name="Export" sheetId="32" state="hidden" r:id="rId14"/>
    <sheet name="Dropdowns" sheetId="11" state="hidden" r:id="rId15"/>
    <sheet name="Standardprofile" sheetId="12" state="hidden" r:id="rId16"/>
    <sheet name="Adresse_hidden" sheetId="13" state="hidden" r:id="rId17"/>
  </sheets>
  <definedNames>
    <definedName name="_xlnm.Print_Area" localSheetId="2">Antragsteller_Daten!$A$1:$AB$87</definedName>
    <definedName name="_xlnm.Print_Area" localSheetId="5">Förderrechner!$A$1:$AG$60</definedName>
    <definedName name="_xlnm.Print_Area" localSheetId="6">'Informations sur le projet'!$A$1:$AG$135</definedName>
    <definedName name="_xlnm.Print_Area" localSheetId="4">'Informazioni sul progetto'!$A$1:$AG$135</definedName>
    <definedName name="_xlnm.Print_Area" localSheetId="1">Informazioni_Richiedente!$A$1:$AB$87</definedName>
    <definedName name="_xlnm.Print_Area" localSheetId="3">Infos_Demandeur!$A$1:$AB$86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22" l="1"/>
  <c r="Y25" i="22"/>
  <c r="Y23" i="22" l="1"/>
  <c r="N18" i="9"/>
  <c r="BE37" i="9"/>
  <c r="BE19" i="9"/>
  <c r="BE20" i="9"/>
  <c r="BE21" i="9"/>
  <c r="BE22" i="9"/>
  <c r="BE23" i="9"/>
  <c r="BE24" i="9"/>
  <c r="BE25" i="9"/>
  <c r="BE26" i="9"/>
  <c r="BE27" i="9"/>
  <c r="BE28" i="9"/>
  <c r="BE29" i="9"/>
  <c r="BE30" i="9"/>
  <c r="BE31" i="9"/>
  <c r="BE32" i="9"/>
  <c r="BE33" i="9"/>
  <c r="BE34" i="9"/>
  <c r="BE35" i="9"/>
  <c r="BE36" i="9"/>
  <c r="BE18" i="9"/>
  <c r="N37" i="9"/>
  <c r="N19" i="9"/>
  <c r="N20" i="9"/>
  <c r="N21" i="9"/>
  <c r="N22" i="9"/>
  <c r="N23" i="9"/>
  <c r="N24" i="9"/>
  <c r="N25" i="9"/>
  <c r="N26" i="9"/>
  <c r="N27" i="9"/>
  <c r="N28" i="9"/>
  <c r="N29" i="9"/>
  <c r="N30" i="9"/>
  <c r="N31" i="9"/>
  <c r="N32" i="9"/>
  <c r="N33" i="9"/>
  <c r="N34" i="9"/>
  <c r="N35" i="9"/>
  <c r="N36" i="9"/>
  <c r="Y35" i="22"/>
  <c r="M82" i="33"/>
  <c r="D82" i="33"/>
  <c r="E82" i="33" s="1"/>
  <c r="K82" i="33" s="1"/>
  <c r="L82" i="33" s="1"/>
  <c r="J82" i="33"/>
  <c r="D83" i="33"/>
  <c r="E83" i="33" s="1"/>
  <c r="K83" i="33" s="1"/>
  <c r="L83" i="33" s="1"/>
  <c r="J83" i="33"/>
  <c r="M83" i="33"/>
  <c r="D64" i="33" l="1"/>
  <c r="E64" i="33" s="1"/>
  <c r="K64" i="33" s="1"/>
  <c r="L64" i="33" s="1"/>
  <c r="J64" i="33"/>
  <c r="M64" i="33"/>
  <c r="D65" i="33"/>
  <c r="E65" i="33" s="1"/>
  <c r="J65" i="33"/>
  <c r="M65" i="33"/>
  <c r="D66" i="33"/>
  <c r="E66" i="33" s="1"/>
  <c r="J66" i="33"/>
  <c r="M66" i="33"/>
  <c r="D67" i="33"/>
  <c r="E67" i="33" s="1"/>
  <c r="J67" i="33"/>
  <c r="M67" i="33"/>
  <c r="D68" i="33"/>
  <c r="E68" i="33" s="1"/>
  <c r="J68" i="33"/>
  <c r="M68" i="33"/>
  <c r="D69" i="33"/>
  <c r="E69" i="33" s="1"/>
  <c r="J69" i="33"/>
  <c r="M69" i="33"/>
  <c r="D70" i="33"/>
  <c r="E70" i="33" s="1"/>
  <c r="J70" i="33"/>
  <c r="M70" i="33"/>
  <c r="D71" i="33"/>
  <c r="E71" i="33" s="1"/>
  <c r="J71" i="33"/>
  <c r="M71" i="33"/>
  <c r="D72" i="33"/>
  <c r="E72" i="33" s="1"/>
  <c r="K72" i="33" s="1"/>
  <c r="L72" i="33" s="1"/>
  <c r="J72" i="33"/>
  <c r="M72" i="33"/>
  <c r="D49" i="33"/>
  <c r="E49" i="33" s="1"/>
  <c r="J49" i="33"/>
  <c r="M49" i="33"/>
  <c r="D50" i="33"/>
  <c r="E50" i="33" s="1"/>
  <c r="J50" i="33"/>
  <c r="M50" i="33"/>
  <c r="D51" i="33"/>
  <c r="E51" i="33" s="1"/>
  <c r="J51" i="33"/>
  <c r="M51" i="33"/>
  <c r="D52" i="33"/>
  <c r="E52" i="33" s="1"/>
  <c r="J52" i="33"/>
  <c r="M52" i="33"/>
  <c r="D53" i="33"/>
  <c r="E53" i="33" s="1"/>
  <c r="K53" i="33" s="1"/>
  <c r="L53" i="33" s="1"/>
  <c r="J53" i="33"/>
  <c r="M53" i="33"/>
  <c r="D54" i="33"/>
  <c r="E54" i="33" s="1"/>
  <c r="J54" i="33"/>
  <c r="M54" i="33"/>
  <c r="D55" i="33"/>
  <c r="E55" i="33" s="1"/>
  <c r="J55" i="33"/>
  <c r="M55" i="33"/>
  <c r="D56" i="33"/>
  <c r="E56" i="33" s="1"/>
  <c r="J56" i="33"/>
  <c r="M56" i="33"/>
  <c r="D57" i="33"/>
  <c r="E57" i="33" s="1"/>
  <c r="J57" i="33"/>
  <c r="M57" i="33"/>
  <c r="D58" i="33"/>
  <c r="E58" i="33" s="1"/>
  <c r="J58" i="33"/>
  <c r="M58" i="33"/>
  <c r="D59" i="33"/>
  <c r="E59" i="33" s="1"/>
  <c r="J59" i="33"/>
  <c r="M59" i="33"/>
  <c r="D60" i="33"/>
  <c r="E60" i="33" s="1"/>
  <c r="J60" i="33"/>
  <c r="M60" i="33"/>
  <c r="D61" i="33"/>
  <c r="E61" i="33" s="1"/>
  <c r="K61" i="33" s="1"/>
  <c r="L61" i="33" s="1"/>
  <c r="J61" i="33"/>
  <c r="M61" i="33"/>
  <c r="D62" i="33"/>
  <c r="E62" i="33" s="1"/>
  <c r="J62" i="33"/>
  <c r="M62" i="33"/>
  <c r="D63" i="33"/>
  <c r="E63" i="33" s="1"/>
  <c r="J63" i="33"/>
  <c r="M63" i="33"/>
  <c r="D73" i="33"/>
  <c r="E73" i="33" s="1"/>
  <c r="J73" i="33"/>
  <c r="M73" i="33"/>
  <c r="D74" i="33"/>
  <c r="E74" i="33" s="1"/>
  <c r="J74" i="33"/>
  <c r="M74" i="33"/>
  <c r="D75" i="33"/>
  <c r="E75" i="33" s="1"/>
  <c r="J75" i="33"/>
  <c r="M75" i="33"/>
  <c r="D76" i="33"/>
  <c r="E76" i="33" s="1"/>
  <c r="J76" i="33"/>
  <c r="M76" i="33"/>
  <c r="D77" i="33"/>
  <c r="E77" i="33" s="1"/>
  <c r="J77" i="33"/>
  <c r="M77" i="33"/>
  <c r="K63" i="33" l="1"/>
  <c r="K66" i="33"/>
  <c r="L66" i="33" s="1"/>
  <c r="K74" i="33"/>
  <c r="K57" i="33"/>
  <c r="L57" i="33" s="1"/>
  <c r="K49" i="33"/>
  <c r="L49" i="33" s="1"/>
  <c r="K75" i="33"/>
  <c r="L75" i="33" s="1"/>
  <c r="K50" i="33"/>
  <c r="L50" i="33" s="1"/>
  <c r="K71" i="33"/>
  <c r="L71" i="33" s="1"/>
  <c r="K58" i="33"/>
  <c r="K60" i="33"/>
  <c r="K54" i="33"/>
  <c r="L54" i="33" s="1"/>
  <c r="K65" i="33"/>
  <c r="L65" i="33" s="1"/>
  <c r="K56" i="33"/>
  <c r="L56" i="33" s="1"/>
  <c r="K70" i="33"/>
  <c r="L70" i="33" s="1"/>
  <c r="K68" i="33"/>
  <c r="L68" i="33" s="1"/>
  <c r="K59" i="33"/>
  <c r="L59" i="33" s="1"/>
  <c r="K67" i="33"/>
  <c r="L67" i="33" s="1"/>
  <c r="K73" i="33"/>
  <c r="L73" i="33" s="1"/>
  <c r="K77" i="33"/>
  <c r="L77" i="33" s="1"/>
  <c r="K55" i="33"/>
  <c r="L55" i="33" s="1"/>
  <c r="K69" i="33"/>
  <c r="L69" i="33" s="1"/>
  <c r="K62" i="33"/>
  <c r="L62" i="33" s="1"/>
  <c r="K51" i="33"/>
  <c r="L51" i="33" s="1"/>
  <c r="L74" i="33"/>
  <c r="L58" i="33"/>
  <c r="L60" i="33"/>
  <c r="K76" i="33"/>
  <c r="L76" i="33" s="1"/>
  <c r="K52" i="33"/>
  <c r="L52" i="33" s="1"/>
  <c r="L63" i="33"/>
  <c r="C16" i="30" l="1"/>
  <c r="C16" i="27"/>
  <c r="C16" i="21"/>
  <c r="BU18" i="9"/>
  <c r="BV18" i="9"/>
  <c r="M38" i="33" l="1"/>
  <c r="M39" i="33"/>
  <c r="M40" i="33"/>
  <c r="M41" i="33"/>
  <c r="M42" i="33"/>
  <c r="M43" i="33"/>
  <c r="M44" i="33"/>
  <c r="M45" i="33"/>
  <c r="M46" i="33"/>
  <c r="M47" i="33"/>
  <c r="M48" i="33"/>
  <c r="M78" i="33"/>
  <c r="M79" i="33"/>
  <c r="M80" i="33"/>
  <c r="M81" i="33"/>
  <c r="M84" i="33"/>
  <c r="M85" i="33"/>
  <c r="M86" i="33"/>
  <c r="M37" i="33"/>
  <c r="D37" i="33"/>
  <c r="E37" i="33" s="1"/>
  <c r="D38" i="33"/>
  <c r="E38" i="33" s="1"/>
  <c r="D39" i="33"/>
  <c r="D40" i="33"/>
  <c r="D41" i="33"/>
  <c r="D42" i="33"/>
  <c r="D43" i="33"/>
  <c r="D44" i="33"/>
  <c r="D45" i="33"/>
  <c r="D46" i="33"/>
  <c r="D47" i="33"/>
  <c r="D48" i="33"/>
  <c r="D78" i="33"/>
  <c r="D79" i="33"/>
  <c r="D80" i="33"/>
  <c r="D81" i="33"/>
  <c r="D84" i="33"/>
  <c r="D85" i="33"/>
  <c r="D86" i="33"/>
  <c r="BM21" i="9"/>
  <c r="Y54" i="26"/>
  <c r="Y54" i="29"/>
  <c r="A25" i="33" l="1"/>
  <c r="N82" i="33" l="1"/>
  <c r="N83" i="33"/>
  <c r="N66" i="33"/>
  <c r="N67" i="33"/>
  <c r="N72" i="33"/>
  <c r="N68" i="33"/>
  <c r="N69" i="33"/>
  <c r="N65" i="33"/>
  <c r="N70" i="33"/>
  <c r="N71" i="33"/>
  <c r="N64" i="33"/>
  <c r="N51" i="33"/>
  <c r="N59" i="33"/>
  <c r="N75" i="33"/>
  <c r="N52" i="33"/>
  <c r="N60" i="33"/>
  <c r="N76" i="33"/>
  <c r="N53" i="33"/>
  <c r="N61" i="33"/>
  <c r="N77" i="33"/>
  <c r="N74" i="33"/>
  <c r="N54" i="33"/>
  <c r="N62" i="33"/>
  <c r="N50" i="33"/>
  <c r="N55" i="33"/>
  <c r="N63" i="33"/>
  <c r="N58" i="33"/>
  <c r="N56" i="33"/>
  <c r="N49" i="33"/>
  <c r="N57" i="33"/>
  <c r="N73" i="33"/>
  <c r="E39" i="33"/>
  <c r="E40" i="33"/>
  <c r="E41" i="33"/>
  <c r="E43" i="33"/>
  <c r="E44" i="33"/>
  <c r="E45" i="33"/>
  <c r="E46" i="33"/>
  <c r="E47" i="33"/>
  <c r="E48" i="33"/>
  <c r="E78" i="33"/>
  <c r="E79" i="33"/>
  <c r="E80" i="33"/>
  <c r="E81" i="33"/>
  <c r="E84" i="33"/>
  <c r="E85" i="33"/>
  <c r="E86" i="33"/>
  <c r="J86" i="33"/>
  <c r="J85" i="33"/>
  <c r="J84" i="33"/>
  <c r="J81" i="33"/>
  <c r="J80" i="33"/>
  <c r="J79" i="33"/>
  <c r="J78" i="33"/>
  <c r="J48" i="33"/>
  <c r="J47" i="33"/>
  <c r="J46" i="33"/>
  <c r="J45" i="33"/>
  <c r="J44" i="33"/>
  <c r="J43" i="33"/>
  <c r="J42" i="33"/>
  <c r="E42" i="33"/>
  <c r="J41" i="33"/>
  <c r="J40" i="33"/>
  <c r="J39" i="33"/>
  <c r="J38" i="33"/>
  <c r="J37" i="33"/>
  <c r="K42" i="33" l="1"/>
  <c r="K79" i="33"/>
  <c r="K41" i="33"/>
  <c r="K78" i="33"/>
  <c r="K40" i="33"/>
  <c r="P82" i="33"/>
  <c r="O82" i="33"/>
  <c r="P83" i="33"/>
  <c r="O83" i="33"/>
  <c r="P71" i="33"/>
  <c r="O71" i="33"/>
  <c r="P70" i="33"/>
  <c r="O70" i="33"/>
  <c r="O65" i="33"/>
  <c r="P65" i="33"/>
  <c r="P69" i="33"/>
  <c r="O69" i="33"/>
  <c r="P68" i="33"/>
  <c r="O68" i="33"/>
  <c r="P72" i="33"/>
  <c r="O72" i="33"/>
  <c r="P67" i="33"/>
  <c r="O67" i="33"/>
  <c r="P64" i="33"/>
  <c r="O64" i="33"/>
  <c r="P66" i="33"/>
  <c r="O66" i="33"/>
  <c r="K48" i="33"/>
  <c r="L48" i="33" s="1"/>
  <c r="K39" i="33"/>
  <c r="L39" i="33" s="1"/>
  <c r="K86" i="33"/>
  <c r="L86" i="33" s="1"/>
  <c r="K47" i="33"/>
  <c r="L47" i="33" s="1"/>
  <c r="L78" i="33"/>
  <c r="K85" i="33"/>
  <c r="L85" i="33" s="1"/>
  <c r="K46" i="33"/>
  <c r="L46" i="33" s="1"/>
  <c r="K38" i="33"/>
  <c r="L38" i="33" s="1"/>
  <c r="L79" i="33"/>
  <c r="K84" i="33"/>
  <c r="L84" i="33" s="1"/>
  <c r="K45" i="33"/>
  <c r="L45" i="33" s="1"/>
  <c r="K81" i="33"/>
  <c r="L81" i="33" s="1"/>
  <c r="K44" i="33"/>
  <c r="L44" i="33" s="1"/>
  <c r="K37" i="33"/>
  <c r="L37" i="33" s="1"/>
  <c r="K80" i="33"/>
  <c r="L80" i="33" s="1"/>
  <c r="K43" i="33"/>
  <c r="L43" i="33" s="1"/>
  <c r="L40" i="33"/>
  <c r="L42" i="33"/>
  <c r="L41" i="33"/>
  <c r="P53" i="33"/>
  <c r="O53" i="33"/>
  <c r="P55" i="33"/>
  <c r="O55" i="33"/>
  <c r="O76" i="33"/>
  <c r="P76" i="33"/>
  <c r="P61" i="33"/>
  <c r="O61" i="33"/>
  <c r="P63" i="33"/>
  <c r="O63" i="33"/>
  <c r="P73" i="33"/>
  <c r="O73" i="33"/>
  <c r="P50" i="33"/>
  <c r="O50" i="33"/>
  <c r="P60" i="33"/>
  <c r="O60" i="33"/>
  <c r="P57" i="33"/>
  <c r="O57" i="33"/>
  <c r="P62" i="33"/>
  <c r="O62" i="33"/>
  <c r="P52" i="33"/>
  <c r="O52" i="33"/>
  <c r="P49" i="33"/>
  <c r="O49" i="33"/>
  <c r="P54" i="33"/>
  <c r="O54" i="33"/>
  <c r="P75" i="33"/>
  <c r="O75" i="33"/>
  <c r="P56" i="33"/>
  <c r="O56" i="33"/>
  <c r="O74" i="33"/>
  <c r="P74" i="33"/>
  <c r="P59" i="33"/>
  <c r="O59" i="33"/>
  <c r="O58" i="33"/>
  <c r="P58" i="33"/>
  <c r="O77" i="33"/>
  <c r="P77" i="33"/>
  <c r="O51" i="33"/>
  <c r="P51" i="33"/>
  <c r="D25" i="33" l="1"/>
  <c r="AT6" i="13"/>
  <c r="AN6" i="13"/>
  <c r="AM6" i="13"/>
  <c r="AT9" i="13"/>
  <c r="AN9" i="13"/>
  <c r="AM9" i="13"/>
  <c r="AM3" i="13"/>
  <c r="AK9" i="13"/>
  <c r="AJ9" i="13"/>
  <c r="AI9" i="13"/>
  <c r="AH9" i="13"/>
  <c r="AG9" i="13"/>
  <c r="AF9" i="13"/>
  <c r="AE9" i="13"/>
  <c r="AD9" i="13"/>
  <c r="AC9" i="13"/>
  <c r="AA9" i="13"/>
  <c r="Z9" i="13"/>
  <c r="Y9" i="13"/>
  <c r="X9" i="13"/>
  <c r="W9" i="13"/>
  <c r="V9" i="13"/>
  <c r="U9" i="13"/>
  <c r="T9" i="13"/>
  <c r="S9" i="13"/>
  <c r="Q9" i="13"/>
  <c r="P9" i="13"/>
  <c r="O9" i="13"/>
  <c r="N9" i="13"/>
  <c r="M9" i="13"/>
  <c r="K9" i="13"/>
  <c r="J9" i="13"/>
  <c r="I9" i="13"/>
  <c r="H9" i="13"/>
  <c r="G9" i="13"/>
  <c r="F9" i="13"/>
  <c r="E9" i="13"/>
  <c r="D9" i="13"/>
  <c r="C9" i="13"/>
  <c r="B9" i="13"/>
  <c r="A9" i="13"/>
  <c r="AK6" i="13"/>
  <c r="AJ6" i="13"/>
  <c r="AI6" i="13"/>
  <c r="AH6" i="13"/>
  <c r="AG6" i="13"/>
  <c r="AF6" i="13"/>
  <c r="AE6" i="13"/>
  <c r="AD6" i="13"/>
  <c r="AC6" i="13"/>
  <c r="AA6" i="13"/>
  <c r="Z6" i="13"/>
  <c r="Y6" i="13"/>
  <c r="X6" i="13"/>
  <c r="W6" i="13"/>
  <c r="V6" i="13"/>
  <c r="U6" i="13"/>
  <c r="T6" i="13"/>
  <c r="S6" i="13"/>
  <c r="Q6" i="13"/>
  <c r="P6" i="13"/>
  <c r="O6" i="13"/>
  <c r="N6" i="13"/>
  <c r="M6" i="13"/>
  <c r="K6" i="13"/>
  <c r="J6" i="13"/>
  <c r="I6" i="13"/>
  <c r="H6" i="13"/>
  <c r="G6" i="13"/>
  <c r="F6" i="13"/>
  <c r="E6" i="13"/>
  <c r="D6" i="13"/>
  <c r="C6" i="13"/>
  <c r="B6" i="13"/>
  <c r="A6" i="13"/>
  <c r="AK3" i="13"/>
  <c r="AJ3" i="13"/>
  <c r="AI3" i="13"/>
  <c r="AH3" i="13"/>
  <c r="AG3" i="13"/>
  <c r="AF3" i="13"/>
  <c r="AE3" i="13"/>
  <c r="AD3" i="13"/>
  <c r="AC3" i="13"/>
  <c r="AA3" i="13"/>
  <c r="Z3" i="13"/>
  <c r="Y3" i="13"/>
  <c r="X3" i="13"/>
  <c r="W3" i="13"/>
  <c r="V3" i="13"/>
  <c r="U3" i="13"/>
  <c r="T3" i="13"/>
  <c r="S3" i="13"/>
  <c r="Q3" i="13"/>
  <c r="P3" i="13"/>
  <c r="O3" i="13"/>
  <c r="N3" i="13"/>
  <c r="M3" i="13"/>
  <c r="K3" i="13"/>
  <c r="J3" i="13"/>
  <c r="I3" i="13"/>
  <c r="H3" i="13"/>
  <c r="G3" i="13"/>
  <c r="F3" i="13"/>
  <c r="E3" i="13"/>
  <c r="D3" i="13"/>
  <c r="C3" i="13"/>
  <c r="B3" i="13"/>
  <c r="A3" i="13"/>
  <c r="AT3" i="13"/>
  <c r="AN3" i="13"/>
  <c r="O18" i="9" l="1"/>
  <c r="AF18" i="9"/>
  <c r="BJ18" i="9"/>
  <c r="BL18" i="9"/>
  <c r="BM18" i="9"/>
  <c r="BO18" i="9"/>
  <c r="BP18" i="9"/>
  <c r="BR18" i="9"/>
  <c r="BS18" i="9"/>
  <c r="BX18" i="9"/>
  <c r="BY18" i="9"/>
  <c r="CA18" i="9"/>
  <c r="CB18" i="9"/>
  <c r="AB18" i="9" l="1"/>
  <c r="AJ18" i="9" s="1"/>
  <c r="V18" i="9"/>
  <c r="AH18" i="9" s="1"/>
  <c r="AE18" i="9"/>
  <c r="AK18" i="9" s="1"/>
  <c r="Y18" i="9"/>
  <c r="AI18" i="9" s="1"/>
  <c r="BZ18" i="9"/>
  <c r="CJ18" i="9" s="1"/>
  <c r="BT18" i="9"/>
  <c r="CH18" i="9" s="1"/>
  <c r="CC18" i="9"/>
  <c r="CK18" i="9" s="1"/>
  <c r="CD18" i="9"/>
  <c r="BQ18" i="9"/>
  <c r="CG18" i="9" s="1"/>
  <c r="BW18" i="9"/>
  <c r="CI18" i="9" s="1"/>
  <c r="BN18" i="9"/>
  <c r="CF18" i="9" s="1"/>
  <c r="AL18" i="9" l="1"/>
  <c r="CL18" i="9"/>
  <c r="CB17" i="9" l="1"/>
  <c r="CA17" i="9"/>
  <c r="BY17" i="9"/>
  <c r="BX17" i="9"/>
  <c r="BV17" i="9"/>
  <c r="BU17" i="9"/>
  <c r="BS17" i="9"/>
  <c r="BR17" i="9"/>
  <c r="BP17" i="9"/>
  <c r="BO17" i="9"/>
  <c r="BM17" i="9"/>
  <c r="BL17" i="9"/>
  <c r="CB6" i="9"/>
  <c r="CA6" i="9"/>
  <c r="BY6" i="9"/>
  <c r="BX6" i="9"/>
  <c r="BV6" i="9"/>
  <c r="BU6" i="9"/>
  <c r="BS6" i="9"/>
  <c r="BR6" i="9"/>
  <c r="BP6" i="9"/>
  <c r="BO6" i="9"/>
  <c r="BM6" i="9"/>
  <c r="BL6" i="9"/>
  <c r="BJ17" i="9" l="1"/>
  <c r="BE17" i="9"/>
  <c r="AB17" i="9" s="1"/>
  <c r="AF17" i="9"/>
  <c r="Q17" i="9"/>
  <c r="O17" i="9"/>
  <c r="N17" i="9"/>
  <c r="BJ6" i="9"/>
  <c r="BE6" i="9"/>
  <c r="AE6" i="9" s="1"/>
  <c r="AF6" i="9"/>
  <c r="Q6" i="9"/>
  <c r="O6" i="9"/>
  <c r="N6" i="9"/>
  <c r="AX9" i="13"/>
  <c r="AJ17" i="9" l="1"/>
  <c r="AK6" i="9"/>
  <c r="BQ17" i="9"/>
  <c r="CG17" i="9" s="1"/>
  <c r="V17" i="9"/>
  <c r="AH17" i="9" s="1"/>
  <c r="Y17" i="9"/>
  <c r="AI17" i="9" s="1"/>
  <c r="AB6" i="9"/>
  <c r="AJ6" i="9" s="1"/>
  <c r="V6" i="9"/>
  <c r="AH6" i="9" s="1"/>
  <c r="BZ17" i="9"/>
  <c r="BZ6" i="9"/>
  <c r="CD17" i="9"/>
  <c r="BT17" i="9"/>
  <c r="CH17" i="9" s="1"/>
  <c r="AE17" i="9"/>
  <c r="AK17" i="9" s="1"/>
  <c r="BN17" i="9"/>
  <c r="CF17" i="9" s="1"/>
  <c r="BW17" i="9"/>
  <c r="CI17" i="9" s="1"/>
  <c r="CD6" i="9"/>
  <c r="BT6" i="9"/>
  <c r="CH6" i="9" s="1"/>
  <c r="BN6" i="9"/>
  <c r="CF6" i="9" s="1"/>
  <c r="BW6" i="9"/>
  <c r="CI6" i="9" s="1"/>
  <c r="Y6" i="9"/>
  <c r="AI6" i="9" s="1"/>
  <c r="BQ6" i="9"/>
  <c r="CG6" i="9" s="1"/>
  <c r="AL17" i="9" l="1"/>
  <c r="AL6" i="9"/>
  <c r="CL17" i="9"/>
  <c r="CL6" i="9"/>
  <c r="AX6" i="13" l="1"/>
  <c r="AX3" i="13" l="1"/>
  <c r="BJ19" i="9"/>
  <c r="BJ20" i="9"/>
  <c r="BJ21" i="9"/>
  <c r="BJ22" i="9"/>
  <c r="BJ23" i="9"/>
  <c r="BJ24" i="9"/>
  <c r="BJ25" i="9"/>
  <c r="BJ26" i="9"/>
  <c r="BJ27" i="9"/>
  <c r="BJ28" i="9"/>
  <c r="BJ29" i="9"/>
  <c r="BJ30" i="9"/>
  <c r="BJ31" i="9"/>
  <c r="BJ32" i="9"/>
  <c r="BJ33" i="9"/>
  <c r="BJ34" i="9"/>
  <c r="BJ35" i="9"/>
  <c r="BJ36" i="9"/>
  <c r="BJ37" i="9"/>
  <c r="R5535" i="21" l="1"/>
  <c r="R5536" i="21" s="1"/>
  <c r="R5537" i="21" s="1"/>
  <c r="R5538" i="21" s="1"/>
  <c r="R5539" i="21" s="1"/>
  <c r="R5540" i="21" s="1"/>
  <c r="R5541" i="21" s="1"/>
  <c r="R5542" i="21" s="1"/>
  <c r="R5543" i="21" s="1"/>
  <c r="R5544" i="21" s="1"/>
  <c r="R5545" i="21" s="1"/>
  <c r="R5546" i="21" s="1"/>
  <c r="R5547" i="21" s="1"/>
  <c r="R5548" i="21" s="1"/>
  <c r="R5549" i="21" s="1"/>
  <c r="R5550" i="21" s="1"/>
  <c r="R5551" i="21" s="1"/>
  <c r="R5552" i="21" s="1"/>
  <c r="R5553" i="21" s="1"/>
  <c r="R5554" i="21" s="1"/>
  <c r="R5555" i="21" s="1"/>
  <c r="R5556" i="21" s="1"/>
  <c r="R5557" i="21" s="1"/>
  <c r="R5558" i="21" s="1"/>
  <c r="R5559" i="21" s="1"/>
  <c r="R5560" i="21" s="1"/>
  <c r="R5561" i="21" s="1"/>
  <c r="R5562" i="21" s="1"/>
  <c r="R5563" i="21" s="1"/>
  <c r="R5564" i="21" s="1"/>
  <c r="R5565" i="21" s="1"/>
  <c r="R5566" i="21" s="1"/>
  <c r="R5567" i="21" s="1"/>
  <c r="R5568" i="21" s="1"/>
  <c r="R5569" i="21" s="1"/>
  <c r="R5570" i="21" s="1"/>
  <c r="R5571" i="21" s="1"/>
  <c r="R5572" i="21" s="1"/>
  <c r="R5573" i="21" s="1"/>
  <c r="R5574" i="21" s="1"/>
  <c r="R5575" i="21" s="1"/>
  <c r="R5576" i="21" s="1"/>
  <c r="R5577" i="21" s="1"/>
  <c r="R5578" i="21" s="1"/>
  <c r="R5579" i="21" s="1"/>
  <c r="R5580" i="21" s="1"/>
  <c r="R5581" i="21" s="1"/>
  <c r="R5582" i="21" s="1"/>
  <c r="R5583" i="21" s="1"/>
  <c r="R5584" i="21" s="1"/>
  <c r="R5585" i="21" s="1"/>
  <c r="R5586" i="21" s="1"/>
  <c r="R5587" i="21" s="1"/>
  <c r="R5588" i="21" s="1"/>
  <c r="R5589" i="21" s="1"/>
  <c r="R5590" i="21" s="1"/>
  <c r="R5591" i="21" s="1"/>
  <c r="R5592" i="21" s="1"/>
  <c r="R5593" i="21" s="1"/>
  <c r="R5594" i="21" s="1"/>
  <c r="R5595" i="21" s="1"/>
  <c r="R5596" i="21" s="1"/>
  <c r="R5597" i="21" s="1"/>
  <c r="R5598" i="21" s="1"/>
  <c r="R5599" i="21" s="1"/>
  <c r="R5600" i="21" s="1"/>
  <c r="R5601" i="21" s="1"/>
  <c r="R5602" i="21" s="1"/>
  <c r="R5603" i="21" s="1"/>
  <c r="R5604" i="21" s="1"/>
  <c r="R5605" i="21" s="1"/>
  <c r="R5606" i="21" s="1"/>
  <c r="R5607" i="21" s="1"/>
  <c r="R5608" i="21" s="1"/>
  <c r="R5609" i="21" s="1"/>
  <c r="R5610" i="21" s="1"/>
  <c r="R5611" i="21" s="1"/>
  <c r="R5612" i="21" s="1"/>
  <c r="R5613" i="21" s="1"/>
  <c r="R5614" i="21" s="1"/>
  <c r="R5615" i="21" s="1"/>
  <c r="R5616" i="21" s="1"/>
  <c r="R5617" i="21" s="1"/>
  <c r="R5618" i="21" s="1"/>
  <c r="R5619" i="21" s="1"/>
  <c r="R5620" i="21" s="1"/>
  <c r="R5621" i="21" s="1"/>
  <c r="R5622" i="21" s="1"/>
  <c r="R5623" i="21" s="1"/>
  <c r="R5624" i="21" s="1"/>
  <c r="R5625" i="21" s="1"/>
  <c r="R5626" i="21" s="1"/>
  <c r="R5627" i="21" s="1"/>
  <c r="R5628" i="21" s="1"/>
  <c r="R5629" i="21" s="1"/>
  <c r="R5630" i="21" s="1"/>
  <c r="R5631" i="21" s="1"/>
  <c r="R5632" i="21" s="1"/>
  <c r="R5633" i="21" s="1"/>
  <c r="R5634" i="21" s="1"/>
  <c r="R5635" i="21" s="1"/>
  <c r="R5636" i="21" s="1"/>
  <c r="R5637" i="21" s="1"/>
  <c r="R5638" i="21" s="1"/>
  <c r="R5639" i="21" s="1"/>
  <c r="R5640" i="21" s="1"/>
  <c r="R5641" i="21" s="1"/>
  <c r="R5642" i="21" s="1"/>
  <c r="R5643" i="21" s="1"/>
  <c r="R5644" i="21" s="1"/>
  <c r="R5645" i="21" s="1"/>
  <c r="R5646" i="21" s="1"/>
  <c r="R5647" i="21" s="1"/>
  <c r="R5648" i="21" s="1"/>
  <c r="R5649" i="21" s="1"/>
  <c r="R5650" i="21" s="1"/>
  <c r="R5651" i="21" s="1"/>
  <c r="R5652" i="21" s="1"/>
  <c r="R5653" i="21" s="1"/>
  <c r="R5654" i="21" s="1"/>
  <c r="R5655" i="21" s="1"/>
  <c r="R5656" i="21" s="1"/>
  <c r="R5657" i="21" s="1"/>
  <c r="R5658" i="21" s="1"/>
  <c r="R5659" i="21" s="1"/>
  <c r="R5660" i="21" s="1"/>
  <c r="R5661" i="21" s="1"/>
  <c r="R5662" i="21" s="1"/>
  <c r="R5663" i="21" s="1"/>
  <c r="R5664" i="21" s="1"/>
  <c r="R5665" i="21" s="1"/>
  <c r="R5666" i="21" s="1"/>
  <c r="R5667" i="21" s="1"/>
  <c r="R5668" i="21" s="1"/>
  <c r="R5669" i="21" s="1"/>
  <c r="R5670" i="21" s="1"/>
  <c r="R5671" i="21" s="1"/>
  <c r="R5672" i="21" s="1"/>
  <c r="R5673" i="21" s="1"/>
  <c r="R5674" i="21" s="1"/>
  <c r="R5675" i="21" s="1"/>
  <c r="R5676" i="21" s="1"/>
  <c r="R5677" i="21" s="1"/>
  <c r="R5678" i="21" s="1"/>
  <c r="R5679" i="21" s="1"/>
  <c r="R5680" i="21" s="1"/>
  <c r="R5681" i="21" s="1"/>
  <c r="R5682" i="21" s="1"/>
  <c r="R5683" i="21" s="1"/>
  <c r="R5684" i="21" s="1"/>
  <c r="R5685" i="21" s="1"/>
  <c r="R5686" i="21" s="1"/>
  <c r="R5687" i="21" s="1"/>
  <c r="R5688" i="21" s="1"/>
  <c r="R5689" i="21" s="1"/>
  <c r="R5690" i="21" s="1"/>
  <c r="R5691" i="21" s="1"/>
  <c r="R5692" i="21" s="1"/>
  <c r="R5693" i="21" s="1"/>
  <c r="R5694" i="21" s="1"/>
  <c r="R5695" i="21" s="1"/>
  <c r="R5696" i="21" s="1"/>
  <c r="R5697" i="21" s="1"/>
  <c r="R5698" i="21" s="1"/>
  <c r="R5699" i="21" s="1"/>
  <c r="R5700" i="21" s="1"/>
  <c r="R5701" i="21" s="1"/>
  <c r="R5702" i="21" s="1"/>
  <c r="R5703" i="21" s="1"/>
  <c r="R5704" i="21" s="1"/>
  <c r="R5705" i="21" s="1"/>
  <c r="R5706" i="21" s="1"/>
  <c r="R5707" i="21" s="1"/>
  <c r="R5708" i="21" s="1"/>
  <c r="R5709" i="21" s="1"/>
  <c r="R5710" i="21" s="1"/>
  <c r="R5711" i="21" s="1"/>
  <c r="R5712" i="21" s="1"/>
  <c r="R5713" i="21" s="1"/>
  <c r="R5714" i="21" s="1"/>
  <c r="R5715" i="21" s="1"/>
  <c r="R5716" i="21" s="1"/>
  <c r="R5717" i="21" s="1"/>
  <c r="R5718" i="21" s="1"/>
  <c r="R5719" i="21" s="1"/>
  <c r="R5720" i="21" s="1"/>
  <c r="R5721" i="21" s="1"/>
  <c r="R5722" i="21" s="1"/>
  <c r="R5723" i="21" s="1"/>
  <c r="R5724" i="21" s="1"/>
  <c r="R5725" i="21" s="1"/>
  <c r="R5726" i="21" s="1"/>
  <c r="R5727" i="21" s="1"/>
  <c r="R5728" i="21" s="1"/>
  <c r="R5729" i="21" s="1"/>
  <c r="R5730" i="21" s="1"/>
  <c r="R5731" i="21" s="1"/>
  <c r="R5732" i="21" s="1"/>
  <c r="R5733" i="21" s="1"/>
  <c r="R5734" i="21" s="1"/>
  <c r="R5735" i="21" s="1"/>
  <c r="R5736" i="21" s="1"/>
  <c r="R5737" i="21" s="1"/>
  <c r="R5738" i="21" s="1"/>
  <c r="R5739" i="21" s="1"/>
  <c r="R5740" i="21" s="1"/>
  <c r="R5741" i="21" s="1"/>
  <c r="R5742" i="21" s="1"/>
  <c r="R5743" i="21" s="1"/>
  <c r="R5744" i="21" s="1"/>
  <c r="R5745" i="21" s="1"/>
  <c r="R5746" i="21" s="1"/>
  <c r="R5747" i="21" s="1"/>
  <c r="R5748" i="21" s="1"/>
  <c r="R5749" i="21" s="1"/>
  <c r="R5750" i="21" s="1"/>
  <c r="R5751" i="21" s="1"/>
  <c r="R5752" i="21" s="1"/>
  <c r="R5753" i="21" s="1"/>
  <c r="R5754" i="21" s="1"/>
  <c r="R5755" i="21" s="1"/>
  <c r="R5756" i="21" s="1"/>
  <c r="R5757" i="21" s="1"/>
  <c r="R5758" i="21" s="1"/>
  <c r="R5759" i="21" s="1"/>
  <c r="R5760" i="21" s="1"/>
  <c r="R5761" i="21" s="1"/>
  <c r="R5762" i="21" s="1"/>
  <c r="R5763" i="21" s="1"/>
  <c r="R5764" i="21" s="1"/>
  <c r="R5765" i="21" s="1"/>
  <c r="R5766" i="21" s="1"/>
  <c r="R5767" i="21" s="1"/>
  <c r="R5768" i="21" s="1"/>
  <c r="R5769" i="21" s="1"/>
  <c r="R5770" i="21" s="1"/>
  <c r="R5771" i="21" s="1"/>
  <c r="R5772" i="21" s="1"/>
  <c r="R5773" i="21" s="1"/>
  <c r="R5774" i="21" s="1"/>
  <c r="R5775" i="21" s="1"/>
  <c r="R5776" i="21" s="1"/>
  <c r="R5777" i="21" s="1"/>
  <c r="R5778" i="21" s="1"/>
  <c r="R5779" i="21" s="1"/>
  <c r="R5780" i="21" s="1"/>
  <c r="R5781" i="21" s="1"/>
  <c r="R5782" i="21" s="1"/>
  <c r="R5783" i="21" s="1"/>
  <c r="R5784" i="21" s="1"/>
  <c r="R5785" i="21" s="1"/>
  <c r="R5786" i="21" s="1"/>
  <c r="R5787" i="21" s="1"/>
  <c r="R5788" i="21" s="1"/>
  <c r="R5789" i="21" s="1"/>
  <c r="R5790" i="21" s="1"/>
  <c r="R5791" i="21" s="1"/>
  <c r="R5792" i="21" s="1"/>
  <c r="R5793" i="21" s="1"/>
  <c r="R5794" i="21" s="1"/>
  <c r="R5795" i="21" s="1"/>
  <c r="R5796" i="21" s="1"/>
  <c r="R5797" i="21" s="1"/>
  <c r="R5798" i="21" s="1"/>
  <c r="R5799" i="21" s="1"/>
  <c r="R5800" i="21" s="1"/>
  <c r="R5801" i="21" s="1"/>
  <c r="R5802" i="21" s="1"/>
  <c r="R5803" i="21" s="1"/>
  <c r="R5804" i="21" s="1"/>
  <c r="R5805" i="21" s="1"/>
  <c r="R5806" i="21" s="1"/>
  <c r="R5807" i="21" s="1"/>
  <c r="R5808" i="21" s="1"/>
  <c r="R5809" i="21" s="1"/>
  <c r="R5810" i="21" s="1"/>
  <c r="R5811" i="21" s="1"/>
  <c r="R5812" i="21" s="1"/>
  <c r="R5813" i="21" s="1"/>
  <c r="R5814" i="21" s="1"/>
  <c r="R5815" i="21" s="1"/>
  <c r="R5816" i="21" s="1"/>
  <c r="R5817" i="21" s="1"/>
  <c r="R5818" i="21" s="1"/>
  <c r="R5819" i="21" s="1"/>
  <c r="R5820" i="21" s="1"/>
  <c r="R5821" i="21" s="1"/>
  <c r="R5822" i="21" s="1"/>
  <c r="R5823" i="21" s="1"/>
  <c r="R5824" i="21" s="1"/>
  <c r="R5825" i="21" s="1"/>
  <c r="R5826" i="21" s="1"/>
  <c r="R5827" i="21" s="1"/>
  <c r="R5828" i="21" s="1"/>
  <c r="R5829" i="21" s="1"/>
  <c r="R5830" i="21" s="1"/>
  <c r="R5831" i="21" s="1"/>
  <c r="R5832" i="21" s="1"/>
  <c r="R5833" i="21" s="1"/>
  <c r="R5834" i="21" s="1"/>
  <c r="R5835" i="21" s="1"/>
  <c r="R5836" i="21" s="1"/>
  <c r="R5837" i="21" s="1"/>
  <c r="R5838" i="21" s="1"/>
  <c r="R5839" i="21" s="1"/>
  <c r="R5840" i="21" s="1"/>
  <c r="R5841" i="21" s="1"/>
  <c r="R5842" i="21" s="1"/>
  <c r="R5843" i="21" s="1"/>
  <c r="R5844" i="21" s="1"/>
  <c r="R5845" i="21" s="1"/>
  <c r="R5846" i="21" s="1"/>
  <c r="R5847" i="21" s="1"/>
  <c r="R5848" i="21" s="1"/>
  <c r="R5849" i="21" s="1"/>
  <c r="R5850" i="21" s="1"/>
  <c r="R5851" i="21" s="1"/>
  <c r="R5852" i="21" s="1"/>
  <c r="R5853" i="21" s="1"/>
  <c r="R5854" i="21" s="1"/>
  <c r="R5855" i="21" s="1"/>
  <c r="R5856" i="21" s="1"/>
  <c r="R5857" i="21" s="1"/>
  <c r="R5858" i="21" s="1"/>
  <c r="R5859" i="21" s="1"/>
  <c r="R5860" i="21" s="1"/>
  <c r="R5861" i="21" s="1"/>
  <c r="R5862" i="21" s="1"/>
  <c r="R5863" i="21" s="1"/>
  <c r="R5864" i="21" s="1"/>
  <c r="R5865" i="21" s="1"/>
  <c r="R5866" i="21" s="1"/>
  <c r="R5867" i="21" s="1"/>
  <c r="R5868" i="21" s="1"/>
  <c r="R5869" i="21" s="1"/>
  <c r="R5870" i="21" s="1"/>
  <c r="R5871" i="21" s="1"/>
  <c r="R5872" i="21" s="1"/>
  <c r="R5873" i="21" s="1"/>
  <c r="R5874" i="21" s="1"/>
  <c r="R5875" i="21" s="1"/>
  <c r="R5876" i="21" s="1"/>
  <c r="R5877" i="21" s="1"/>
  <c r="R5878" i="21" s="1"/>
  <c r="R5879" i="21" s="1"/>
  <c r="R5880" i="21" s="1"/>
  <c r="R5881" i="21" s="1"/>
  <c r="R5882" i="21" s="1"/>
  <c r="R5883" i="21" s="1"/>
  <c r="R5884" i="21" s="1"/>
  <c r="R5885" i="21" s="1"/>
  <c r="R5886" i="21" s="1"/>
  <c r="R5887" i="21" s="1"/>
  <c r="R5888" i="21" s="1"/>
  <c r="R5889" i="21" s="1"/>
  <c r="R5890" i="21" s="1"/>
  <c r="R5891" i="21" s="1"/>
  <c r="R5892" i="21" s="1"/>
  <c r="R5893" i="21" s="1"/>
  <c r="R5894" i="21" s="1"/>
  <c r="R5895" i="21" s="1"/>
  <c r="R5896" i="21" s="1"/>
  <c r="R5897" i="21" s="1"/>
  <c r="R5898" i="21" s="1"/>
  <c r="R5899" i="21" s="1"/>
  <c r="R5900" i="21" s="1"/>
  <c r="R5901" i="21" s="1"/>
  <c r="R5902" i="21" s="1"/>
  <c r="R5903" i="21" s="1"/>
  <c r="R5904" i="21" s="1"/>
  <c r="R5905" i="21" s="1"/>
  <c r="R5906" i="21" s="1"/>
  <c r="R5907" i="21" s="1"/>
  <c r="R5908" i="21" s="1"/>
  <c r="R5909" i="21" s="1"/>
  <c r="R5910" i="21" s="1"/>
  <c r="R5911" i="21" s="1"/>
  <c r="R5912" i="21" s="1"/>
  <c r="R5913" i="21" s="1"/>
  <c r="R5914" i="21" s="1"/>
  <c r="R5915" i="21" s="1"/>
  <c r="R5916" i="21" s="1"/>
  <c r="R5917" i="21" s="1"/>
  <c r="R5918" i="21" s="1"/>
  <c r="R5919" i="21" s="1"/>
  <c r="R5920" i="21" s="1"/>
  <c r="R5921" i="21" s="1"/>
  <c r="R5922" i="21" s="1"/>
  <c r="R5923" i="21" s="1"/>
  <c r="R5924" i="21" s="1"/>
  <c r="R5925" i="21" s="1"/>
  <c r="R5926" i="21" s="1"/>
  <c r="R5927" i="21" s="1"/>
  <c r="R5928" i="21" s="1"/>
  <c r="R5929" i="21" s="1"/>
  <c r="R5930" i="21" s="1"/>
  <c r="R5931" i="21" s="1"/>
  <c r="R5932" i="21" s="1"/>
  <c r="R5933" i="21" s="1"/>
  <c r="R5934" i="21" s="1"/>
  <c r="Q5535" i="21"/>
  <c r="Q5536" i="21" s="1"/>
  <c r="Q5537" i="21" s="1"/>
  <c r="Q5538" i="21" s="1"/>
  <c r="Q5539" i="21" s="1"/>
  <c r="Q5540" i="21" s="1"/>
  <c r="Q5541" i="21" s="1"/>
  <c r="Q5542" i="21" s="1"/>
  <c r="Q5543" i="21" s="1"/>
  <c r="Q5544" i="21" s="1"/>
  <c r="Q5545" i="21" s="1"/>
  <c r="Q5546" i="21" s="1"/>
  <c r="Q5547" i="21" s="1"/>
  <c r="Q5548" i="21" s="1"/>
  <c r="Q5549" i="21" s="1"/>
  <c r="Q5550" i="21" s="1"/>
  <c r="Q5551" i="21" s="1"/>
  <c r="Q5552" i="21" s="1"/>
  <c r="Q5553" i="21" s="1"/>
  <c r="Q5554" i="21" s="1"/>
  <c r="Q5555" i="21" s="1"/>
  <c r="Q5556" i="21" s="1"/>
  <c r="Q5557" i="21" s="1"/>
  <c r="Q5558" i="21" s="1"/>
  <c r="Q5559" i="21" s="1"/>
  <c r="Q5560" i="21" s="1"/>
  <c r="Q5561" i="21" s="1"/>
  <c r="Q5562" i="21" s="1"/>
  <c r="Q5563" i="21" s="1"/>
  <c r="Q5564" i="21" s="1"/>
  <c r="Q5565" i="21" s="1"/>
  <c r="Q5566" i="21" s="1"/>
  <c r="Q5567" i="21" s="1"/>
  <c r="Q5568" i="21" s="1"/>
  <c r="Q5569" i="21" s="1"/>
  <c r="Q5570" i="21" s="1"/>
  <c r="Q5571" i="21" s="1"/>
  <c r="Q5572" i="21" s="1"/>
  <c r="Q5573" i="21" s="1"/>
  <c r="Q5574" i="21" s="1"/>
  <c r="Q5575" i="21" s="1"/>
  <c r="Q5576" i="21" s="1"/>
  <c r="Q5577" i="21" s="1"/>
  <c r="Q5578" i="21" s="1"/>
  <c r="Q5579" i="21" s="1"/>
  <c r="Q5580" i="21" s="1"/>
  <c r="Q5581" i="21" s="1"/>
  <c r="Q5582" i="21" s="1"/>
  <c r="Q5583" i="21" s="1"/>
  <c r="Q5584" i="21" s="1"/>
  <c r="Q5585" i="21" s="1"/>
  <c r="Q5586" i="21" s="1"/>
  <c r="Q5587" i="21" s="1"/>
  <c r="Q5588" i="21" s="1"/>
  <c r="Q5589" i="21" s="1"/>
  <c r="Q5590" i="21" s="1"/>
  <c r="Q5591" i="21" s="1"/>
  <c r="Q5592" i="21" s="1"/>
  <c r="Q5593" i="21" s="1"/>
  <c r="Q5594" i="21" s="1"/>
  <c r="Q5595" i="21" s="1"/>
  <c r="Q5596" i="21" s="1"/>
  <c r="Q5597" i="21" s="1"/>
  <c r="Q5598" i="21" s="1"/>
  <c r="Q5599" i="21" s="1"/>
  <c r="Q5600" i="21" s="1"/>
  <c r="Q5601" i="21" s="1"/>
  <c r="Q5602" i="21" s="1"/>
  <c r="Q5603" i="21" s="1"/>
  <c r="Q5604" i="21" s="1"/>
  <c r="Q5605" i="21" s="1"/>
  <c r="Q5606" i="21" s="1"/>
  <c r="Q5607" i="21" s="1"/>
  <c r="Q5608" i="21" s="1"/>
  <c r="Q5609" i="21" s="1"/>
  <c r="Q5610" i="21" s="1"/>
  <c r="Q5611" i="21" s="1"/>
  <c r="Q5612" i="21" s="1"/>
  <c r="Q5613" i="21" s="1"/>
  <c r="Q5614" i="21" s="1"/>
  <c r="Q5615" i="21" s="1"/>
  <c r="Q5616" i="21" s="1"/>
  <c r="Q5617" i="21" s="1"/>
  <c r="Q5618" i="21" s="1"/>
  <c r="Q5619" i="21" s="1"/>
  <c r="Q5620" i="21" s="1"/>
  <c r="Q5621" i="21" s="1"/>
  <c r="Q5622" i="21" s="1"/>
  <c r="Q5623" i="21" s="1"/>
  <c r="Q5624" i="21" s="1"/>
  <c r="Q5625" i="21" s="1"/>
  <c r="Q5626" i="21" s="1"/>
  <c r="Q5627" i="21" s="1"/>
  <c r="Q5628" i="21" s="1"/>
  <c r="Q5629" i="21" s="1"/>
  <c r="Q5630" i="21" s="1"/>
  <c r="Q5631" i="21" s="1"/>
  <c r="Q5632" i="21" s="1"/>
  <c r="Q5633" i="21" s="1"/>
  <c r="Q5634" i="21" s="1"/>
  <c r="Q5635" i="21" s="1"/>
  <c r="Q5636" i="21" s="1"/>
  <c r="Q5637" i="21" s="1"/>
  <c r="Q5638" i="21" s="1"/>
  <c r="Q5639" i="21" s="1"/>
  <c r="Q5640" i="21" s="1"/>
  <c r="Q5641" i="21" s="1"/>
  <c r="Q5642" i="21" s="1"/>
  <c r="Q5643" i="21" s="1"/>
  <c r="Q5644" i="21" s="1"/>
  <c r="Q5645" i="21" s="1"/>
  <c r="Q5646" i="21" s="1"/>
  <c r="Q5647" i="21" s="1"/>
  <c r="Q5648" i="21" s="1"/>
  <c r="Q5649" i="21" s="1"/>
  <c r="Q5650" i="21" s="1"/>
  <c r="Q5651" i="21" s="1"/>
  <c r="Q5652" i="21" s="1"/>
  <c r="Q5653" i="21" s="1"/>
  <c r="Q5654" i="21" s="1"/>
  <c r="Q5655" i="21" s="1"/>
  <c r="Q5656" i="21" s="1"/>
  <c r="Q5657" i="21" s="1"/>
  <c r="Q5658" i="21" s="1"/>
  <c r="Q5659" i="21" s="1"/>
  <c r="Q5660" i="21" s="1"/>
  <c r="Q5661" i="21" s="1"/>
  <c r="Q5662" i="21" s="1"/>
  <c r="Q5663" i="21" s="1"/>
  <c r="Q5664" i="21" s="1"/>
  <c r="Q5665" i="21" s="1"/>
  <c r="Q5666" i="21" s="1"/>
  <c r="Q5667" i="21" s="1"/>
  <c r="Q5668" i="21" s="1"/>
  <c r="Q5669" i="21" s="1"/>
  <c r="Q5670" i="21" s="1"/>
  <c r="Q5671" i="21" s="1"/>
  <c r="Q5672" i="21" s="1"/>
  <c r="Q5673" i="21" s="1"/>
  <c r="Q5674" i="21" s="1"/>
  <c r="Q5675" i="21" s="1"/>
  <c r="Q5676" i="21" s="1"/>
  <c r="Q5677" i="21" s="1"/>
  <c r="Q5678" i="21" s="1"/>
  <c r="Q5679" i="21" s="1"/>
  <c r="Q5680" i="21" s="1"/>
  <c r="Q5681" i="21" s="1"/>
  <c r="Q5682" i="21" s="1"/>
  <c r="Q5683" i="21" s="1"/>
  <c r="Q5684" i="21" s="1"/>
  <c r="Q5685" i="21" s="1"/>
  <c r="Q5686" i="21" s="1"/>
  <c r="Q5687" i="21" s="1"/>
  <c r="Q5688" i="21" s="1"/>
  <c r="Q5689" i="21" s="1"/>
  <c r="Q5690" i="21" s="1"/>
  <c r="Q5691" i="21" s="1"/>
  <c r="Q5692" i="21" s="1"/>
  <c r="Q5693" i="21" s="1"/>
  <c r="Q5694" i="21" s="1"/>
  <c r="Q5695" i="21" s="1"/>
  <c r="Q5696" i="21" s="1"/>
  <c r="Q5697" i="21" s="1"/>
  <c r="Q5698" i="21" s="1"/>
  <c r="Q5699" i="21" s="1"/>
  <c r="Q5700" i="21" s="1"/>
  <c r="Q5701" i="21" s="1"/>
  <c r="Q5702" i="21" s="1"/>
  <c r="Q5703" i="21" s="1"/>
  <c r="Q5704" i="21" s="1"/>
  <c r="Q5705" i="21" s="1"/>
  <c r="Q5706" i="21" s="1"/>
  <c r="Q5707" i="21" s="1"/>
  <c r="Q5708" i="21" s="1"/>
  <c r="Q5709" i="21" s="1"/>
  <c r="Q5710" i="21" s="1"/>
  <c r="Q5711" i="21" s="1"/>
  <c r="Q5712" i="21" s="1"/>
  <c r="Q5713" i="21" s="1"/>
  <c r="Q5714" i="21" s="1"/>
  <c r="Q5715" i="21" s="1"/>
  <c r="Q5716" i="21" s="1"/>
  <c r="Q5717" i="21" s="1"/>
  <c r="Q5718" i="21" s="1"/>
  <c r="Q5719" i="21" s="1"/>
  <c r="Q5720" i="21" s="1"/>
  <c r="Q5721" i="21" s="1"/>
  <c r="Q5722" i="21" s="1"/>
  <c r="Q5723" i="21" s="1"/>
  <c r="Q5724" i="21" s="1"/>
  <c r="Q5725" i="21" s="1"/>
  <c r="Q5726" i="21" s="1"/>
  <c r="Q5727" i="21" s="1"/>
  <c r="Q5728" i="21" s="1"/>
  <c r="Q5729" i="21" s="1"/>
  <c r="Q5730" i="21" s="1"/>
  <c r="Q5731" i="21" s="1"/>
  <c r="Q5732" i="21" s="1"/>
  <c r="Q5733" i="21" s="1"/>
  <c r="Q5734" i="21" s="1"/>
  <c r="Q5735" i="21" s="1"/>
  <c r="Q5736" i="21" s="1"/>
  <c r="Q5737" i="21" s="1"/>
  <c r="Q5738" i="21" s="1"/>
  <c r="Q5739" i="21" s="1"/>
  <c r="Q5740" i="21" s="1"/>
  <c r="Q5741" i="21" s="1"/>
  <c r="Q5742" i="21" s="1"/>
  <c r="Q5743" i="21" s="1"/>
  <c r="Q5744" i="21" s="1"/>
  <c r="Q5745" i="21" s="1"/>
  <c r="Q5746" i="21" s="1"/>
  <c r="Q5747" i="21" s="1"/>
  <c r="Q5748" i="21" s="1"/>
  <c r="Q5749" i="21" s="1"/>
  <c r="Q5750" i="21" s="1"/>
  <c r="Q5751" i="21" s="1"/>
  <c r="Q5752" i="21" s="1"/>
  <c r="Q5753" i="21" s="1"/>
  <c r="Q5754" i="21" s="1"/>
  <c r="Q5755" i="21" s="1"/>
  <c r="Q5756" i="21" s="1"/>
  <c r="Q5757" i="21" s="1"/>
  <c r="Q5758" i="21" s="1"/>
  <c r="Q5759" i="21" s="1"/>
  <c r="Q5760" i="21" s="1"/>
  <c r="Q5761" i="21" s="1"/>
  <c r="Q5762" i="21" s="1"/>
  <c r="Q5763" i="21" s="1"/>
  <c r="Q5764" i="21" s="1"/>
  <c r="Q5765" i="21" s="1"/>
  <c r="Q5766" i="21" s="1"/>
  <c r="Q5767" i="21" s="1"/>
  <c r="Q5768" i="21" s="1"/>
  <c r="Q5769" i="21" s="1"/>
  <c r="Q5770" i="21" s="1"/>
  <c r="Q5771" i="21" s="1"/>
  <c r="Q5772" i="21" s="1"/>
  <c r="Q5773" i="21" s="1"/>
  <c r="Q5774" i="21" s="1"/>
  <c r="Q5775" i="21" s="1"/>
  <c r="Q5776" i="21" s="1"/>
  <c r="Q5777" i="21" s="1"/>
  <c r="Q5778" i="21" s="1"/>
  <c r="Q5779" i="21" s="1"/>
  <c r="Q5780" i="21" s="1"/>
  <c r="Q5781" i="21" s="1"/>
  <c r="Q5782" i="21" s="1"/>
  <c r="Q5783" i="21" s="1"/>
  <c r="Q5784" i="21" s="1"/>
  <c r="Q5785" i="21" s="1"/>
  <c r="Q5786" i="21" s="1"/>
  <c r="Q5787" i="21" s="1"/>
  <c r="Q5788" i="21" s="1"/>
  <c r="Q5789" i="21" s="1"/>
  <c r="Q5790" i="21" s="1"/>
  <c r="Q5791" i="21" s="1"/>
  <c r="Q5792" i="21" s="1"/>
  <c r="Q5793" i="21" s="1"/>
  <c r="Q5794" i="21" s="1"/>
  <c r="Q5795" i="21" s="1"/>
  <c r="Q5796" i="21" s="1"/>
  <c r="Q5797" i="21" s="1"/>
  <c r="Q5798" i="21" s="1"/>
  <c r="Q5799" i="21" s="1"/>
  <c r="Q5800" i="21" s="1"/>
  <c r="Q5801" i="21" s="1"/>
  <c r="Q5802" i="21" s="1"/>
  <c r="Q5803" i="21" s="1"/>
  <c r="Q5804" i="21" s="1"/>
  <c r="Q5805" i="21" s="1"/>
  <c r="Q5806" i="21" s="1"/>
  <c r="Q5807" i="21" s="1"/>
  <c r="Q5808" i="21" s="1"/>
  <c r="Q5809" i="21" s="1"/>
  <c r="Q5810" i="21" s="1"/>
  <c r="Q5811" i="21" s="1"/>
  <c r="Q5812" i="21" s="1"/>
  <c r="Q5813" i="21" s="1"/>
  <c r="Q5814" i="21" s="1"/>
  <c r="Q5815" i="21" s="1"/>
  <c r="Q5816" i="21" s="1"/>
  <c r="Q5817" i="21" s="1"/>
  <c r="Q5818" i="21" s="1"/>
  <c r="Q5819" i="21" s="1"/>
  <c r="Q5820" i="21" s="1"/>
  <c r="Q5821" i="21" s="1"/>
  <c r="Q5822" i="21" s="1"/>
  <c r="Q5823" i="21" s="1"/>
  <c r="Q5824" i="21" s="1"/>
  <c r="Q5825" i="21" s="1"/>
  <c r="Q5826" i="21" s="1"/>
  <c r="Q5827" i="21" s="1"/>
  <c r="Q5828" i="21" s="1"/>
  <c r="Q5829" i="21" s="1"/>
  <c r="Q5830" i="21" s="1"/>
  <c r="Q5831" i="21" s="1"/>
  <c r="Q5832" i="21" s="1"/>
  <c r="Q5833" i="21" s="1"/>
  <c r="Q5834" i="21" s="1"/>
  <c r="Q5835" i="21" s="1"/>
  <c r="Q5836" i="21" s="1"/>
  <c r="Q5837" i="21" s="1"/>
  <c r="Q5838" i="21" s="1"/>
  <c r="Q5839" i="21" s="1"/>
  <c r="Q5840" i="21" s="1"/>
  <c r="Q5841" i="21" s="1"/>
  <c r="Q5842" i="21" s="1"/>
  <c r="Q5843" i="21" s="1"/>
  <c r="Q5844" i="21" s="1"/>
  <c r="Q5845" i="21" s="1"/>
  <c r="Q5846" i="21" s="1"/>
  <c r="Q5847" i="21" s="1"/>
  <c r="Q5848" i="21" s="1"/>
  <c r="Q5849" i="21" s="1"/>
  <c r="Q5850" i="21" s="1"/>
  <c r="Q5851" i="21" s="1"/>
  <c r="Q5852" i="21" s="1"/>
  <c r="Q5853" i="21" s="1"/>
  <c r="Q5854" i="21" s="1"/>
  <c r="Q5855" i="21" s="1"/>
  <c r="Q5856" i="21" s="1"/>
  <c r="Q5857" i="21" s="1"/>
  <c r="Q5858" i="21" s="1"/>
  <c r="Q5859" i="21" s="1"/>
  <c r="Q5860" i="21" s="1"/>
  <c r="Q5861" i="21" s="1"/>
  <c r="Q5862" i="21" s="1"/>
  <c r="Q5863" i="21" s="1"/>
  <c r="Q5864" i="21" s="1"/>
  <c r="Q5865" i="21" s="1"/>
  <c r="Q5866" i="21" s="1"/>
  <c r="Q5867" i="21" s="1"/>
  <c r="Q5868" i="21" s="1"/>
  <c r="Q5869" i="21" s="1"/>
  <c r="Q5870" i="21" s="1"/>
  <c r="Q5871" i="21" s="1"/>
  <c r="Q5872" i="21" s="1"/>
  <c r="Q5873" i="21" s="1"/>
  <c r="Q5874" i="21" s="1"/>
  <c r="Q5875" i="21" s="1"/>
  <c r="Q5876" i="21" s="1"/>
  <c r="Q5877" i="21" s="1"/>
  <c r="Q5878" i="21" s="1"/>
  <c r="Q5879" i="21" s="1"/>
  <c r="Q5880" i="21" s="1"/>
  <c r="Q5881" i="21" s="1"/>
  <c r="Q5882" i="21" s="1"/>
  <c r="Q5883" i="21" s="1"/>
  <c r="Q5884" i="21" s="1"/>
  <c r="Q5885" i="21" s="1"/>
  <c r="Q5886" i="21" s="1"/>
  <c r="Q5887" i="21" s="1"/>
  <c r="Q5888" i="21" s="1"/>
  <c r="Q5889" i="21" s="1"/>
  <c r="Q5890" i="21" s="1"/>
  <c r="Q5891" i="21" s="1"/>
  <c r="Q5892" i="21" s="1"/>
  <c r="Q5893" i="21" s="1"/>
  <c r="Q5894" i="21" s="1"/>
  <c r="Q5895" i="21" s="1"/>
  <c r="Q5896" i="21" s="1"/>
  <c r="Q5897" i="21" s="1"/>
  <c r="Q5898" i="21" s="1"/>
  <c r="Q5899" i="21" s="1"/>
  <c r="Q5900" i="21" s="1"/>
  <c r="Q5901" i="21" s="1"/>
  <c r="Q5902" i="21" s="1"/>
  <c r="Q5903" i="21" s="1"/>
  <c r="Q5904" i="21" s="1"/>
  <c r="Q5905" i="21" s="1"/>
  <c r="Q5906" i="21" s="1"/>
  <c r="Q5907" i="21" s="1"/>
  <c r="Q5908" i="21" s="1"/>
  <c r="Q5909" i="21" s="1"/>
  <c r="Q5910" i="21" s="1"/>
  <c r="Q5911" i="21" s="1"/>
  <c r="Q5912" i="21" s="1"/>
  <c r="Q5913" i="21" s="1"/>
  <c r="Q5914" i="21" s="1"/>
  <c r="Q5915" i="21" s="1"/>
  <c r="Q5916" i="21" s="1"/>
  <c r="Q5917" i="21" s="1"/>
  <c r="Q5918" i="21" s="1"/>
  <c r="Q5919" i="21" s="1"/>
  <c r="Q5920" i="21" s="1"/>
  <c r="Q5921" i="21" s="1"/>
  <c r="Q5922" i="21" s="1"/>
  <c r="Q5923" i="21" s="1"/>
  <c r="Q5924" i="21" s="1"/>
  <c r="Q5925" i="21" s="1"/>
  <c r="Q5926" i="21" s="1"/>
  <c r="Q5927" i="21" s="1"/>
  <c r="Q5928" i="21" s="1"/>
  <c r="Q5929" i="21" s="1"/>
  <c r="Q5930" i="21" s="1"/>
  <c r="Q5931" i="21" s="1"/>
  <c r="Q5932" i="21" s="1"/>
  <c r="Q5933" i="21" s="1"/>
  <c r="Q5934" i="21" s="1"/>
  <c r="P5535" i="21"/>
  <c r="P5536" i="21" s="1"/>
  <c r="P5537" i="21" s="1"/>
  <c r="P5538" i="21" s="1"/>
  <c r="P5539" i="21" s="1"/>
  <c r="P5540" i="21" s="1"/>
  <c r="P5541" i="21" s="1"/>
  <c r="P5542" i="21" s="1"/>
  <c r="P5543" i="21" s="1"/>
  <c r="P5544" i="21" s="1"/>
  <c r="P5545" i="21" s="1"/>
  <c r="P5546" i="21" s="1"/>
  <c r="P5547" i="21" s="1"/>
  <c r="P5548" i="21" s="1"/>
  <c r="P5549" i="21" s="1"/>
  <c r="P5550" i="21" s="1"/>
  <c r="P5551" i="21" s="1"/>
  <c r="P5552" i="21" s="1"/>
  <c r="P5553" i="21" s="1"/>
  <c r="P5554" i="21" s="1"/>
  <c r="P5555" i="21" s="1"/>
  <c r="P5556" i="21" s="1"/>
  <c r="P5557" i="21" s="1"/>
  <c r="P5558" i="21" s="1"/>
  <c r="P5559" i="21" s="1"/>
  <c r="P5560" i="21" s="1"/>
  <c r="P5561" i="21" s="1"/>
  <c r="P5562" i="21" s="1"/>
  <c r="P5563" i="21" s="1"/>
  <c r="P5564" i="21" s="1"/>
  <c r="P5565" i="21" s="1"/>
  <c r="P5566" i="21" s="1"/>
  <c r="P5567" i="21" s="1"/>
  <c r="P5568" i="21" s="1"/>
  <c r="P5569" i="21" s="1"/>
  <c r="P5570" i="21" s="1"/>
  <c r="P5571" i="21" s="1"/>
  <c r="P5572" i="21" s="1"/>
  <c r="P5573" i="21" s="1"/>
  <c r="P5574" i="21" s="1"/>
  <c r="P5575" i="21" s="1"/>
  <c r="P5576" i="21" s="1"/>
  <c r="P5577" i="21" s="1"/>
  <c r="P5578" i="21" s="1"/>
  <c r="P5579" i="21" s="1"/>
  <c r="P5580" i="21" s="1"/>
  <c r="P5581" i="21" s="1"/>
  <c r="P5582" i="21" s="1"/>
  <c r="P5583" i="21" s="1"/>
  <c r="P5584" i="21" s="1"/>
  <c r="P5585" i="21" s="1"/>
  <c r="P5586" i="21" s="1"/>
  <c r="P5587" i="21" s="1"/>
  <c r="P5588" i="21" s="1"/>
  <c r="P5589" i="21" s="1"/>
  <c r="P5590" i="21" s="1"/>
  <c r="P5591" i="21" s="1"/>
  <c r="P5592" i="21" s="1"/>
  <c r="P5593" i="21" s="1"/>
  <c r="P5594" i="21" s="1"/>
  <c r="P5595" i="21" s="1"/>
  <c r="P5596" i="21" s="1"/>
  <c r="P5597" i="21" s="1"/>
  <c r="P5598" i="21" s="1"/>
  <c r="P5599" i="21" s="1"/>
  <c r="P5600" i="21" s="1"/>
  <c r="P5601" i="21" s="1"/>
  <c r="P5602" i="21" s="1"/>
  <c r="P5603" i="21" s="1"/>
  <c r="P5604" i="21" s="1"/>
  <c r="P5605" i="21" s="1"/>
  <c r="P5606" i="21" s="1"/>
  <c r="P5607" i="21" s="1"/>
  <c r="P5608" i="21" s="1"/>
  <c r="P5609" i="21" s="1"/>
  <c r="P5610" i="21" s="1"/>
  <c r="P5611" i="21" s="1"/>
  <c r="P5612" i="21" s="1"/>
  <c r="P5613" i="21" s="1"/>
  <c r="P5614" i="21" s="1"/>
  <c r="P5615" i="21" s="1"/>
  <c r="P5616" i="21" s="1"/>
  <c r="P5617" i="21" s="1"/>
  <c r="P5618" i="21" s="1"/>
  <c r="P5619" i="21" s="1"/>
  <c r="P5620" i="21" s="1"/>
  <c r="P5621" i="21" s="1"/>
  <c r="P5622" i="21" s="1"/>
  <c r="P5623" i="21" s="1"/>
  <c r="P5624" i="21" s="1"/>
  <c r="P5625" i="21" s="1"/>
  <c r="P5626" i="21" s="1"/>
  <c r="P5627" i="21" s="1"/>
  <c r="P5628" i="21" s="1"/>
  <c r="P5629" i="21" s="1"/>
  <c r="P5630" i="21" s="1"/>
  <c r="P5631" i="21" s="1"/>
  <c r="P5632" i="21" s="1"/>
  <c r="P5633" i="21" s="1"/>
  <c r="P5634" i="21" s="1"/>
  <c r="P5635" i="21" s="1"/>
  <c r="P5636" i="21" s="1"/>
  <c r="P5637" i="21" s="1"/>
  <c r="P5638" i="21" s="1"/>
  <c r="P5639" i="21" s="1"/>
  <c r="P5640" i="21" s="1"/>
  <c r="P5641" i="21" s="1"/>
  <c r="P5642" i="21" s="1"/>
  <c r="P5643" i="21" s="1"/>
  <c r="P5644" i="21" s="1"/>
  <c r="P5645" i="21" s="1"/>
  <c r="P5646" i="21" s="1"/>
  <c r="P5647" i="21" s="1"/>
  <c r="P5648" i="21" s="1"/>
  <c r="P5649" i="21" s="1"/>
  <c r="P5650" i="21" s="1"/>
  <c r="P5651" i="21" s="1"/>
  <c r="P5652" i="21" s="1"/>
  <c r="P5653" i="21" s="1"/>
  <c r="P5654" i="21" s="1"/>
  <c r="P5655" i="21" s="1"/>
  <c r="P5656" i="21" s="1"/>
  <c r="P5657" i="21" s="1"/>
  <c r="P5658" i="21" s="1"/>
  <c r="P5659" i="21" s="1"/>
  <c r="P5660" i="21" s="1"/>
  <c r="P5661" i="21" s="1"/>
  <c r="P5662" i="21" s="1"/>
  <c r="P5663" i="21" s="1"/>
  <c r="P5664" i="21" s="1"/>
  <c r="P5665" i="21" s="1"/>
  <c r="P5666" i="21" s="1"/>
  <c r="P5667" i="21" s="1"/>
  <c r="P5668" i="21" s="1"/>
  <c r="P5669" i="21" s="1"/>
  <c r="P5670" i="21" s="1"/>
  <c r="P5671" i="21" s="1"/>
  <c r="P5672" i="21" s="1"/>
  <c r="P5673" i="21" s="1"/>
  <c r="P5674" i="21" s="1"/>
  <c r="P5675" i="21" s="1"/>
  <c r="P5676" i="21" s="1"/>
  <c r="P5677" i="21" s="1"/>
  <c r="P5678" i="21" s="1"/>
  <c r="P5679" i="21" s="1"/>
  <c r="P5680" i="21" s="1"/>
  <c r="P5681" i="21" s="1"/>
  <c r="P5682" i="21" s="1"/>
  <c r="P5683" i="21" s="1"/>
  <c r="P5684" i="21" s="1"/>
  <c r="P5685" i="21" s="1"/>
  <c r="P5686" i="21" s="1"/>
  <c r="P5687" i="21" s="1"/>
  <c r="P5688" i="21" s="1"/>
  <c r="P5689" i="21" s="1"/>
  <c r="P5690" i="21" s="1"/>
  <c r="P5691" i="21" s="1"/>
  <c r="P5692" i="21" s="1"/>
  <c r="P5693" i="21" s="1"/>
  <c r="P5694" i="21" s="1"/>
  <c r="P5695" i="21" s="1"/>
  <c r="P5696" i="21" s="1"/>
  <c r="P5697" i="21" s="1"/>
  <c r="P5698" i="21" s="1"/>
  <c r="P5699" i="21" s="1"/>
  <c r="P5700" i="21" s="1"/>
  <c r="P5701" i="21" s="1"/>
  <c r="P5702" i="21" s="1"/>
  <c r="P5703" i="21" s="1"/>
  <c r="P5704" i="21" s="1"/>
  <c r="P5705" i="21" s="1"/>
  <c r="P5706" i="21" s="1"/>
  <c r="P5707" i="21" s="1"/>
  <c r="P5708" i="21" s="1"/>
  <c r="P5709" i="21" s="1"/>
  <c r="P5710" i="21" s="1"/>
  <c r="P5711" i="21" s="1"/>
  <c r="P5712" i="21" s="1"/>
  <c r="P5713" i="21" s="1"/>
  <c r="P5714" i="21" s="1"/>
  <c r="P5715" i="21" s="1"/>
  <c r="P5716" i="21" s="1"/>
  <c r="P5717" i="21" s="1"/>
  <c r="P5718" i="21" s="1"/>
  <c r="P5719" i="21" s="1"/>
  <c r="P5720" i="21" s="1"/>
  <c r="P5721" i="21" s="1"/>
  <c r="P5722" i="21" s="1"/>
  <c r="P5723" i="21" s="1"/>
  <c r="P5724" i="21" s="1"/>
  <c r="P5725" i="21" s="1"/>
  <c r="P5726" i="21" s="1"/>
  <c r="P5727" i="21" s="1"/>
  <c r="P5728" i="21" s="1"/>
  <c r="P5729" i="21" s="1"/>
  <c r="P5730" i="21" s="1"/>
  <c r="P5731" i="21" s="1"/>
  <c r="P5732" i="21" s="1"/>
  <c r="P5733" i="21" s="1"/>
  <c r="P5734" i="21" s="1"/>
  <c r="P5735" i="21" s="1"/>
  <c r="P5736" i="21" s="1"/>
  <c r="P5737" i="21" s="1"/>
  <c r="P5738" i="21" s="1"/>
  <c r="P5739" i="21" s="1"/>
  <c r="P5740" i="21" s="1"/>
  <c r="P5741" i="21" s="1"/>
  <c r="P5742" i="21" s="1"/>
  <c r="P5743" i="21" s="1"/>
  <c r="P5744" i="21" s="1"/>
  <c r="P5745" i="21" s="1"/>
  <c r="P5746" i="21" s="1"/>
  <c r="P5747" i="21" s="1"/>
  <c r="P5748" i="21" s="1"/>
  <c r="P5749" i="21" s="1"/>
  <c r="P5750" i="21" s="1"/>
  <c r="P5751" i="21" s="1"/>
  <c r="P5752" i="21" s="1"/>
  <c r="P5753" i="21" s="1"/>
  <c r="P5754" i="21" s="1"/>
  <c r="P5755" i="21" s="1"/>
  <c r="P5756" i="21" s="1"/>
  <c r="P5757" i="21" s="1"/>
  <c r="P5758" i="21" s="1"/>
  <c r="P5759" i="21" s="1"/>
  <c r="P5760" i="21" s="1"/>
  <c r="P5761" i="21" s="1"/>
  <c r="P5762" i="21" s="1"/>
  <c r="P5763" i="21" s="1"/>
  <c r="P5764" i="21" s="1"/>
  <c r="P5765" i="21" s="1"/>
  <c r="P5766" i="21" s="1"/>
  <c r="P5767" i="21" s="1"/>
  <c r="P5768" i="21" s="1"/>
  <c r="P5769" i="21" s="1"/>
  <c r="P5770" i="21" s="1"/>
  <c r="P5771" i="21" s="1"/>
  <c r="P5772" i="21" s="1"/>
  <c r="P5773" i="21" s="1"/>
  <c r="P5774" i="21" s="1"/>
  <c r="P5775" i="21" s="1"/>
  <c r="P5776" i="21" s="1"/>
  <c r="P5777" i="21" s="1"/>
  <c r="P5778" i="21" s="1"/>
  <c r="P5779" i="21" s="1"/>
  <c r="P5780" i="21" s="1"/>
  <c r="P5781" i="21" s="1"/>
  <c r="P5782" i="21" s="1"/>
  <c r="P5783" i="21" s="1"/>
  <c r="P5784" i="21" s="1"/>
  <c r="P5785" i="21" s="1"/>
  <c r="P5786" i="21" s="1"/>
  <c r="P5787" i="21" s="1"/>
  <c r="P5788" i="21" s="1"/>
  <c r="P5789" i="21" s="1"/>
  <c r="P5790" i="21" s="1"/>
  <c r="P5791" i="21" s="1"/>
  <c r="P5792" i="21" s="1"/>
  <c r="P5793" i="21" s="1"/>
  <c r="P5794" i="21" s="1"/>
  <c r="P5795" i="21" s="1"/>
  <c r="P5796" i="21" s="1"/>
  <c r="P5797" i="21" s="1"/>
  <c r="P5798" i="21" s="1"/>
  <c r="P5799" i="21" s="1"/>
  <c r="P5800" i="21" s="1"/>
  <c r="P5801" i="21" s="1"/>
  <c r="P5802" i="21" s="1"/>
  <c r="P5803" i="21" s="1"/>
  <c r="P5804" i="21" s="1"/>
  <c r="P5805" i="21" s="1"/>
  <c r="P5806" i="21" s="1"/>
  <c r="P5807" i="21" s="1"/>
  <c r="P5808" i="21" s="1"/>
  <c r="P5809" i="21" s="1"/>
  <c r="P5810" i="21" s="1"/>
  <c r="P5811" i="21" s="1"/>
  <c r="P5812" i="21" s="1"/>
  <c r="P5813" i="21" s="1"/>
  <c r="P5814" i="21" s="1"/>
  <c r="P5815" i="21" s="1"/>
  <c r="P5816" i="21" s="1"/>
  <c r="P5817" i="21" s="1"/>
  <c r="P5818" i="21" s="1"/>
  <c r="P5819" i="21" s="1"/>
  <c r="P5820" i="21" s="1"/>
  <c r="P5821" i="21" s="1"/>
  <c r="P5822" i="21" s="1"/>
  <c r="P5823" i="21" s="1"/>
  <c r="P5824" i="21" s="1"/>
  <c r="P5825" i="21" s="1"/>
  <c r="P5826" i="21" s="1"/>
  <c r="P5827" i="21" s="1"/>
  <c r="P5828" i="21" s="1"/>
  <c r="P5829" i="21" s="1"/>
  <c r="P5830" i="21" s="1"/>
  <c r="P5831" i="21" s="1"/>
  <c r="P5832" i="21" s="1"/>
  <c r="P5833" i="21" s="1"/>
  <c r="P5834" i="21" s="1"/>
  <c r="P5835" i="21" s="1"/>
  <c r="P5836" i="21" s="1"/>
  <c r="P5837" i="21" s="1"/>
  <c r="P5838" i="21" s="1"/>
  <c r="P5839" i="21" s="1"/>
  <c r="P5840" i="21" s="1"/>
  <c r="P5841" i="21" s="1"/>
  <c r="P5842" i="21" s="1"/>
  <c r="P5843" i="21" s="1"/>
  <c r="P5844" i="21" s="1"/>
  <c r="P5845" i="21" s="1"/>
  <c r="P5846" i="21" s="1"/>
  <c r="P5847" i="21" s="1"/>
  <c r="P5848" i="21" s="1"/>
  <c r="P5849" i="21" s="1"/>
  <c r="P5850" i="21" s="1"/>
  <c r="P5851" i="21" s="1"/>
  <c r="P5852" i="21" s="1"/>
  <c r="P5853" i="21" s="1"/>
  <c r="P5854" i="21" s="1"/>
  <c r="P5855" i="21" s="1"/>
  <c r="P5856" i="21" s="1"/>
  <c r="P5857" i="21" s="1"/>
  <c r="P5858" i="21" s="1"/>
  <c r="P5859" i="21" s="1"/>
  <c r="P5860" i="21" s="1"/>
  <c r="P5861" i="21" s="1"/>
  <c r="P5862" i="21" s="1"/>
  <c r="P5863" i="21" s="1"/>
  <c r="P5864" i="21" s="1"/>
  <c r="P5865" i="21" s="1"/>
  <c r="P5866" i="21" s="1"/>
  <c r="P5867" i="21" s="1"/>
  <c r="P5868" i="21" s="1"/>
  <c r="P5869" i="21" s="1"/>
  <c r="P5870" i="21" s="1"/>
  <c r="P5871" i="21" s="1"/>
  <c r="P5872" i="21" s="1"/>
  <c r="P5873" i="21" s="1"/>
  <c r="P5874" i="21" s="1"/>
  <c r="P5875" i="21" s="1"/>
  <c r="P5876" i="21" s="1"/>
  <c r="P5877" i="21" s="1"/>
  <c r="P5878" i="21" s="1"/>
  <c r="P5879" i="21" s="1"/>
  <c r="P5880" i="21" s="1"/>
  <c r="P5881" i="21" s="1"/>
  <c r="P5882" i="21" s="1"/>
  <c r="P5883" i="21" s="1"/>
  <c r="P5884" i="21" s="1"/>
  <c r="P5885" i="21" s="1"/>
  <c r="P5886" i="21" s="1"/>
  <c r="P5887" i="21" s="1"/>
  <c r="P5888" i="21" s="1"/>
  <c r="P5889" i="21" s="1"/>
  <c r="P5890" i="21" s="1"/>
  <c r="P5891" i="21" s="1"/>
  <c r="P5892" i="21" s="1"/>
  <c r="P5893" i="21" s="1"/>
  <c r="P5894" i="21" s="1"/>
  <c r="P5895" i="21" s="1"/>
  <c r="P5896" i="21" s="1"/>
  <c r="P5897" i="21" s="1"/>
  <c r="P5898" i="21" s="1"/>
  <c r="P5899" i="21" s="1"/>
  <c r="P5900" i="21" s="1"/>
  <c r="P5901" i="21" s="1"/>
  <c r="P5902" i="21" s="1"/>
  <c r="P5903" i="21" s="1"/>
  <c r="P5904" i="21" s="1"/>
  <c r="P5905" i="21" s="1"/>
  <c r="P5906" i="21" s="1"/>
  <c r="P5907" i="21" s="1"/>
  <c r="P5908" i="21" s="1"/>
  <c r="P5909" i="21" s="1"/>
  <c r="P5910" i="21" s="1"/>
  <c r="P5911" i="21" s="1"/>
  <c r="P5912" i="21" s="1"/>
  <c r="P5913" i="21" s="1"/>
  <c r="P5914" i="21" s="1"/>
  <c r="P5915" i="21" s="1"/>
  <c r="P5916" i="21" s="1"/>
  <c r="P5917" i="21" s="1"/>
  <c r="P5918" i="21" s="1"/>
  <c r="P5919" i="21" s="1"/>
  <c r="P5920" i="21" s="1"/>
  <c r="P5921" i="21" s="1"/>
  <c r="P5922" i="21" s="1"/>
  <c r="P5923" i="21" s="1"/>
  <c r="P5924" i="21" s="1"/>
  <c r="P5925" i="21" s="1"/>
  <c r="P5926" i="21" s="1"/>
  <c r="P5927" i="21" s="1"/>
  <c r="P5928" i="21" s="1"/>
  <c r="P5929" i="21" s="1"/>
  <c r="P5930" i="21" s="1"/>
  <c r="P5931" i="21" s="1"/>
  <c r="P5932" i="21" s="1"/>
  <c r="P5933" i="21" s="1"/>
  <c r="P5934" i="21" s="1"/>
  <c r="O5535" i="21"/>
  <c r="O5536" i="21" s="1"/>
  <c r="O5537" i="21" s="1"/>
  <c r="O5538" i="21" s="1"/>
  <c r="O5539" i="21" s="1"/>
  <c r="O5540" i="21" s="1"/>
  <c r="O5541" i="21" s="1"/>
  <c r="O5542" i="21" s="1"/>
  <c r="O5543" i="21" s="1"/>
  <c r="O5544" i="21" s="1"/>
  <c r="O5545" i="21" s="1"/>
  <c r="O5546" i="21" s="1"/>
  <c r="O5547" i="21" s="1"/>
  <c r="O5548" i="21" s="1"/>
  <c r="O5549" i="21" s="1"/>
  <c r="O5550" i="21" s="1"/>
  <c r="O5551" i="21" s="1"/>
  <c r="O5552" i="21" s="1"/>
  <c r="O5553" i="21" s="1"/>
  <c r="O5554" i="21" s="1"/>
  <c r="O5555" i="21" s="1"/>
  <c r="O5556" i="21" s="1"/>
  <c r="O5557" i="21" s="1"/>
  <c r="O5558" i="21" s="1"/>
  <c r="O5559" i="21" s="1"/>
  <c r="O5560" i="21" s="1"/>
  <c r="O5561" i="21" s="1"/>
  <c r="O5562" i="21" s="1"/>
  <c r="O5563" i="21" s="1"/>
  <c r="O5564" i="21" s="1"/>
  <c r="O5565" i="21" s="1"/>
  <c r="O5566" i="21" s="1"/>
  <c r="O5567" i="21" s="1"/>
  <c r="O5568" i="21" s="1"/>
  <c r="O5569" i="21" s="1"/>
  <c r="O5570" i="21" s="1"/>
  <c r="O5571" i="21" s="1"/>
  <c r="O5572" i="21" s="1"/>
  <c r="O5573" i="21" s="1"/>
  <c r="O5574" i="21" s="1"/>
  <c r="O5575" i="21" s="1"/>
  <c r="O5576" i="21" s="1"/>
  <c r="O5577" i="21" s="1"/>
  <c r="O5578" i="21" s="1"/>
  <c r="O5579" i="21" s="1"/>
  <c r="O5580" i="21" s="1"/>
  <c r="O5581" i="21" s="1"/>
  <c r="O5582" i="21" s="1"/>
  <c r="O5583" i="21" s="1"/>
  <c r="O5584" i="21" s="1"/>
  <c r="O5585" i="21" s="1"/>
  <c r="O5586" i="21" s="1"/>
  <c r="O5587" i="21" s="1"/>
  <c r="O5588" i="21" s="1"/>
  <c r="O5589" i="21" s="1"/>
  <c r="O5590" i="21" s="1"/>
  <c r="O5591" i="21" s="1"/>
  <c r="O5592" i="21" s="1"/>
  <c r="O5593" i="21" s="1"/>
  <c r="O5594" i="21" s="1"/>
  <c r="O5595" i="21" s="1"/>
  <c r="O5596" i="21" s="1"/>
  <c r="O5597" i="21" s="1"/>
  <c r="O5598" i="21" s="1"/>
  <c r="O5599" i="21" s="1"/>
  <c r="O5600" i="21" s="1"/>
  <c r="O5601" i="21" s="1"/>
  <c r="O5602" i="21" s="1"/>
  <c r="O5603" i="21" s="1"/>
  <c r="O5604" i="21" s="1"/>
  <c r="O5605" i="21" s="1"/>
  <c r="O5606" i="21" s="1"/>
  <c r="O5607" i="21" s="1"/>
  <c r="O5608" i="21" s="1"/>
  <c r="O5609" i="21" s="1"/>
  <c r="O5610" i="21" s="1"/>
  <c r="O5611" i="21" s="1"/>
  <c r="O5612" i="21" s="1"/>
  <c r="O5613" i="21" s="1"/>
  <c r="O5614" i="21" s="1"/>
  <c r="O5615" i="21" s="1"/>
  <c r="O5616" i="21" s="1"/>
  <c r="O5617" i="21" s="1"/>
  <c r="O5618" i="21" s="1"/>
  <c r="O5619" i="21" s="1"/>
  <c r="O5620" i="21" s="1"/>
  <c r="O5621" i="21" s="1"/>
  <c r="O5622" i="21" s="1"/>
  <c r="O5623" i="21" s="1"/>
  <c r="O5624" i="21" s="1"/>
  <c r="O5625" i="21" s="1"/>
  <c r="O5626" i="21" s="1"/>
  <c r="O5627" i="21" s="1"/>
  <c r="O5628" i="21" s="1"/>
  <c r="O5629" i="21" s="1"/>
  <c r="O5630" i="21" s="1"/>
  <c r="O5631" i="21" s="1"/>
  <c r="O5632" i="21" s="1"/>
  <c r="O5633" i="21" s="1"/>
  <c r="O5634" i="21" s="1"/>
  <c r="O5635" i="21" s="1"/>
  <c r="O5636" i="21" s="1"/>
  <c r="O5637" i="21" s="1"/>
  <c r="O5638" i="21" s="1"/>
  <c r="O5639" i="21" s="1"/>
  <c r="O5640" i="21" s="1"/>
  <c r="O5641" i="21" s="1"/>
  <c r="O5642" i="21" s="1"/>
  <c r="O5643" i="21" s="1"/>
  <c r="O5644" i="21" s="1"/>
  <c r="O5645" i="21" s="1"/>
  <c r="O5646" i="21" s="1"/>
  <c r="O5647" i="21" s="1"/>
  <c r="O5648" i="21" s="1"/>
  <c r="O5649" i="21" s="1"/>
  <c r="O5650" i="21" s="1"/>
  <c r="O5651" i="21" s="1"/>
  <c r="O5652" i="21" s="1"/>
  <c r="O5653" i="21" s="1"/>
  <c r="O5654" i="21" s="1"/>
  <c r="O5655" i="21" s="1"/>
  <c r="O5656" i="21" s="1"/>
  <c r="O5657" i="21" s="1"/>
  <c r="O5658" i="21" s="1"/>
  <c r="O5659" i="21" s="1"/>
  <c r="O5660" i="21" s="1"/>
  <c r="O5661" i="21" s="1"/>
  <c r="O5662" i="21" s="1"/>
  <c r="O5663" i="21" s="1"/>
  <c r="O5664" i="21" s="1"/>
  <c r="O5665" i="21" s="1"/>
  <c r="O5666" i="21" s="1"/>
  <c r="O5667" i="21" s="1"/>
  <c r="O5668" i="21" s="1"/>
  <c r="O5669" i="21" s="1"/>
  <c r="O5670" i="21" s="1"/>
  <c r="O5671" i="21" s="1"/>
  <c r="O5672" i="21" s="1"/>
  <c r="O5673" i="21" s="1"/>
  <c r="O5674" i="21" s="1"/>
  <c r="O5675" i="21" s="1"/>
  <c r="O5676" i="21" s="1"/>
  <c r="O5677" i="21" s="1"/>
  <c r="O5678" i="21" s="1"/>
  <c r="O5679" i="21" s="1"/>
  <c r="O5680" i="21" s="1"/>
  <c r="O5681" i="21" s="1"/>
  <c r="O5682" i="21" s="1"/>
  <c r="O5683" i="21" s="1"/>
  <c r="O5684" i="21" s="1"/>
  <c r="O5685" i="21" s="1"/>
  <c r="O5686" i="21" s="1"/>
  <c r="O5687" i="21" s="1"/>
  <c r="O5688" i="21" s="1"/>
  <c r="O5689" i="21" s="1"/>
  <c r="O5690" i="21" s="1"/>
  <c r="O5691" i="21" s="1"/>
  <c r="O5692" i="21" s="1"/>
  <c r="O5693" i="21" s="1"/>
  <c r="O5694" i="21" s="1"/>
  <c r="O5695" i="21" s="1"/>
  <c r="O5696" i="21" s="1"/>
  <c r="O5697" i="21" s="1"/>
  <c r="O5698" i="21" s="1"/>
  <c r="O5699" i="21" s="1"/>
  <c r="O5700" i="21" s="1"/>
  <c r="O5701" i="21" s="1"/>
  <c r="O5702" i="21" s="1"/>
  <c r="O5703" i="21" s="1"/>
  <c r="O5704" i="21" s="1"/>
  <c r="O5705" i="21" s="1"/>
  <c r="O5706" i="21" s="1"/>
  <c r="O5707" i="21" s="1"/>
  <c r="O5708" i="21" s="1"/>
  <c r="O5709" i="21" s="1"/>
  <c r="O5710" i="21" s="1"/>
  <c r="O5711" i="21" s="1"/>
  <c r="O5712" i="21" s="1"/>
  <c r="O5713" i="21" s="1"/>
  <c r="O5714" i="21" s="1"/>
  <c r="O5715" i="21" s="1"/>
  <c r="O5716" i="21" s="1"/>
  <c r="O5717" i="21" s="1"/>
  <c r="O5718" i="21" s="1"/>
  <c r="O5719" i="21" s="1"/>
  <c r="O5720" i="21" s="1"/>
  <c r="O5721" i="21" s="1"/>
  <c r="O5722" i="21" s="1"/>
  <c r="O5723" i="21" s="1"/>
  <c r="O5724" i="21" s="1"/>
  <c r="O5725" i="21" s="1"/>
  <c r="O5726" i="21" s="1"/>
  <c r="O5727" i="21" s="1"/>
  <c r="O5728" i="21" s="1"/>
  <c r="O5729" i="21" s="1"/>
  <c r="O5730" i="21" s="1"/>
  <c r="O5731" i="21" s="1"/>
  <c r="O5732" i="21" s="1"/>
  <c r="O5733" i="21" s="1"/>
  <c r="O5734" i="21" s="1"/>
  <c r="O5735" i="21" s="1"/>
  <c r="O5736" i="21" s="1"/>
  <c r="O5737" i="21" s="1"/>
  <c r="O5738" i="21" s="1"/>
  <c r="O5739" i="21" s="1"/>
  <c r="O5740" i="21" s="1"/>
  <c r="O5741" i="21" s="1"/>
  <c r="O5742" i="21" s="1"/>
  <c r="O5743" i="21" s="1"/>
  <c r="O5744" i="21" s="1"/>
  <c r="O5745" i="21" s="1"/>
  <c r="O5746" i="21" s="1"/>
  <c r="O5747" i="21" s="1"/>
  <c r="O5748" i="21" s="1"/>
  <c r="O5749" i="21" s="1"/>
  <c r="O5750" i="21" s="1"/>
  <c r="O5751" i="21" s="1"/>
  <c r="O5752" i="21" s="1"/>
  <c r="O5753" i="21" s="1"/>
  <c r="O5754" i="21" s="1"/>
  <c r="O5755" i="21" s="1"/>
  <c r="O5756" i="21" s="1"/>
  <c r="O5757" i="21" s="1"/>
  <c r="O5758" i="21" s="1"/>
  <c r="O5759" i="21" s="1"/>
  <c r="O5760" i="21" s="1"/>
  <c r="O5761" i="21" s="1"/>
  <c r="O5762" i="21" s="1"/>
  <c r="O5763" i="21" s="1"/>
  <c r="O5764" i="21" s="1"/>
  <c r="O5765" i="21" s="1"/>
  <c r="O5766" i="21" s="1"/>
  <c r="O5767" i="21" s="1"/>
  <c r="O5768" i="21" s="1"/>
  <c r="O5769" i="21" s="1"/>
  <c r="O5770" i="21" s="1"/>
  <c r="O5771" i="21" s="1"/>
  <c r="O5772" i="21" s="1"/>
  <c r="O5773" i="21" s="1"/>
  <c r="O5774" i="21" s="1"/>
  <c r="O5775" i="21" s="1"/>
  <c r="O5776" i="21" s="1"/>
  <c r="O5777" i="21" s="1"/>
  <c r="O5778" i="21" s="1"/>
  <c r="O5779" i="21" s="1"/>
  <c r="O5780" i="21" s="1"/>
  <c r="O5781" i="21" s="1"/>
  <c r="O5782" i="21" s="1"/>
  <c r="O5783" i="21" s="1"/>
  <c r="O5784" i="21" s="1"/>
  <c r="O5785" i="21" s="1"/>
  <c r="O5786" i="21" s="1"/>
  <c r="O5787" i="21" s="1"/>
  <c r="O5788" i="21" s="1"/>
  <c r="O5789" i="21" s="1"/>
  <c r="O5790" i="21" s="1"/>
  <c r="O5791" i="21" s="1"/>
  <c r="O5792" i="21" s="1"/>
  <c r="O5793" i="21" s="1"/>
  <c r="O5794" i="21" s="1"/>
  <c r="O5795" i="21" s="1"/>
  <c r="O5796" i="21" s="1"/>
  <c r="O5797" i="21" s="1"/>
  <c r="O5798" i="21" s="1"/>
  <c r="O5799" i="21" s="1"/>
  <c r="O5800" i="21" s="1"/>
  <c r="O5801" i="21" s="1"/>
  <c r="O5802" i="21" s="1"/>
  <c r="O5803" i="21" s="1"/>
  <c r="O5804" i="21" s="1"/>
  <c r="O5805" i="21" s="1"/>
  <c r="O5806" i="21" s="1"/>
  <c r="O5807" i="21" s="1"/>
  <c r="O5808" i="21" s="1"/>
  <c r="O5809" i="21" s="1"/>
  <c r="O5810" i="21" s="1"/>
  <c r="O5811" i="21" s="1"/>
  <c r="O5812" i="21" s="1"/>
  <c r="O5813" i="21" s="1"/>
  <c r="O5814" i="21" s="1"/>
  <c r="O5815" i="21" s="1"/>
  <c r="O5816" i="21" s="1"/>
  <c r="O5817" i="21" s="1"/>
  <c r="O5818" i="21" s="1"/>
  <c r="O5819" i="21" s="1"/>
  <c r="O5820" i="21" s="1"/>
  <c r="O5821" i="21" s="1"/>
  <c r="O5822" i="21" s="1"/>
  <c r="O5823" i="21" s="1"/>
  <c r="O5824" i="21" s="1"/>
  <c r="O5825" i="21" s="1"/>
  <c r="O5826" i="21" s="1"/>
  <c r="O5827" i="21" s="1"/>
  <c r="O5828" i="21" s="1"/>
  <c r="O5829" i="21" s="1"/>
  <c r="O5830" i="21" s="1"/>
  <c r="O5831" i="21" s="1"/>
  <c r="O5832" i="21" s="1"/>
  <c r="O5833" i="21" s="1"/>
  <c r="O5834" i="21" s="1"/>
  <c r="O5835" i="21" s="1"/>
  <c r="O5836" i="21" s="1"/>
  <c r="O5837" i="21" s="1"/>
  <c r="O5838" i="21" s="1"/>
  <c r="O5839" i="21" s="1"/>
  <c r="O5840" i="21" s="1"/>
  <c r="O5841" i="21" s="1"/>
  <c r="O5842" i="21" s="1"/>
  <c r="O5843" i="21" s="1"/>
  <c r="O5844" i="21" s="1"/>
  <c r="O5845" i="21" s="1"/>
  <c r="O5846" i="21" s="1"/>
  <c r="O5847" i="21" s="1"/>
  <c r="O5848" i="21" s="1"/>
  <c r="O5849" i="21" s="1"/>
  <c r="O5850" i="21" s="1"/>
  <c r="O5851" i="21" s="1"/>
  <c r="O5852" i="21" s="1"/>
  <c r="O5853" i="21" s="1"/>
  <c r="O5854" i="21" s="1"/>
  <c r="O5855" i="21" s="1"/>
  <c r="O5856" i="21" s="1"/>
  <c r="O5857" i="21" s="1"/>
  <c r="O5858" i="21" s="1"/>
  <c r="O5859" i="21" s="1"/>
  <c r="O5860" i="21" s="1"/>
  <c r="O5861" i="21" s="1"/>
  <c r="O5862" i="21" s="1"/>
  <c r="O5863" i="21" s="1"/>
  <c r="O5864" i="21" s="1"/>
  <c r="O5865" i="21" s="1"/>
  <c r="O5866" i="21" s="1"/>
  <c r="O5867" i="21" s="1"/>
  <c r="O5868" i="21" s="1"/>
  <c r="O5869" i="21" s="1"/>
  <c r="O5870" i="21" s="1"/>
  <c r="O5871" i="21" s="1"/>
  <c r="O5872" i="21" s="1"/>
  <c r="O5873" i="21" s="1"/>
  <c r="O5874" i="21" s="1"/>
  <c r="O5875" i="21" s="1"/>
  <c r="O5876" i="21" s="1"/>
  <c r="O5877" i="21" s="1"/>
  <c r="O5878" i="21" s="1"/>
  <c r="O5879" i="21" s="1"/>
  <c r="O5880" i="21" s="1"/>
  <c r="O5881" i="21" s="1"/>
  <c r="O5882" i="21" s="1"/>
  <c r="O5883" i="21" s="1"/>
  <c r="O5884" i="21" s="1"/>
  <c r="O5885" i="21" s="1"/>
  <c r="O5886" i="21" s="1"/>
  <c r="O5887" i="21" s="1"/>
  <c r="O5888" i="21" s="1"/>
  <c r="O5889" i="21" s="1"/>
  <c r="O5890" i="21" s="1"/>
  <c r="O5891" i="21" s="1"/>
  <c r="O5892" i="21" s="1"/>
  <c r="O5893" i="21" s="1"/>
  <c r="O5894" i="21" s="1"/>
  <c r="O5895" i="21" s="1"/>
  <c r="O5896" i="21" s="1"/>
  <c r="O5897" i="21" s="1"/>
  <c r="O5898" i="21" s="1"/>
  <c r="O5899" i="21" s="1"/>
  <c r="O5900" i="21" s="1"/>
  <c r="O5901" i="21" s="1"/>
  <c r="O5902" i="21" s="1"/>
  <c r="O5903" i="21" s="1"/>
  <c r="O5904" i="21" s="1"/>
  <c r="O5905" i="21" s="1"/>
  <c r="O5906" i="21" s="1"/>
  <c r="O5907" i="21" s="1"/>
  <c r="O5908" i="21" s="1"/>
  <c r="O5909" i="21" s="1"/>
  <c r="O5910" i="21" s="1"/>
  <c r="O5911" i="21" s="1"/>
  <c r="O5912" i="21" s="1"/>
  <c r="O5913" i="21" s="1"/>
  <c r="O5914" i="21" s="1"/>
  <c r="O5915" i="21" s="1"/>
  <c r="O5916" i="21" s="1"/>
  <c r="O5917" i="21" s="1"/>
  <c r="O5918" i="21" s="1"/>
  <c r="O5919" i="21" s="1"/>
  <c r="O5920" i="21" s="1"/>
  <c r="O5921" i="21" s="1"/>
  <c r="O5922" i="21" s="1"/>
  <c r="O5923" i="21" s="1"/>
  <c r="O5924" i="21" s="1"/>
  <c r="O5925" i="21" s="1"/>
  <c r="O5926" i="21" s="1"/>
  <c r="O5927" i="21" s="1"/>
  <c r="O5928" i="21" s="1"/>
  <c r="O5929" i="21" s="1"/>
  <c r="O5930" i="21" s="1"/>
  <c r="O5931" i="21" s="1"/>
  <c r="O5932" i="21" s="1"/>
  <c r="O5933" i="21" s="1"/>
  <c r="O5934" i="21" s="1"/>
  <c r="N5535" i="21"/>
  <c r="N5536" i="21" s="1"/>
  <c r="N5537" i="21" s="1"/>
  <c r="N5538" i="21" s="1"/>
  <c r="N5539" i="21" s="1"/>
  <c r="N5540" i="21" s="1"/>
  <c r="N5541" i="21" s="1"/>
  <c r="N5542" i="21" s="1"/>
  <c r="N5543" i="21" s="1"/>
  <c r="N5544" i="21" s="1"/>
  <c r="N5545" i="21" s="1"/>
  <c r="N5546" i="21" s="1"/>
  <c r="N5547" i="21" s="1"/>
  <c r="N5548" i="21" s="1"/>
  <c r="N5549" i="21" s="1"/>
  <c r="N5550" i="21" s="1"/>
  <c r="N5551" i="21" s="1"/>
  <c r="N5552" i="21" s="1"/>
  <c r="N5553" i="21" s="1"/>
  <c r="N5554" i="21" s="1"/>
  <c r="N5555" i="21" s="1"/>
  <c r="N5556" i="21" s="1"/>
  <c r="N5557" i="21" s="1"/>
  <c r="N5558" i="21" s="1"/>
  <c r="N5559" i="21" s="1"/>
  <c r="N5560" i="21" s="1"/>
  <c r="N5561" i="21" s="1"/>
  <c r="N5562" i="21" s="1"/>
  <c r="N5563" i="21" s="1"/>
  <c r="N5564" i="21" s="1"/>
  <c r="N5565" i="21" s="1"/>
  <c r="N5566" i="21" s="1"/>
  <c r="N5567" i="21" s="1"/>
  <c r="N5568" i="21" s="1"/>
  <c r="N5569" i="21" s="1"/>
  <c r="N5570" i="21" s="1"/>
  <c r="N5571" i="21" s="1"/>
  <c r="N5572" i="21" s="1"/>
  <c r="N5573" i="21" s="1"/>
  <c r="N5574" i="21" s="1"/>
  <c r="N5575" i="21" s="1"/>
  <c r="N5576" i="21" s="1"/>
  <c r="N5577" i="21" s="1"/>
  <c r="N5578" i="21" s="1"/>
  <c r="N5579" i="21" s="1"/>
  <c r="N5580" i="21" s="1"/>
  <c r="N5581" i="21" s="1"/>
  <c r="N5582" i="21" s="1"/>
  <c r="N5583" i="21" s="1"/>
  <c r="N5584" i="21" s="1"/>
  <c r="N5585" i="21" s="1"/>
  <c r="N5586" i="21" s="1"/>
  <c r="N5587" i="21" s="1"/>
  <c r="N5588" i="21" s="1"/>
  <c r="N5589" i="21" s="1"/>
  <c r="N5590" i="21" s="1"/>
  <c r="N5591" i="21" s="1"/>
  <c r="N5592" i="21" s="1"/>
  <c r="N5593" i="21" s="1"/>
  <c r="N5594" i="21" s="1"/>
  <c r="N5595" i="21" s="1"/>
  <c r="N5596" i="21" s="1"/>
  <c r="N5597" i="21" s="1"/>
  <c r="N5598" i="21" s="1"/>
  <c r="N5599" i="21" s="1"/>
  <c r="N5600" i="21" s="1"/>
  <c r="N5601" i="21" s="1"/>
  <c r="N5602" i="21" s="1"/>
  <c r="N5603" i="21" s="1"/>
  <c r="N5604" i="21" s="1"/>
  <c r="N5605" i="21" s="1"/>
  <c r="N5606" i="21" s="1"/>
  <c r="N5607" i="21" s="1"/>
  <c r="N5608" i="21" s="1"/>
  <c r="N5609" i="21" s="1"/>
  <c r="N5610" i="21" s="1"/>
  <c r="N5611" i="21" s="1"/>
  <c r="N5612" i="21" s="1"/>
  <c r="N5613" i="21" s="1"/>
  <c r="N5614" i="21" s="1"/>
  <c r="N5615" i="21" s="1"/>
  <c r="N5616" i="21" s="1"/>
  <c r="N5617" i="21" s="1"/>
  <c r="N5618" i="21" s="1"/>
  <c r="N5619" i="21" s="1"/>
  <c r="N5620" i="21" s="1"/>
  <c r="N5621" i="21" s="1"/>
  <c r="N5622" i="21" s="1"/>
  <c r="N5623" i="21" s="1"/>
  <c r="N5624" i="21" s="1"/>
  <c r="N5625" i="21" s="1"/>
  <c r="N5626" i="21" s="1"/>
  <c r="N5627" i="21" s="1"/>
  <c r="N5628" i="21" s="1"/>
  <c r="N5629" i="21" s="1"/>
  <c r="N5630" i="21" s="1"/>
  <c r="N5631" i="21" s="1"/>
  <c r="N5632" i="21" s="1"/>
  <c r="N5633" i="21" s="1"/>
  <c r="N5634" i="21" s="1"/>
  <c r="N5635" i="21" s="1"/>
  <c r="N5636" i="21" s="1"/>
  <c r="N5637" i="21" s="1"/>
  <c r="N5638" i="21" s="1"/>
  <c r="N5639" i="21" s="1"/>
  <c r="N5640" i="21" s="1"/>
  <c r="N5641" i="21" s="1"/>
  <c r="N5642" i="21" s="1"/>
  <c r="N5643" i="21" s="1"/>
  <c r="N5644" i="21" s="1"/>
  <c r="N5645" i="21" s="1"/>
  <c r="N5646" i="21" s="1"/>
  <c r="N5647" i="21" s="1"/>
  <c r="N5648" i="21" s="1"/>
  <c r="N5649" i="21" s="1"/>
  <c r="N5650" i="21" s="1"/>
  <c r="N5651" i="21" s="1"/>
  <c r="N5652" i="21" s="1"/>
  <c r="N5653" i="21" s="1"/>
  <c r="N5654" i="21" s="1"/>
  <c r="N5655" i="21" s="1"/>
  <c r="N5656" i="21" s="1"/>
  <c r="N5657" i="21" s="1"/>
  <c r="N5658" i="21" s="1"/>
  <c r="N5659" i="21" s="1"/>
  <c r="N5660" i="21" s="1"/>
  <c r="N5661" i="21" s="1"/>
  <c r="N5662" i="21" s="1"/>
  <c r="N5663" i="21" s="1"/>
  <c r="N5664" i="21" s="1"/>
  <c r="N5665" i="21" s="1"/>
  <c r="N5666" i="21" s="1"/>
  <c r="N5667" i="21" s="1"/>
  <c r="N5668" i="21" s="1"/>
  <c r="N5669" i="21" s="1"/>
  <c r="N5670" i="21" s="1"/>
  <c r="N5671" i="21" s="1"/>
  <c r="N5672" i="21" s="1"/>
  <c r="N5673" i="21" s="1"/>
  <c r="N5674" i="21" s="1"/>
  <c r="N5675" i="21" s="1"/>
  <c r="N5676" i="21" s="1"/>
  <c r="N5677" i="21" s="1"/>
  <c r="N5678" i="21" s="1"/>
  <c r="N5679" i="21" s="1"/>
  <c r="N5680" i="21" s="1"/>
  <c r="N5681" i="21" s="1"/>
  <c r="N5682" i="21" s="1"/>
  <c r="N5683" i="21" s="1"/>
  <c r="N5684" i="21" s="1"/>
  <c r="N5685" i="21" s="1"/>
  <c r="N5686" i="21" s="1"/>
  <c r="N5687" i="21" s="1"/>
  <c r="N5688" i="21" s="1"/>
  <c r="N5689" i="21" s="1"/>
  <c r="N5690" i="21" s="1"/>
  <c r="N5691" i="21" s="1"/>
  <c r="N5692" i="21" s="1"/>
  <c r="N5693" i="21" s="1"/>
  <c r="N5694" i="21" s="1"/>
  <c r="N5695" i="21" s="1"/>
  <c r="N5696" i="21" s="1"/>
  <c r="N5697" i="21" s="1"/>
  <c r="N5698" i="21" s="1"/>
  <c r="N5699" i="21" s="1"/>
  <c r="N5700" i="21" s="1"/>
  <c r="N5701" i="21" s="1"/>
  <c r="N5702" i="21" s="1"/>
  <c r="N5703" i="21" s="1"/>
  <c r="N5704" i="21" s="1"/>
  <c r="N5705" i="21" s="1"/>
  <c r="N5706" i="21" s="1"/>
  <c r="N5707" i="21" s="1"/>
  <c r="N5708" i="21" s="1"/>
  <c r="N5709" i="21" s="1"/>
  <c r="N5710" i="21" s="1"/>
  <c r="N5711" i="21" s="1"/>
  <c r="N5712" i="21" s="1"/>
  <c r="N5713" i="21" s="1"/>
  <c r="N5714" i="21" s="1"/>
  <c r="N5715" i="21" s="1"/>
  <c r="N5716" i="21" s="1"/>
  <c r="N5717" i="21" s="1"/>
  <c r="N5718" i="21" s="1"/>
  <c r="N5719" i="21" s="1"/>
  <c r="N5720" i="21" s="1"/>
  <c r="N5721" i="21" s="1"/>
  <c r="N5722" i="21" s="1"/>
  <c r="N5723" i="21" s="1"/>
  <c r="N5724" i="21" s="1"/>
  <c r="N5725" i="21" s="1"/>
  <c r="N5726" i="21" s="1"/>
  <c r="N5727" i="21" s="1"/>
  <c r="N5728" i="21" s="1"/>
  <c r="N5729" i="21" s="1"/>
  <c r="N5730" i="21" s="1"/>
  <c r="N5731" i="21" s="1"/>
  <c r="N5732" i="21" s="1"/>
  <c r="N5733" i="21" s="1"/>
  <c r="N5734" i="21" s="1"/>
  <c r="N5735" i="21" s="1"/>
  <c r="N5736" i="21" s="1"/>
  <c r="N5737" i="21" s="1"/>
  <c r="N5738" i="21" s="1"/>
  <c r="N5739" i="21" s="1"/>
  <c r="N5740" i="21" s="1"/>
  <c r="N5741" i="21" s="1"/>
  <c r="N5742" i="21" s="1"/>
  <c r="N5743" i="21" s="1"/>
  <c r="N5744" i="21" s="1"/>
  <c r="N5745" i="21" s="1"/>
  <c r="N5746" i="21" s="1"/>
  <c r="N5747" i="21" s="1"/>
  <c r="N5748" i="21" s="1"/>
  <c r="N5749" i="21" s="1"/>
  <c r="N5750" i="21" s="1"/>
  <c r="N5751" i="21" s="1"/>
  <c r="N5752" i="21" s="1"/>
  <c r="N5753" i="21" s="1"/>
  <c r="N5754" i="21" s="1"/>
  <c r="N5755" i="21" s="1"/>
  <c r="N5756" i="21" s="1"/>
  <c r="N5757" i="21" s="1"/>
  <c r="N5758" i="21" s="1"/>
  <c r="N5759" i="21" s="1"/>
  <c r="N5760" i="21" s="1"/>
  <c r="N5761" i="21" s="1"/>
  <c r="N5762" i="21" s="1"/>
  <c r="N5763" i="21" s="1"/>
  <c r="N5764" i="21" s="1"/>
  <c r="N5765" i="21" s="1"/>
  <c r="N5766" i="21" s="1"/>
  <c r="N5767" i="21" s="1"/>
  <c r="N5768" i="21" s="1"/>
  <c r="N5769" i="21" s="1"/>
  <c r="N5770" i="21" s="1"/>
  <c r="N5771" i="21" s="1"/>
  <c r="N5772" i="21" s="1"/>
  <c r="N5773" i="21" s="1"/>
  <c r="N5774" i="21" s="1"/>
  <c r="N5775" i="21" s="1"/>
  <c r="N5776" i="21" s="1"/>
  <c r="N5777" i="21" s="1"/>
  <c r="N5778" i="21" s="1"/>
  <c r="N5779" i="21" s="1"/>
  <c r="N5780" i="21" s="1"/>
  <c r="N5781" i="21" s="1"/>
  <c r="N5782" i="21" s="1"/>
  <c r="N5783" i="21" s="1"/>
  <c r="N5784" i="21" s="1"/>
  <c r="N5785" i="21" s="1"/>
  <c r="N5786" i="21" s="1"/>
  <c r="N5787" i="21" s="1"/>
  <c r="N5788" i="21" s="1"/>
  <c r="N5789" i="21" s="1"/>
  <c r="N5790" i="21" s="1"/>
  <c r="N5791" i="21" s="1"/>
  <c r="N5792" i="21" s="1"/>
  <c r="N5793" i="21" s="1"/>
  <c r="N5794" i="21" s="1"/>
  <c r="N5795" i="21" s="1"/>
  <c r="N5796" i="21" s="1"/>
  <c r="N5797" i="21" s="1"/>
  <c r="N5798" i="21" s="1"/>
  <c r="N5799" i="21" s="1"/>
  <c r="N5800" i="21" s="1"/>
  <c r="N5801" i="21" s="1"/>
  <c r="N5802" i="21" s="1"/>
  <c r="N5803" i="21" s="1"/>
  <c r="N5804" i="21" s="1"/>
  <c r="N5805" i="21" s="1"/>
  <c r="N5806" i="21" s="1"/>
  <c r="N5807" i="21" s="1"/>
  <c r="N5808" i="21" s="1"/>
  <c r="N5809" i="21" s="1"/>
  <c r="N5810" i="21" s="1"/>
  <c r="N5811" i="21" s="1"/>
  <c r="N5812" i="21" s="1"/>
  <c r="N5813" i="21" s="1"/>
  <c r="N5814" i="21" s="1"/>
  <c r="N5815" i="21" s="1"/>
  <c r="N5816" i="21" s="1"/>
  <c r="N5817" i="21" s="1"/>
  <c r="N5818" i="21" s="1"/>
  <c r="N5819" i="21" s="1"/>
  <c r="N5820" i="21" s="1"/>
  <c r="N5821" i="21" s="1"/>
  <c r="N5822" i="21" s="1"/>
  <c r="N5823" i="21" s="1"/>
  <c r="N5824" i="21" s="1"/>
  <c r="N5825" i="21" s="1"/>
  <c r="N5826" i="21" s="1"/>
  <c r="N5827" i="21" s="1"/>
  <c r="N5828" i="21" s="1"/>
  <c r="N5829" i="21" s="1"/>
  <c r="N5830" i="21" s="1"/>
  <c r="N5831" i="21" s="1"/>
  <c r="N5832" i="21" s="1"/>
  <c r="N5833" i="21" s="1"/>
  <c r="N5834" i="21" s="1"/>
  <c r="N5835" i="21" s="1"/>
  <c r="N5836" i="21" s="1"/>
  <c r="N5837" i="21" s="1"/>
  <c r="N5838" i="21" s="1"/>
  <c r="N5839" i="21" s="1"/>
  <c r="N5840" i="21" s="1"/>
  <c r="N5841" i="21" s="1"/>
  <c r="N5842" i="21" s="1"/>
  <c r="N5843" i="21" s="1"/>
  <c r="N5844" i="21" s="1"/>
  <c r="N5845" i="21" s="1"/>
  <c r="N5846" i="21" s="1"/>
  <c r="N5847" i="21" s="1"/>
  <c r="N5848" i="21" s="1"/>
  <c r="N5849" i="21" s="1"/>
  <c r="N5850" i="21" s="1"/>
  <c r="N5851" i="21" s="1"/>
  <c r="N5852" i="21" s="1"/>
  <c r="N5853" i="21" s="1"/>
  <c r="N5854" i="21" s="1"/>
  <c r="N5855" i="21" s="1"/>
  <c r="N5856" i="21" s="1"/>
  <c r="N5857" i="21" s="1"/>
  <c r="N5858" i="21" s="1"/>
  <c r="N5859" i="21" s="1"/>
  <c r="N5860" i="21" s="1"/>
  <c r="N5861" i="21" s="1"/>
  <c r="N5862" i="21" s="1"/>
  <c r="N5863" i="21" s="1"/>
  <c r="N5864" i="21" s="1"/>
  <c r="N5865" i="21" s="1"/>
  <c r="N5866" i="21" s="1"/>
  <c r="N5867" i="21" s="1"/>
  <c r="N5868" i="21" s="1"/>
  <c r="N5869" i="21" s="1"/>
  <c r="N5870" i="21" s="1"/>
  <c r="N5871" i="21" s="1"/>
  <c r="N5872" i="21" s="1"/>
  <c r="N5873" i="21" s="1"/>
  <c r="N5874" i="21" s="1"/>
  <c r="N5875" i="21" s="1"/>
  <c r="N5876" i="21" s="1"/>
  <c r="N5877" i="21" s="1"/>
  <c r="N5878" i="21" s="1"/>
  <c r="N5879" i="21" s="1"/>
  <c r="N5880" i="21" s="1"/>
  <c r="N5881" i="21" s="1"/>
  <c r="N5882" i="21" s="1"/>
  <c r="N5883" i="21" s="1"/>
  <c r="N5884" i="21" s="1"/>
  <c r="N5885" i="21" s="1"/>
  <c r="N5886" i="21" s="1"/>
  <c r="N5887" i="21" s="1"/>
  <c r="N5888" i="21" s="1"/>
  <c r="N5889" i="21" s="1"/>
  <c r="N5890" i="21" s="1"/>
  <c r="N5891" i="21" s="1"/>
  <c r="N5892" i="21" s="1"/>
  <c r="N5893" i="21" s="1"/>
  <c r="N5894" i="21" s="1"/>
  <c r="N5895" i="21" s="1"/>
  <c r="N5896" i="21" s="1"/>
  <c r="N5897" i="21" s="1"/>
  <c r="N5898" i="21" s="1"/>
  <c r="N5899" i="21" s="1"/>
  <c r="N5900" i="21" s="1"/>
  <c r="N5901" i="21" s="1"/>
  <c r="N5902" i="21" s="1"/>
  <c r="N5903" i="21" s="1"/>
  <c r="N5904" i="21" s="1"/>
  <c r="N5905" i="21" s="1"/>
  <c r="N5906" i="21" s="1"/>
  <c r="N5907" i="21" s="1"/>
  <c r="N5908" i="21" s="1"/>
  <c r="N5909" i="21" s="1"/>
  <c r="N5910" i="21" s="1"/>
  <c r="N5911" i="21" s="1"/>
  <c r="N5912" i="21" s="1"/>
  <c r="N5913" i="21" s="1"/>
  <c r="N5914" i="21" s="1"/>
  <c r="N5915" i="21" s="1"/>
  <c r="N5916" i="21" s="1"/>
  <c r="N5917" i="21" s="1"/>
  <c r="N5918" i="21" s="1"/>
  <c r="N5919" i="21" s="1"/>
  <c r="N5920" i="21" s="1"/>
  <c r="N5921" i="21" s="1"/>
  <c r="N5922" i="21" s="1"/>
  <c r="N5923" i="21" s="1"/>
  <c r="N5924" i="21" s="1"/>
  <c r="N5925" i="21" s="1"/>
  <c r="N5926" i="21" s="1"/>
  <c r="N5927" i="21" s="1"/>
  <c r="N5928" i="21" s="1"/>
  <c r="N5929" i="21" s="1"/>
  <c r="N5930" i="21" s="1"/>
  <c r="N5931" i="21" s="1"/>
  <c r="N5932" i="21" s="1"/>
  <c r="N5933" i="21" s="1"/>
  <c r="N5934" i="21" s="1"/>
  <c r="R5255" i="21"/>
  <c r="R5256" i="21" s="1"/>
  <c r="R5257" i="21" s="1"/>
  <c r="R5258" i="21" s="1"/>
  <c r="R5259" i="21" s="1"/>
  <c r="R5260" i="21" s="1"/>
  <c r="R5261" i="21" s="1"/>
  <c r="R5262" i="21" s="1"/>
  <c r="R5263" i="21" s="1"/>
  <c r="R5264" i="21" s="1"/>
  <c r="R5265" i="21" s="1"/>
  <c r="R5266" i="21" s="1"/>
  <c r="R5267" i="21" s="1"/>
  <c r="R5268" i="21" s="1"/>
  <c r="R5269" i="21" s="1"/>
  <c r="R5270" i="21" s="1"/>
  <c r="R5271" i="21" s="1"/>
  <c r="R5272" i="21" s="1"/>
  <c r="R5273" i="21" s="1"/>
  <c r="R5274" i="21" s="1"/>
  <c r="R5275" i="21" s="1"/>
  <c r="R5276" i="21" s="1"/>
  <c r="R5277" i="21" s="1"/>
  <c r="R5278" i="21" s="1"/>
  <c r="R5279" i="21" s="1"/>
  <c r="R5280" i="21" s="1"/>
  <c r="R5281" i="21" s="1"/>
  <c r="R5282" i="21" s="1"/>
  <c r="R5283" i="21" s="1"/>
  <c r="R5284" i="21" s="1"/>
  <c r="R5285" i="21" s="1"/>
  <c r="R5286" i="21" s="1"/>
  <c r="R5287" i="21" s="1"/>
  <c r="R5288" i="21" s="1"/>
  <c r="R5289" i="21" s="1"/>
  <c r="R5290" i="21" s="1"/>
  <c r="R5291" i="21" s="1"/>
  <c r="R5292" i="21" s="1"/>
  <c r="R5293" i="21" s="1"/>
  <c r="R5294" i="21" s="1"/>
  <c r="R5295" i="21" s="1"/>
  <c r="R5296" i="21" s="1"/>
  <c r="R5297" i="21" s="1"/>
  <c r="R5298" i="21" s="1"/>
  <c r="R5299" i="21" s="1"/>
  <c r="R5300" i="21" s="1"/>
  <c r="R5301" i="21" s="1"/>
  <c r="R5302" i="21" s="1"/>
  <c r="R5303" i="21" s="1"/>
  <c r="R5304" i="21" s="1"/>
  <c r="R5305" i="21" s="1"/>
  <c r="R5306" i="21" s="1"/>
  <c r="R5307" i="21" s="1"/>
  <c r="R5308" i="21" s="1"/>
  <c r="R5309" i="21" s="1"/>
  <c r="R5310" i="21" s="1"/>
  <c r="R5311" i="21" s="1"/>
  <c r="R5312" i="21" s="1"/>
  <c r="R5313" i="21" s="1"/>
  <c r="R5314" i="21" s="1"/>
  <c r="R5315" i="21" s="1"/>
  <c r="R5316" i="21" s="1"/>
  <c r="R5317" i="21" s="1"/>
  <c r="R5318" i="21" s="1"/>
  <c r="R5319" i="21" s="1"/>
  <c r="R5320" i="21" s="1"/>
  <c r="R5321" i="21" s="1"/>
  <c r="R5322" i="21" s="1"/>
  <c r="R5323" i="21" s="1"/>
  <c r="R5324" i="21" s="1"/>
  <c r="R5325" i="21" s="1"/>
  <c r="R5326" i="21" s="1"/>
  <c r="R5327" i="21" s="1"/>
  <c r="R5328" i="21" s="1"/>
  <c r="R5329" i="21" s="1"/>
  <c r="R5330" i="21" s="1"/>
  <c r="R5331" i="21" s="1"/>
  <c r="R5332" i="21" s="1"/>
  <c r="R5333" i="21" s="1"/>
  <c r="R5334" i="21" s="1"/>
  <c r="R5335" i="21" s="1"/>
  <c r="R5336" i="21" s="1"/>
  <c r="R5337" i="21" s="1"/>
  <c r="R5338" i="21" s="1"/>
  <c r="R5339" i="21" s="1"/>
  <c r="R5340" i="21" s="1"/>
  <c r="R5341" i="21" s="1"/>
  <c r="R5342" i="21" s="1"/>
  <c r="R5343" i="21" s="1"/>
  <c r="R5344" i="21" s="1"/>
  <c r="R5345" i="21" s="1"/>
  <c r="R5346" i="21" s="1"/>
  <c r="R5347" i="21" s="1"/>
  <c r="R5348" i="21" s="1"/>
  <c r="R5349" i="21" s="1"/>
  <c r="R5350" i="21" s="1"/>
  <c r="R5351" i="21" s="1"/>
  <c r="R5352" i="21" s="1"/>
  <c r="R5353" i="21" s="1"/>
  <c r="R5354" i="21" s="1"/>
  <c r="R5355" i="21" s="1"/>
  <c r="R5356" i="21" s="1"/>
  <c r="R5357" i="21" s="1"/>
  <c r="R5358" i="21" s="1"/>
  <c r="R5359" i="21" s="1"/>
  <c r="R5360" i="21" s="1"/>
  <c r="R5361" i="21" s="1"/>
  <c r="R5362" i="21" s="1"/>
  <c r="R5363" i="21" s="1"/>
  <c r="R5364" i="21" s="1"/>
  <c r="R5365" i="21" s="1"/>
  <c r="R5366" i="21" s="1"/>
  <c r="R5367" i="21" s="1"/>
  <c r="R5368" i="21" s="1"/>
  <c r="R5369" i="21" s="1"/>
  <c r="R5370" i="21" s="1"/>
  <c r="R5371" i="21" s="1"/>
  <c r="R5372" i="21" s="1"/>
  <c r="R5373" i="21" s="1"/>
  <c r="R5374" i="21" s="1"/>
  <c r="R5375" i="21" s="1"/>
  <c r="R5376" i="21" s="1"/>
  <c r="R5377" i="21" s="1"/>
  <c r="R5378" i="21" s="1"/>
  <c r="R5379" i="21" s="1"/>
  <c r="R5380" i="21" s="1"/>
  <c r="R5381" i="21" s="1"/>
  <c r="R5382" i="21" s="1"/>
  <c r="R5383" i="21" s="1"/>
  <c r="R5384" i="21" s="1"/>
  <c r="R5385" i="21" s="1"/>
  <c r="R5386" i="21" s="1"/>
  <c r="R5387" i="21" s="1"/>
  <c r="R5388" i="21" s="1"/>
  <c r="R5389" i="21" s="1"/>
  <c r="R5390" i="21" s="1"/>
  <c r="R5391" i="21" s="1"/>
  <c r="R5392" i="21" s="1"/>
  <c r="R5393" i="21" s="1"/>
  <c r="R5394" i="21" s="1"/>
  <c r="R5395" i="21" s="1"/>
  <c r="R5396" i="21" s="1"/>
  <c r="R5397" i="21" s="1"/>
  <c r="R5398" i="21" s="1"/>
  <c r="R5399" i="21" s="1"/>
  <c r="R5400" i="21" s="1"/>
  <c r="R5401" i="21" s="1"/>
  <c r="R5402" i="21" s="1"/>
  <c r="R5403" i="21" s="1"/>
  <c r="R5404" i="21" s="1"/>
  <c r="R5405" i="21" s="1"/>
  <c r="R5406" i="21" s="1"/>
  <c r="R5407" i="21" s="1"/>
  <c r="R5408" i="21" s="1"/>
  <c r="R5409" i="21" s="1"/>
  <c r="R5410" i="21" s="1"/>
  <c r="R5411" i="21" s="1"/>
  <c r="R5412" i="21" s="1"/>
  <c r="R5413" i="21" s="1"/>
  <c r="R5414" i="21" s="1"/>
  <c r="R5415" i="21" s="1"/>
  <c r="R5416" i="21" s="1"/>
  <c r="R5417" i="21" s="1"/>
  <c r="R5418" i="21" s="1"/>
  <c r="R5419" i="21" s="1"/>
  <c r="R5420" i="21" s="1"/>
  <c r="R5421" i="21" s="1"/>
  <c r="R5422" i="21" s="1"/>
  <c r="R5423" i="21" s="1"/>
  <c r="R5424" i="21" s="1"/>
  <c r="R5425" i="21" s="1"/>
  <c r="R5426" i="21" s="1"/>
  <c r="R5427" i="21" s="1"/>
  <c r="R5428" i="21" s="1"/>
  <c r="R5429" i="21" s="1"/>
  <c r="R5430" i="21" s="1"/>
  <c r="R5431" i="21" s="1"/>
  <c r="R5432" i="21" s="1"/>
  <c r="R5433" i="21" s="1"/>
  <c r="R5434" i="21" s="1"/>
  <c r="R5435" i="21" s="1"/>
  <c r="R5436" i="21" s="1"/>
  <c r="R5437" i="21" s="1"/>
  <c r="R5438" i="21" s="1"/>
  <c r="R5439" i="21" s="1"/>
  <c r="R5440" i="21" s="1"/>
  <c r="R5441" i="21" s="1"/>
  <c r="R5442" i="21" s="1"/>
  <c r="R5443" i="21" s="1"/>
  <c r="R5444" i="21" s="1"/>
  <c r="R5445" i="21" s="1"/>
  <c r="R5446" i="21" s="1"/>
  <c r="R5447" i="21" s="1"/>
  <c r="R5448" i="21" s="1"/>
  <c r="R5449" i="21" s="1"/>
  <c r="R5450" i="21" s="1"/>
  <c r="R5451" i="21" s="1"/>
  <c r="R5452" i="21" s="1"/>
  <c r="R5453" i="21" s="1"/>
  <c r="R5454" i="21" s="1"/>
  <c r="R5455" i="21" s="1"/>
  <c r="R5456" i="21" s="1"/>
  <c r="R5457" i="21" s="1"/>
  <c r="R5458" i="21" s="1"/>
  <c r="R5459" i="21" s="1"/>
  <c r="R5460" i="21" s="1"/>
  <c r="R5461" i="21" s="1"/>
  <c r="R5462" i="21" s="1"/>
  <c r="R5463" i="21" s="1"/>
  <c r="R5464" i="21" s="1"/>
  <c r="R5465" i="21" s="1"/>
  <c r="R5466" i="21" s="1"/>
  <c r="R5467" i="21" s="1"/>
  <c r="R5468" i="21" s="1"/>
  <c r="R5469" i="21" s="1"/>
  <c r="R5470" i="21" s="1"/>
  <c r="R5471" i="21" s="1"/>
  <c r="R5472" i="21" s="1"/>
  <c r="R5473" i="21" s="1"/>
  <c r="R5474" i="21" s="1"/>
  <c r="R5475" i="21" s="1"/>
  <c r="R5476" i="21" s="1"/>
  <c r="R5477" i="21" s="1"/>
  <c r="R5478" i="21" s="1"/>
  <c r="R5479" i="21" s="1"/>
  <c r="R5480" i="21" s="1"/>
  <c r="R5481" i="21" s="1"/>
  <c r="R5482" i="21" s="1"/>
  <c r="R5483" i="21" s="1"/>
  <c r="R5484" i="21" s="1"/>
  <c r="R5485" i="21" s="1"/>
  <c r="R5486" i="21" s="1"/>
  <c r="R5487" i="21" s="1"/>
  <c r="R5488" i="21" s="1"/>
  <c r="R5489" i="21" s="1"/>
  <c r="R5490" i="21" s="1"/>
  <c r="R5491" i="21" s="1"/>
  <c r="R5492" i="21" s="1"/>
  <c r="R5493" i="21" s="1"/>
  <c r="R5494" i="21" s="1"/>
  <c r="R5495" i="21" s="1"/>
  <c r="R5496" i="21" s="1"/>
  <c r="R5497" i="21" s="1"/>
  <c r="R5498" i="21" s="1"/>
  <c r="R5499" i="21" s="1"/>
  <c r="R5500" i="21" s="1"/>
  <c r="R5501" i="21" s="1"/>
  <c r="R5502" i="21" s="1"/>
  <c r="R5503" i="21" s="1"/>
  <c r="R5504" i="21" s="1"/>
  <c r="R5505" i="21" s="1"/>
  <c r="R5506" i="21" s="1"/>
  <c r="R5507" i="21" s="1"/>
  <c r="R5508" i="21" s="1"/>
  <c r="R5509" i="21" s="1"/>
  <c r="R5510" i="21" s="1"/>
  <c r="R5511" i="21" s="1"/>
  <c r="R5512" i="21" s="1"/>
  <c r="R5513" i="21" s="1"/>
  <c r="R5514" i="21" s="1"/>
  <c r="R5515" i="21" s="1"/>
  <c r="R5516" i="21" s="1"/>
  <c r="R5517" i="21" s="1"/>
  <c r="R5518" i="21" s="1"/>
  <c r="R5519" i="21" s="1"/>
  <c r="R5520" i="21" s="1"/>
  <c r="R5521" i="21" s="1"/>
  <c r="R5522" i="21" s="1"/>
  <c r="R5523" i="21" s="1"/>
  <c r="R5524" i="21" s="1"/>
  <c r="R5525" i="21" s="1"/>
  <c r="R5526" i="21" s="1"/>
  <c r="R5527" i="21" s="1"/>
  <c r="R5528" i="21" s="1"/>
  <c r="R5529" i="21" s="1"/>
  <c r="R5530" i="21" s="1"/>
  <c r="R5531" i="21" s="1"/>
  <c r="R5532" i="21" s="1"/>
  <c r="R5533" i="21" s="1"/>
  <c r="Q5255" i="21"/>
  <c r="Q5256" i="21" s="1"/>
  <c r="Q5257" i="21" s="1"/>
  <c r="Q5258" i="21" s="1"/>
  <c r="Q5259" i="21" s="1"/>
  <c r="Q5260" i="21" s="1"/>
  <c r="Q5261" i="21" s="1"/>
  <c r="Q5262" i="21" s="1"/>
  <c r="Q5263" i="21" s="1"/>
  <c r="Q5264" i="21" s="1"/>
  <c r="Q5265" i="21" s="1"/>
  <c r="Q5266" i="21" s="1"/>
  <c r="Q5267" i="21" s="1"/>
  <c r="Q5268" i="21" s="1"/>
  <c r="Q5269" i="21" s="1"/>
  <c r="Q5270" i="21" s="1"/>
  <c r="Q5271" i="21" s="1"/>
  <c r="Q5272" i="21" s="1"/>
  <c r="Q5273" i="21" s="1"/>
  <c r="Q5274" i="21" s="1"/>
  <c r="Q5275" i="21" s="1"/>
  <c r="Q5276" i="21" s="1"/>
  <c r="Q5277" i="21" s="1"/>
  <c r="Q5278" i="21" s="1"/>
  <c r="Q5279" i="21" s="1"/>
  <c r="Q5280" i="21" s="1"/>
  <c r="Q5281" i="21" s="1"/>
  <c r="Q5282" i="21" s="1"/>
  <c r="Q5283" i="21" s="1"/>
  <c r="Q5284" i="21" s="1"/>
  <c r="Q5285" i="21" s="1"/>
  <c r="Q5286" i="21" s="1"/>
  <c r="Q5287" i="21" s="1"/>
  <c r="Q5288" i="21" s="1"/>
  <c r="Q5289" i="21" s="1"/>
  <c r="Q5290" i="21" s="1"/>
  <c r="Q5291" i="21" s="1"/>
  <c r="Q5292" i="21" s="1"/>
  <c r="Q5293" i="21" s="1"/>
  <c r="Q5294" i="21" s="1"/>
  <c r="Q5295" i="21" s="1"/>
  <c r="Q5296" i="21" s="1"/>
  <c r="Q5297" i="21" s="1"/>
  <c r="Q5298" i="21" s="1"/>
  <c r="Q5299" i="21" s="1"/>
  <c r="Q5300" i="21" s="1"/>
  <c r="Q5301" i="21" s="1"/>
  <c r="Q5302" i="21" s="1"/>
  <c r="Q5303" i="21" s="1"/>
  <c r="Q5304" i="21" s="1"/>
  <c r="Q5305" i="21" s="1"/>
  <c r="Q5306" i="21" s="1"/>
  <c r="Q5307" i="21" s="1"/>
  <c r="Q5308" i="21" s="1"/>
  <c r="Q5309" i="21" s="1"/>
  <c r="Q5310" i="21" s="1"/>
  <c r="Q5311" i="21" s="1"/>
  <c r="Q5312" i="21" s="1"/>
  <c r="Q5313" i="21" s="1"/>
  <c r="Q5314" i="21" s="1"/>
  <c r="Q5315" i="21" s="1"/>
  <c r="Q5316" i="21" s="1"/>
  <c r="Q5317" i="21" s="1"/>
  <c r="Q5318" i="21" s="1"/>
  <c r="Q5319" i="21" s="1"/>
  <c r="Q5320" i="21" s="1"/>
  <c r="Q5321" i="21" s="1"/>
  <c r="Q5322" i="21" s="1"/>
  <c r="Q5323" i="21" s="1"/>
  <c r="Q5324" i="21" s="1"/>
  <c r="Q5325" i="21" s="1"/>
  <c r="Q5326" i="21" s="1"/>
  <c r="Q5327" i="21" s="1"/>
  <c r="Q5328" i="21" s="1"/>
  <c r="Q5329" i="21" s="1"/>
  <c r="Q5330" i="21" s="1"/>
  <c r="Q5331" i="21" s="1"/>
  <c r="Q5332" i="21" s="1"/>
  <c r="Q5333" i="21" s="1"/>
  <c r="Q5334" i="21" s="1"/>
  <c r="Q5335" i="21" s="1"/>
  <c r="Q5336" i="21" s="1"/>
  <c r="Q5337" i="21" s="1"/>
  <c r="Q5338" i="21" s="1"/>
  <c r="Q5339" i="21" s="1"/>
  <c r="Q5340" i="21" s="1"/>
  <c r="Q5341" i="21" s="1"/>
  <c r="Q5342" i="21" s="1"/>
  <c r="Q5343" i="21" s="1"/>
  <c r="Q5344" i="21" s="1"/>
  <c r="Q5345" i="21" s="1"/>
  <c r="Q5346" i="21" s="1"/>
  <c r="Q5347" i="21" s="1"/>
  <c r="Q5348" i="21" s="1"/>
  <c r="Q5349" i="21" s="1"/>
  <c r="Q5350" i="21" s="1"/>
  <c r="Q5351" i="21" s="1"/>
  <c r="Q5352" i="21" s="1"/>
  <c r="Q5353" i="21" s="1"/>
  <c r="Q5354" i="21" s="1"/>
  <c r="Q5355" i="21" s="1"/>
  <c r="Q5356" i="21" s="1"/>
  <c r="Q5357" i="21" s="1"/>
  <c r="Q5358" i="21" s="1"/>
  <c r="Q5359" i="21" s="1"/>
  <c r="Q5360" i="21" s="1"/>
  <c r="Q5361" i="21" s="1"/>
  <c r="Q5362" i="21" s="1"/>
  <c r="Q5363" i="21" s="1"/>
  <c r="Q5364" i="21" s="1"/>
  <c r="Q5365" i="21" s="1"/>
  <c r="Q5366" i="21" s="1"/>
  <c r="Q5367" i="21" s="1"/>
  <c r="Q5368" i="21" s="1"/>
  <c r="Q5369" i="21" s="1"/>
  <c r="Q5370" i="21" s="1"/>
  <c r="Q5371" i="21" s="1"/>
  <c r="Q5372" i="21" s="1"/>
  <c r="Q5373" i="21" s="1"/>
  <c r="Q5374" i="21" s="1"/>
  <c r="Q5375" i="21" s="1"/>
  <c r="Q5376" i="21" s="1"/>
  <c r="Q5377" i="21" s="1"/>
  <c r="Q5378" i="21" s="1"/>
  <c r="Q5379" i="21" s="1"/>
  <c r="Q5380" i="21" s="1"/>
  <c r="Q5381" i="21" s="1"/>
  <c r="Q5382" i="21" s="1"/>
  <c r="Q5383" i="21" s="1"/>
  <c r="Q5384" i="21" s="1"/>
  <c r="Q5385" i="21" s="1"/>
  <c r="Q5386" i="21" s="1"/>
  <c r="Q5387" i="21" s="1"/>
  <c r="Q5388" i="21" s="1"/>
  <c r="Q5389" i="21" s="1"/>
  <c r="Q5390" i="21" s="1"/>
  <c r="Q5391" i="21" s="1"/>
  <c r="Q5392" i="21" s="1"/>
  <c r="Q5393" i="21" s="1"/>
  <c r="Q5394" i="21" s="1"/>
  <c r="Q5395" i="21" s="1"/>
  <c r="Q5396" i="21" s="1"/>
  <c r="Q5397" i="21" s="1"/>
  <c r="Q5398" i="21" s="1"/>
  <c r="Q5399" i="21" s="1"/>
  <c r="Q5400" i="21" s="1"/>
  <c r="Q5401" i="21" s="1"/>
  <c r="Q5402" i="21" s="1"/>
  <c r="Q5403" i="21" s="1"/>
  <c r="Q5404" i="21" s="1"/>
  <c r="Q5405" i="21" s="1"/>
  <c r="Q5406" i="21" s="1"/>
  <c r="Q5407" i="21" s="1"/>
  <c r="Q5408" i="21" s="1"/>
  <c r="Q5409" i="21" s="1"/>
  <c r="Q5410" i="21" s="1"/>
  <c r="Q5411" i="21" s="1"/>
  <c r="Q5412" i="21" s="1"/>
  <c r="Q5413" i="21" s="1"/>
  <c r="Q5414" i="21" s="1"/>
  <c r="Q5415" i="21" s="1"/>
  <c r="Q5416" i="21" s="1"/>
  <c r="Q5417" i="21" s="1"/>
  <c r="Q5418" i="21" s="1"/>
  <c r="Q5419" i="21" s="1"/>
  <c r="Q5420" i="21" s="1"/>
  <c r="Q5421" i="21" s="1"/>
  <c r="Q5422" i="21" s="1"/>
  <c r="Q5423" i="21" s="1"/>
  <c r="Q5424" i="21" s="1"/>
  <c r="Q5425" i="21" s="1"/>
  <c r="Q5426" i="21" s="1"/>
  <c r="Q5427" i="21" s="1"/>
  <c r="Q5428" i="21" s="1"/>
  <c r="Q5429" i="21" s="1"/>
  <c r="Q5430" i="21" s="1"/>
  <c r="Q5431" i="21" s="1"/>
  <c r="Q5432" i="21" s="1"/>
  <c r="Q5433" i="21" s="1"/>
  <c r="Q5434" i="21" s="1"/>
  <c r="Q5435" i="21" s="1"/>
  <c r="Q5436" i="21" s="1"/>
  <c r="Q5437" i="21" s="1"/>
  <c r="Q5438" i="21" s="1"/>
  <c r="Q5439" i="21" s="1"/>
  <c r="Q5440" i="21" s="1"/>
  <c r="Q5441" i="21" s="1"/>
  <c r="Q5442" i="21" s="1"/>
  <c r="Q5443" i="21" s="1"/>
  <c r="Q5444" i="21" s="1"/>
  <c r="Q5445" i="21" s="1"/>
  <c r="Q5446" i="21" s="1"/>
  <c r="Q5447" i="21" s="1"/>
  <c r="Q5448" i="21" s="1"/>
  <c r="Q5449" i="21" s="1"/>
  <c r="Q5450" i="21" s="1"/>
  <c r="Q5451" i="21" s="1"/>
  <c r="Q5452" i="21" s="1"/>
  <c r="Q5453" i="21" s="1"/>
  <c r="Q5454" i="21" s="1"/>
  <c r="Q5455" i="21" s="1"/>
  <c r="Q5456" i="21" s="1"/>
  <c r="Q5457" i="21" s="1"/>
  <c r="Q5458" i="21" s="1"/>
  <c r="Q5459" i="21" s="1"/>
  <c r="Q5460" i="21" s="1"/>
  <c r="Q5461" i="21" s="1"/>
  <c r="Q5462" i="21" s="1"/>
  <c r="Q5463" i="21" s="1"/>
  <c r="Q5464" i="21" s="1"/>
  <c r="Q5465" i="21" s="1"/>
  <c r="Q5466" i="21" s="1"/>
  <c r="Q5467" i="21" s="1"/>
  <c r="Q5468" i="21" s="1"/>
  <c r="Q5469" i="21" s="1"/>
  <c r="Q5470" i="21" s="1"/>
  <c r="Q5471" i="21" s="1"/>
  <c r="Q5472" i="21" s="1"/>
  <c r="Q5473" i="21" s="1"/>
  <c r="Q5474" i="21" s="1"/>
  <c r="Q5475" i="21" s="1"/>
  <c r="Q5476" i="21" s="1"/>
  <c r="Q5477" i="21" s="1"/>
  <c r="Q5478" i="21" s="1"/>
  <c r="Q5479" i="21" s="1"/>
  <c r="Q5480" i="21" s="1"/>
  <c r="Q5481" i="21" s="1"/>
  <c r="Q5482" i="21" s="1"/>
  <c r="Q5483" i="21" s="1"/>
  <c r="Q5484" i="21" s="1"/>
  <c r="Q5485" i="21" s="1"/>
  <c r="Q5486" i="21" s="1"/>
  <c r="Q5487" i="21" s="1"/>
  <c r="Q5488" i="21" s="1"/>
  <c r="Q5489" i="21" s="1"/>
  <c r="Q5490" i="21" s="1"/>
  <c r="Q5491" i="21" s="1"/>
  <c r="Q5492" i="21" s="1"/>
  <c r="Q5493" i="21" s="1"/>
  <c r="Q5494" i="21" s="1"/>
  <c r="Q5495" i="21" s="1"/>
  <c r="Q5496" i="21" s="1"/>
  <c r="Q5497" i="21" s="1"/>
  <c r="Q5498" i="21" s="1"/>
  <c r="Q5499" i="21" s="1"/>
  <c r="Q5500" i="21" s="1"/>
  <c r="Q5501" i="21" s="1"/>
  <c r="Q5502" i="21" s="1"/>
  <c r="Q5503" i="21" s="1"/>
  <c r="Q5504" i="21" s="1"/>
  <c r="Q5505" i="21" s="1"/>
  <c r="Q5506" i="21" s="1"/>
  <c r="Q5507" i="21" s="1"/>
  <c r="Q5508" i="21" s="1"/>
  <c r="Q5509" i="21" s="1"/>
  <c r="Q5510" i="21" s="1"/>
  <c r="Q5511" i="21" s="1"/>
  <c r="Q5512" i="21" s="1"/>
  <c r="Q5513" i="21" s="1"/>
  <c r="Q5514" i="21" s="1"/>
  <c r="Q5515" i="21" s="1"/>
  <c r="Q5516" i="21" s="1"/>
  <c r="Q5517" i="21" s="1"/>
  <c r="Q5518" i="21" s="1"/>
  <c r="Q5519" i="21" s="1"/>
  <c r="Q5520" i="21" s="1"/>
  <c r="Q5521" i="21" s="1"/>
  <c r="Q5522" i="21" s="1"/>
  <c r="Q5523" i="21" s="1"/>
  <c r="Q5524" i="21" s="1"/>
  <c r="Q5525" i="21" s="1"/>
  <c r="Q5526" i="21" s="1"/>
  <c r="Q5527" i="21" s="1"/>
  <c r="Q5528" i="21" s="1"/>
  <c r="Q5529" i="21" s="1"/>
  <c r="Q5530" i="21" s="1"/>
  <c r="Q5531" i="21" s="1"/>
  <c r="Q5532" i="21" s="1"/>
  <c r="Q5533" i="21" s="1"/>
  <c r="P5255" i="21"/>
  <c r="P5256" i="21" s="1"/>
  <c r="P5257" i="21" s="1"/>
  <c r="P5258" i="21" s="1"/>
  <c r="P5259" i="21" s="1"/>
  <c r="P5260" i="21" s="1"/>
  <c r="P5261" i="21" s="1"/>
  <c r="P5262" i="21" s="1"/>
  <c r="P5263" i="21" s="1"/>
  <c r="P5264" i="21" s="1"/>
  <c r="P5265" i="21" s="1"/>
  <c r="P5266" i="21" s="1"/>
  <c r="P5267" i="21" s="1"/>
  <c r="P5268" i="21" s="1"/>
  <c r="P5269" i="21" s="1"/>
  <c r="P5270" i="21" s="1"/>
  <c r="P5271" i="21" s="1"/>
  <c r="P5272" i="21" s="1"/>
  <c r="P5273" i="21" s="1"/>
  <c r="P5274" i="21" s="1"/>
  <c r="P5275" i="21" s="1"/>
  <c r="P5276" i="21" s="1"/>
  <c r="P5277" i="21" s="1"/>
  <c r="P5278" i="21" s="1"/>
  <c r="P5279" i="21" s="1"/>
  <c r="P5280" i="21" s="1"/>
  <c r="P5281" i="21" s="1"/>
  <c r="P5282" i="21" s="1"/>
  <c r="P5283" i="21" s="1"/>
  <c r="P5284" i="21" s="1"/>
  <c r="P5285" i="21" s="1"/>
  <c r="P5286" i="21" s="1"/>
  <c r="P5287" i="21" s="1"/>
  <c r="P5288" i="21" s="1"/>
  <c r="P5289" i="21" s="1"/>
  <c r="P5290" i="21" s="1"/>
  <c r="P5291" i="21" s="1"/>
  <c r="P5292" i="21" s="1"/>
  <c r="P5293" i="21" s="1"/>
  <c r="P5294" i="21" s="1"/>
  <c r="P5295" i="21" s="1"/>
  <c r="P5296" i="21" s="1"/>
  <c r="P5297" i="21" s="1"/>
  <c r="P5298" i="21" s="1"/>
  <c r="P5299" i="21" s="1"/>
  <c r="P5300" i="21" s="1"/>
  <c r="P5301" i="21" s="1"/>
  <c r="P5302" i="21" s="1"/>
  <c r="P5303" i="21" s="1"/>
  <c r="P5304" i="21" s="1"/>
  <c r="P5305" i="21" s="1"/>
  <c r="P5306" i="21" s="1"/>
  <c r="P5307" i="21" s="1"/>
  <c r="P5308" i="21" s="1"/>
  <c r="P5309" i="21" s="1"/>
  <c r="P5310" i="21" s="1"/>
  <c r="P5311" i="21" s="1"/>
  <c r="P5312" i="21" s="1"/>
  <c r="P5313" i="21" s="1"/>
  <c r="P5314" i="21" s="1"/>
  <c r="P5315" i="21" s="1"/>
  <c r="P5316" i="21" s="1"/>
  <c r="P5317" i="21" s="1"/>
  <c r="P5318" i="21" s="1"/>
  <c r="P5319" i="21" s="1"/>
  <c r="P5320" i="21" s="1"/>
  <c r="P5321" i="21" s="1"/>
  <c r="P5322" i="21" s="1"/>
  <c r="P5323" i="21" s="1"/>
  <c r="P5324" i="21" s="1"/>
  <c r="P5325" i="21" s="1"/>
  <c r="P5326" i="21" s="1"/>
  <c r="P5327" i="21" s="1"/>
  <c r="P5328" i="21" s="1"/>
  <c r="P5329" i="21" s="1"/>
  <c r="P5330" i="21" s="1"/>
  <c r="P5331" i="21" s="1"/>
  <c r="P5332" i="21" s="1"/>
  <c r="P5333" i="21" s="1"/>
  <c r="P5334" i="21" s="1"/>
  <c r="P5335" i="21" s="1"/>
  <c r="P5336" i="21" s="1"/>
  <c r="P5337" i="21" s="1"/>
  <c r="P5338" i="21" s="1"/>
  <c r="P5339" i="21" s="1"/>
  <c r="P5340" i="21" s="1"/>
  <c r="P5341" i="21" s="1"/>
  <c r="P5342" i="21" s="1"/>
  <c r="P5343" i="21" s="1"/>
  <c r="P5344" i="21" s="1"/>
  <c r="P5345" i="21" s="1"/>
  <c r="P5346" i="21" s="1"/>
  <c r="P5347" i="21" s="1"/>
  <c r="P5348" i="21" s="1"/>
  <c r="P5349" i="21" s="1"/>
  <c r="P5350" i="21" s="1"/>
  <c r="P5351" i="21" s="1"/>
  <c r="P5352" i="21" s="1"/>
  <c r="P5353" i="21" s="1"/>
  <c r="P5354" i="21" s="1"/>
  <c r="P5355" i="21" s="1"/>
  <c r="P5356" i="21" s="1"/>
  <c r="P5357" i="21" s="1"/>
  <c r="P5358" i="21" s="1"/>
  <c r="P5359" i="21" s="1"/>
  <c r="P5360" i="21" s="1"/>
  <c r="P5361" i="21" s="1"/>
  <c r="P5362" i="21" s="1"/>
  <c r="P5363" i="21" s="1"/>
  <c r="P5364" i="21" s="1"/>
  <c r="P5365" i="21" s="1"/>
  <c r="P5366" i="21" s="1"/>
  <c r="P5367" i="21" s="1"/>
  <c r="P5368" i="21" s="1"/>
  <c r="P5369" i="21" s="1"/>
  <c r="P5370" i="21" s="1"/>
  <c r="P5371" i="21" s="1"/>
  <c r="P5372" i="21" s="1"/>
  <c r="P5373" i="21" s="1"/>
  <c r="P5374" i="21" s="1"/>
  <c r="P5375" i="21" s="1"/>
  <c r="P5376" i="21" s="1"/>
  <c r="P5377" i="21" s="1"/>
  <c r="P5378" i="21" s="1"/>
  <c r="P5379" i="21" s="1"/>
  <c r="P5380" i="21" s="1"/>
  <c r="P5381" i="21" s="1"/>
  <c r="P5382" i="21" s="1"/>
  <c r="P5383" i="21" s="1"/>
  <c r="P5384" i="21" s="1"/>
  <c r="P5385" i="21" s="1"/>
  <c r="P5386" i="21" s="1"/>
  <c r="P5387" i="21" s="1"/>
  <c r="P5388" i="21" s="1"/>
  <c r="P5389" i="21" s="1"/>
  <c r="P5390" i="21" s="1"/>
  <c r="P5391" i="21" s="1"/>
  <c r="P5392" i="21" s="1"/>
  <c r="P5393" i="21" s="1"/>
  <c r="P5394" i="21" s="1"/>
  <c r="P5395" i="21" s="1"/>
  <c r="P5396" i="21" s="1"/>
  <c r="P5397" i="21" s="1"/>
  <c r="P5398" i="21" s="1"/>
  <c r="P5399" i="21" s="1"/>
  <c r="P5400" i="21" s="1"/>
  <c r="P5401" i="21" s="1"/>
  <c r="P5402" i="21" s="1"/>
  <c r="P5403" i="21" s="1"/>
  <c r="P5404" i="21" s="1"/>
  <c r="P5405" i="21" s="1"/>
  <c r="P5406" i="21" s="1"/>
  <c r="P5407" i="21" s="1"/>
  <c r="P5408" i="21" s="1"/>
  <c r="P5409" i="21" s="1"/>
  <c r="P5410" i="21" s="1"/>
  <c r="P5411" i="21" s="1"/>
  <c r="P5412" i="21" s="1"/>
  <c r="P5413" i="21" s="1"/>
  <c r="P5414" i="21" s="1"/>
  <c r="P5415" i="21" s="1"/>
  <c r="P5416" i="21" s="1"/>
  <c r="P5417" i="21" s="1"/>
  <c r="P5418" i="21" s="1"/>
  <c r="P5419" i="21" s="1"/>
  <c r="P5420" i="21" s="1"/>
  <c r="P5421" i="21" s="1"/>
  <c r="P5422" i="21" s="1"/>
  <c r="P5423" i="21" s="1"/>
  <c r="P5424" i="21" s="1"/>
  <c r="P5425" i="21" s="1"/>
  <c r="P5426" i="21" s="1"/>
  <c r="P5427" i="21" s="1"/>
  <c r="P5428" i="21" s="1"/>
  <c r="P5429" i="21" s="1"/>
  <c r="P5430" i="21" s="1"/>
  <c r="P5431" i="21" s="1"/>
  <c r="P5432" i="21" s="1"/>
  <c r="P5433" i="21" s="1"/>
  <c r="P5434" i="21" s="1"/>
  <c r="P5435" i="21" s="1"/>
  <c r="P5436" i="21" s="1"/>
  <c r="P5437" i="21" s="1"/>
  <c r="P5438" i="21" s="1"/>
  <c r="P5439" i="21" s="1"/>
  <c r="P5440" i="21" s="1"/>
  <c r="P5441" i="21" s="1"/>
  <c r="P5442" i="21" s="1"/>
  <c r="P5443" i="21" s="1"/>
  <c r="P5444" i="21" s="1"/>
  <c r="P5445" i="21" s="1"/>
  <c r="P5446" i="21" s="1"/>
  <c r="P5447" i="21" s="1"/>
  <c r="P5448" i="21" s="1"/>
  <c r="P5449" i="21" s="1"/>
  <c r="P5450" i="21" s="1"/>
  <c r="P5451" i="21" s="1"/>
  <c r="P5452" i="21" s="1"/>
  <c r="P5453" i="21" s="1"/>
  <c r="P5454" i="21" s="1"/>
  <c r="P5455" i="21" s="1"/>
  <c r="P5456" i="21" s="1"/>
  <c r="P5457" i="21" s="1"/>
  <c r="P5458" i="21" s="1"/>
  <c r="P5459" i="21" s="1"/>
  <c r="P5460" i="21" s="1"/>
  <c r="P5461" i="21" s="1"/>
  <c r="P5462" i="21" s="1"/>
  <c r="P5463" i="21" s="1"/>
  <c r="P5464" i="21" s="1"/>
  <c r="P5465" i="21" s="1"/>
  <c r="P5466" i="21" s="1"/>
  <c r="P5467" i="21" s="1"/>
  <c r="P5468" i="21" s="1"/>
  <c r="P5469" i="21" s="1"/>
  <c r="P5470" i="21" s="1"/>
  <c r="P5471" i="21" s="1"/>
  <c r="P5472" i="21" s="1"/>
  <c r="P5473" i="21" s="1"/>
  <c r="P5474" i="21" s="1"/>
  <c r="P5475" i="21" s="1"/>
  <c r="P5476" i="21" s="1"/>
  <c r="P5477" i="21" s="1"/>
  <c r="P5478" i="21" s="1"/>
  <c r="P5479" i="21" s="1"/>
  <c r="P5480" i="21" s="1"/>
  <c r="P5481" i="21" s="1"/>
  <c r="P5482" i="21" s="1"/>
  <c r="P5483" i="21" s="1"/>
  <c r="P5484" i="21" s="1"/>
  <c r="P5485" i="21" s="1"/>
  <c r="P5486" i="21" s="1"/>
  <c r="P5487" i="21" s="1"/>
  <c r="P5488" i="21" s="1"/>
  <c r="P5489" i="21" s="1"/>
  <c r="P5490" i="21" s="1"/>
  <c r="P5491" i="21" s="1"/>
  <c r="P5492" i="21" s="1"/>
  <c r="P5493" i="21" s="1"/>
  <c r="P5494" i="21" s="1"/>
  <c r="P5495" i="21" s="1"/>
  <c r="P5496" i="21" s="1"/>
  <c r="P5497" i="21" s="1"/>
  <c r="P5498" i="21" s="1"/>
  <c r="P5499" i="21" s="1"/>
  <c r="P5500" i="21" s="1"/>
  <c r="P5501" i="21" s="1"/>
  <c r="P5502" i="21" s="1"/>
  <c r="P5503" i="21" s="1"/>
  <c r="P5504" i="21" s="1"/>
  <c r="P5505" i="21" s="1"/>
  <c r="P5506" i="21" s="1"/>
  <c r="P5507" i="21" s="1"/>
  <c r="P5508" i="21" s="1"/>
  <c r="P5509" i="21" s="1"/>
  <c r="P5510" i="21" s="1"/>
  <c r="P5511" i="21" s="1"/>
  <c r="P5512" i="21" s="1"/>
  <c r="P5513" i="21" s="1"/>
  <c r="P5514" i="21" s="1"/>
  <c r="P5515" i="21" s="1"/>
  <c r="P5516" i="21" s="1"/>
  <c r="P5517" i="21" s="1"/>
  <c r="P5518" i="21" s="1"/>
  <c r="P5519" i="21" s="1"/>
  <c r="P5520" i="21" s="1"/>
  <c r="P5521" i="21" s="1"/>
  <c r="P5522" i="21" s="1"/>
  <c r="P5523" i="21" s="1"/>
  <c r="P5524" i="21" s="1"/>
  <c r="P5525" i="21" s="1"/>
  <c r="P5526" i="21" s="1"/>
  <c r="P5527" i="21" s="1"/>
  <c r="P5528" i="21" s="1"/>
  <c r="P5529" i="21" s="1"/>
  <c r="P5530" i="21" s="1"/>
  <c r="P5531" i="21" s="1"/>
  <c r="P5532" i="21" s="1"/>
  <c r="P5533" i="21" s="1"/>
  <c r="O5255" i="21"/>
  <c r="O5256" i="21" s="1"/>
  <c r="O5257" i="21" s="1"/>
  <c r="O5258" i="21" s="1"/>
  <c r="O5259" i="21" s="1"/>
  <c r="O5260" i="21" s="1"/>
  <c r="O5261" i="21" s="1"/>
  <c r="O5262" i="21" s="1"/>
  <c r="O5263" i="21" s="1"/>
  <c r="O5264" i="21" s="1"/>
  <c r="O5265" i="21" s="1"/>
  <c r="O5266" i="21" s="1"/>
  <c r="O5267" i="21" s="1"/>
  <c r="O5268" i="21" s="1"/>
  <c r="O5269" i="21" s="1"/>
  <c r="O5270" i="21" s="1"/>
  <c r="O5271" i="21" s="1"/>
  <c r="O5272" i="21" s="1"/>
  <c r="O5273" i="21" s="1"/>
  <c r="O5274" i="21" s="1"/>
  <c r="O5275" i="21" s="1"/>
  <c r="O5276" i="21" s="1"/>
  <c r="O5277" i="21" s="1"/>
  <c r="O5278" i="21" s="1"/>
  <c r="O5279" i="21" s="1"/>
  <c r="O5280" i="21" s="1"/>
  <c r="O5281" i="21" s="1"/>
  <c r="O5282" i="21" s="1"/>
  <c r="O5283" i="21" s="1"/>
  <c r="O5284" i="21" s="1"/>
  <c r="O5285" i="21" s="1"/>
  <c r="O5286" i="21" s="1"/>
  <c r="O5287" i="21" s="1"/>
  <c r="O5288" i="21" s="1"/>
  <c r="O5289" i="21" s="1"/>
  <c r="O5290" i="21" s="1"/>
  <c r="O5291" i="21" s="1"/>
  <c r="O5292" i="21" s="1"/>
  <c r="O5293" i="21" s="1"/>
  <c r="O5294" i="21" s="1"/>
  <c r="O5295" i="21" s="1"/>
  <c r="O5296" i="21" s="1"/>
  <c r="O5297" i="21" s="1"/>
  <c r="O5298" i="21" s="1"/>
  <c r="O5299" i="21" s="1"/>
  <c r="O5300" i="21" s="1"/>
  <c r="O5301" i="21" s="1"/>
  <c r="O5302" i="21" s="1"/>
  <c r="O5303" i="21" s="1"/>
  <c r="O5304" i="21" s="1"/>
  <c r="O5305" i="21" s="1"/>
  <c r="O5306" i="21" s="1"/>
  <c r="O5307" i="21" s="1"/>
  <c r="O5308" i="21" s="1"/>
  <c r="O5309" i="21" s="1"/>
  <c r="O5310" i="21" s="1"/>
  <c r="O5311" i="21" s="1"/>
  <c r="O5312" i="21" s="1"/>
  <c r="O5313" i="21" s="1"/>
  <c r="O5314" i="21" s="1"/>
  <c r="O5315" i="21" s="1"/>
  <c r="O5316" i="21" s="1"/>
  <c r="O5317" i="21" s="1"/>
  <c r="O5318" i="21" s="1"/>
  <c r="O5319" i="21" s="1"/>
  <c r="O5320" i="21" s="1"/>
  <c r="O5321" i="21" s="1"/>
  <c r="O5322" i="21" s="1"/>
  <c r="O5323" i="21" s="1"/>
  <c r="O5324" i="21" s="1"/>
  <c r="O5325" i="21" s="1"/>
  <c r="O5326" i="21" s="1"/>
  <c r="O5327" i="21" s="1"/>
  <c r="O5328" i="21" s="1"/>
  <c r="O5329" i="21" s="1"/>
  <c r="O5330" i="21" s="1"/>
  <c r="O5331" i="21" s="1"/>
  <c r="O5332" i="21" s="1"/>
  <c r="O5333" i="21" s="1"/>
  <c r="O5334" i="21" s="1"/>
  <c r="O5335" i="21" s="1"/>
  <c r="O5336" i="21" s="1"/>
  <c r="O5337" i="21" s="1"/>
  <c r="O5338" i="21" s="1"/>
  <c r="O5339" i="21" s="1"/>
  <c r="O5340" i="21" s="1"/>
  <c r="O5341" i="21" s="1"/>
  <c r="O5342" i="21" s="1"/>
  <c r="O5343" i="21" s="1"/>
  <c r="O5344" i="21" s="1"/>
  <c r="O5345" i="21" s="1"/>
  <c r="O5346" i="21" s="1"/>
  <c r="O5347" i="21" s="1"/>
  <c r="O5348" i="21" s="1"/>
  <c r="O5349" i="21" s="1"/>
  <c r="O5350" i="21" s="1"/>
  <c r="O5351" i="21" s="1"/>
  <c r="O5352" i="21" s="1"/>
  <c r="O5353" i="21" s="1"/>
  <c r="O5354" i="21" s="1"/>
  <c r="O5355" i="21" s="1"/>
  <c r="O5356" i="21" s="1"/>
  <c r="O5357" i="21" s="1"/>
  <c r="O5358" i="21" s="1"/>
  <c r="O5359" i="21" s="1"/>
  <c r="O5360" i="21" s="1"/>
  <c r="O5361" i="21" s="1"/>
  <c r="O5362" i="21" s="1"/>
  <c r="O5363" i="21" s="1"/>
  <c r="O5364" i="21" s="1"/>
  <c r="O5365" i="21" s="1"/>
  <c r="O5366" i="21" s="1"/>
  <c r="O5367" i="21" s="1"/>
  <c r="O5368" i="21" s="1"/>
  <c r="O5369" i="21" s="1"/>
  <c r="O5370" i="21" s="1"/>
  <c r="O5371" i="21" s="1"/>
  <c r="O5372" i="21" s="1"/>
  <c r="O5373" i="21" s="1"/>
  <c r="O5374" i="21" s="1"/>
  <c r="O5375" i="21" s="1"/>
  <c r="O5376" i="21" s="1"/>
  <c r="O5377" i="21" s="1"/>
  <c r="O5378" i="21" s="1"/>
  <c r="O5379" i="21" s="1"/>
  <c r="O5380" i="21" s="1"/>
  <c r="O5381" i="21" s="1"/>
  <c r="O5382" i="21" s="1"/>
  <c r="O5383" i="21" s="1"/>
  <c r="O5384" i="21" s="1"/>
  <c r="O5385" i="21" s="1"/>
  <c r="O5386" i="21" s="1"/>
  <c r="O5387" i="21" s="1"/>
  <c r="O5388" i="21" s="1"/>
  <c r="O5389" i="21" s="1"/>
  <c r="O5390" i="21" s="1"/>
  <c r="O5391" i="21" s="1"/>
  <c r="O5392" i="21" s="1"/>
  <c r="O5393" i="21" s="1"/>
  <c r="O5394" i="21" s="1"/>
  <c r="O5395" i="21" s="1"/>
  <c r="O5396" i="21" s="1"/>
  <c r="O5397" i="21" s="1"/>
  <c r="O5398" i="21" s="1"/>
  <c r="O5399" i="21" s="1"/>
  <c r="O5400" i="21" s="1"/>
  <c r="O5401" i="21" s="1"/>
  <c r="O5402" i="21" s="1"/>
  <c r="O5403" i="21" s="1"/>
  <c r="O5404" i="21" s="1"/>
  <c r="O5405" i="21" s="1"/>
  <c r="O5406" i="21" s="1"/>
  <c r="O5407" i="21" s="1"/>
  <c r="O5408" i="21" s="1"/>
  <c r="O5409" i="21" s="1"/>
  <c r="O5410" i="21" s="1"/>
  <c r="O5411" i="21" s="1"/>
  <c r="O5412" i="21" s="1"/>
  <c r="O5413" i="21" s="1"/>
  <c r="O5414" i="21" s="1"/>
  <c r="O5415" i="21" s="1"/>
  <c r="O5416" i="21" s="1"/>
  <c r="O5417" i="21" s="1"/>
  <c r="O5418" i="21" s="1"/>
  <c r="O5419" i="21" s="1"/>
  <c r="O5420" i="21" s="1"/>
  <c r="O5421" i="21" s="1"/>
  <c r="O5422" i="21" s="1"/>
  <c r="O5423" i="21" s="1"/>
  <c r="O5424" i="21" s="1"/>
  <c r="O5425" i="21" s="1"/>
  <c r="O5426" i="21" s="1"/>
  <c r="O5427" i="21" s="1"/>
  <c r="O5428" i="21" s="1"/>
  <c r="O5429" i="21" s="1"/>
  <c r="O5430" i="21" s="1"/>
  <c r="O5431" i="21" s="1"/>
  <c r="O5432" i="21" s="1"/>
  <c r="O5433" i="21" s="1"/>
  <c r="O5434" i="21" s="1"/>
  <c r="O5435" i="21" s="1"/>
  <c r="O5436" i="21" s="1"/>
  <c r="O5437" i="21" s="1"/>
  <c r="O5438" i="21" s="1"/>
  <c r="O5439" i="21" s="1"/>
  <c r="O5440" i="21" s="1"/>
  <c r="O5441" i="21" s="1"/>
  <c r="O5442" i="21" s="1"/>
  <c r="O5443" i="21" s="1"/>
  <c r="O5444" i="21" s="1"/>
  <c r="O5445" i="21" s="1"/>
  <c r="O5446" i="21" s="1"/>
  <c r="O5447" i="21" s="1"/>
  <c r="O5448" i="21" s="1"/>
  <c r="O5449" i="21" s="1"/>
  <c r="O5450" i="21" s="1"/>
  <c r="O5451" i="21" s="1"/>
  <c r="O5452" i="21" s="1"/>
  <c r="O5453" i="21" s="1"/>
  <c r="O5454" i="21" s="1"/>
  <c r="O5455" i="21" s="1"/>
  <c r="O5456" i="21" s="1"/>
  <c r="O5457" i="21" s="1"/>
  <c r="O5458" i="21" s="1"/>
  <c r="O5459" i="21" s="1"/>
  <c r="O5460" i="21" s="1"/>
  <c r="O5461" i="21" s="1"/>
  <c r="O5462" i="21" s="1"/>
  <c r="O5463" i="21" s="1"/>
  <c r="O5464" i="21" s="1"/>
  <c r="O5465" i="21" s="1"/>
  <c r="O5466" i="21" s="1"/>
  <c r="O5467" i="21" s="1"/>
  <c r="O5468" i="21" s="1"/>
  <c r="O5469" i="21" s="1"/>
  <c r="O5470" i="21" s="1"/>
  <c r="O5471" i="21" s="1"/>
  <c r="O5472" i="21" s="1"/>
  <c r="O5473" i="21" s="1"/>
  <c r="O5474" i="21" s="1"/>
  <c r="O5475" i="21" s="1"/>
  <c r="O5476" i="21" s="1"/>
  <c r="O5477" i="21" s="1"/>
  <c r="O5478" i="21" s="1"/>
  <c r="O5479" i="21" s="1"/>
  <c r="O5480" i="21" s="1"/>
  <c r="O5481" i="21" s="1"/>
  <c r="O5482" i="21" s="1"/>
  <c r="O5483" i="21" s="1"/>
  <c r="O5484" i="21" s="1"/>
  <c r="O5485" i="21" s="1"/>
  <c r="O5486" i="21" s="1"/>
  <c r="O5487" i="21" s="1"/>
  <c r="O5488" i="21" s="1"/>
  <c r="O5489" i="21" s="1"/>
  <c r="O5490" i="21" s="1"/>
  <c r="O5491" i="21" s="1"/>
  <c r="O5492" i="21" s="1"/>
  <c r="O5493" i="21" s="1"/>
  <c r="O5494" i="21" s="1"/>
  <c r="O5495" i="21" s="1"/>
  <c r="O5496" i="21" s="1"/>
  <c r="O5497" i="21" s="1"/>
  <c r="O5498" i="21" s="1"/>
  <c r="O5499" i="21" s="1"/>
  <c r="O5500" i="21" s="1"/>
  <c r="O5501" i="21" s="1"/>
  <c r="O5502" i="21" s="1"/>
  <c r="O5503" i="21" s="1"/>
  <c r="O5504" i="21" s="1"/>
  <c r="O5505" i="21" s="1"/>
  <c r="O5506" i="21" s="1"/>
  <c r="O5507" i="21" s="1"/>
  <c r="O5508" i="21" s="1"/>
  <c r="O5509" i="21" s="1"/>
  <c r="O5510" i="21" s="1"/>
  <c r="O5511" i="21" s="1"/>
  <c r="O5512" i="21" s="1"/>
  <c r="O5513" i="21" s="1"/>
  <c r="O5514" i="21" s="1"/>
  <c r="O5515" i="21" s="1"/>
  <c r="O5516" i="21" s="1"/>
  <c r="O5517" i="21" s="1"/>
  <c r="O5518" i="21" s="1"/>
  <c r="O5519" i="21" s="1"/>
  <c r="O5520" i="21" s="1"/>
  <c r="O5521" i="21" s="1"/>
  <c r="O5522" i="21" s="1"/>
  <c r="O5523" i="21" s="1"/>
  <c r="O5524" i="21" s="1"/>
  <c r="O5525" i="21" s="1"/>
  <c r="O5526" i="21" s="1"/>
  <c r="O5527" i="21" s="1"/>
  <c r="O5528" i="21" s="1"/>
  <c r="O5529" i="21" s="1"/>
  <c r="O5530" i="21" s="1"/>
  <c r="O5531" i="21" s="1"/>
  <c r="O5532" i="21" s="1"/>
  <c r="O5533" i="21" s="1"/>
  <c r="N5255" i="21"/>
  <c r="N5256" i="21" s="1"/>
  <c r="N5257" i="21" s="1"/>
  <c r="N5258" i="21" s="1"/>
  <c r="N5259" i="21" s="1"/>
  <c r="N5260" i="21" s="1"/>
  <c r="N5261" i="21" s="1"/>
  <c r="N5262" i="21" s="1"/>
  <c r="N5263" i="21" s="1"/>
  <c r="N5264" i="21" s="1"/>
  <c r="N5265" i="21" s="1"/>
  <c r="N5266" i="21" s="1"/>
  <c r="N5267" i="21" s="1"/>
  <c r="N5268" i="21" s="1"/>
  <c r="N5269" i="21" s="1"/>
  <c r="N5270" i="21" s="1"/>
  <c r="N5271" i="21" s="1"/>
  <c r="N5272" i="21" s="1"/>
  <c r="N5273" i="21" s="1"/>
  <c r="N5274" i="21" s="1"/>
  <c r="N5275" i="21" s="1"/>
  <c r="N5276" i="21" s="1"/>
  <c r="N5277" i="21" s="1"/>
  <c r="N5278" i="21" s="1"/>
  <c r="N5279" i="21" s="1"/>
  <c r="N5280" i="21" s="1"/>
  <c r="N5281" i="21" s="1"/>
  <c r="N5282" i="21" s="1"/>
  <c r="N5283" i="21" s="1"/>
  <c r="N5284" i="21" s="1"/>
  <c r="N5285" i="21" s="1"/>
  <c r="N5286" i="21" s="1"/>
  <c r="N5287" i="21" s="1"/>
  <c r="N5288" i="21" s="1"/>
  <c r="N5289" i="21" s="1"/>
  <c r="N5290" i="21" s="1"/>
  <c r="N5291" i="21" s="1"/>
  <c r="N5292" i="21" s="1"/>
  <c r="N5293" i="21" s="1"/>
  <c r="N5294" i="21" s="1"/>
  <c r="N5295" i="21" s="1"/>
  <c r="N5296" i="21" s="1"/>
  <c r="N5297" i="21" s="1"/>
  <c r="N5298" i="21" s="1"/>
  <c r="N5299" i="21" s="1"/>
  <c r="N5300" i="21" s="1"/>
  <c r="N5301" i="21" s="1"/>
  <c r="N5302" i="21" s="1"/>
  <c r="N5303" i="21" s="1"/>
  <c r="N5304" i="21" s="1"/>
  <c r="N5305" i="21" s="1"/>
  <c r="N5306" i="21" s="1"/>
  <c r="N5307" i="21" s="1"/>
  <c r="N5308" i="21" s="1"/>
  <c r="N5309" i="21" s="1"/>
  <c r="N5310" i="21" s="1"/>
  <c r="N5311" i="21" s="1"/>
  <c r="N5312" i="21" s="1"/>
  <c r="N5313" i="21" s="1"/>
  <c r="N5314" i="21" s="1"/>
  <c r="N5315" i="21" s="1"/>
  <c r="N5316" i="21" s="1"/>
  <c r="N5317" i="21" s="1"/>
  <c r="N5318" i="21" s="1"/>
  <c r="N5319" i="21" s="1"/>
  <c r="N5320" i="21" s="1"/>
  <c r="N5321" i="21" s="1"/>
  <c r="N5322" i="21" s="1"/>
  <c r="N5323" i="21" s="1"/>
  <c r="N5324" i="21" s="1"/>
  <c r="N5325" i="21" s="1"/>
  <c r="N5326" i="21" s="1"/>
  <c r="N5327" i="21" s="1"/>
  <c r="N5328" i="21" s="1"/>
  <c r="N5329" i="21" s="1"/>
  <c r="N5330" i="21" s="1"/>
  <c r="N5331" i="21" s="1"/>
  <c r="N5332" i="21" s="1"/>
  <c r="N5333" i="21" s="1"/>
  <c r="N5334" i="21" s="1"/>
  <c r="N5335" i="21" s="1"/>
  <c r="N5336" i="21" s="1"/>
  <c r="N5337" i="21" s="1"/>
  <c r="N5338" i="21" s="1"/>
  <c r="N5339" i="21" s="1"/>
  <c r="N5340" i="21" s="1"/>
  <c r="N5341" i="21" s="1"/>
  <c r="N5342" i="21" s="1"/>
  <c r="N5343" i="21" s="1"/>
  <c r="N5344" i="21" s="1"/>
  <c r="N5345" i="21" s="1"/>
  <c r="N5346" i="21" s="1"/>
  <c r="N5347" i="21" s="1"/>
  <c r="N5348" i="21" s="1"/>
  <c r="N5349" i="21" s="1"/>
  <c r="N5350" i="21" s="1"/>
  <c r="N5351" i="21" s="1"/>
  <c r="N5352" i="21" s="1"/>
  <c r="N5353" i="21" s="1"/>
  <c r="N5354" i="21" s="1"/>
  <c r="N5355" i="21" s="1"/>
  <c r="N5356" i="21" s="1"/>
  <c r="N5357" i="21" s="1"/>
  <c r="N5358" i="21" s="1"/>
  <c r="N5359" i="21" s="1"/>
  <c r="N5360" i="21" s="1"/>
  <c r="N5361" i="21" s="1"/>
  <c r="N5362" i="21" s="1"/>
  <c r="N5363" i="21" s="1"/>
  <c r="N5364" i="21" s="1"/>
  <c r="N5365" i="21" s="1"/>
  <c r="N5366" i="21" s="1"/>
  <c r="N5367" i="21" s="1"/>
  <c r="N5368" i="21" s="1"/>
  <c r="N5369" i="21" s="1"/>
  <c r="N5370" i="21" s="1"/>
  <c r="N5371" i="21" s="1"/>
  <c r="N5372" i="21" s="1"/>
  <c r="N5373" i="21" s="1"/>
  <c r="N5374" i="21" s="1"/>
  <c r="N5375" i="21" s="1"/>
  <c r="N5376" i="21" s="1"/>
  <c r="N5377" i="21" s="1"/>
  <c r="N5378" i="21" s="1"/>
  <c r="N5379" i="21" s="1"/>
  <c r="N5380" i="21" s="1"/>
  <c r="N5381" i="21" s="1"/>
  <c r="N5382" i="21" s="1"/>
  <c r="N5383" i="21" s="1"/>
  <c r="N5384" i="21" s="1"/>
  <c r="N5385" i="21" s="1"/>
  <c r="N5386" i="21" s="1"/>
  <c r="N5387" i="21" s="1"/>
  <c r="N5388" i="21" s="1"/>
  <c r="N5389" i="21" s="1"/>
  <c r="N5390" i="21" s="1"/>
  <c r="N5391" i="21" s="1"/>
  <c r="N5392" i="21" s="1"/>
  <c r="N5393" i="21" s="1"/>
  <c r="N5394" i="21" s="1"/>
  <c r="N5395" i="21" s="1"/>
  <c r="N5396" i="21" s="1"/>
  <c r="N5397" i="21" s="1"/>
  <c r="N5398" i="21" s="1"/>
  <c r="N5399" i="21" s="1"/>
  <c r="N5400" i="21" s="1"/>
  <c r="N5401" i="21" s="1"/>
  <c r="N5402" i="21" s="1"/>
  <c r="N5403" i="21" s="1"/>
  <c r="N5404" i="21" s="1"/>
  <c r="N5405" i="21" s="1"/>
  <c r="N5406" i="21" s="1"/>
  <c r="N5407" i="21" s="1"/>
  <c r="N5408" i="21" s="1"/>
  <c r="N5409" i="21" s="1"/>
  <c r="N5410" i="21" s="1"/>
  <c r="N5411" i="21" s="1"/>
  <c r="N5412" i="21" s="1"/>
  <c r="N5413" i="21" s="1"/>
  <c r="N5414" i="21" s="1"/>
  <c r="N5415" i="21" s="1"/>
  <c r="N5416" i="21" s="1"/>
  <c r="N5417" i="21" s="1"/>
  <c r="N5418" i="21" s="1"/>
  <c r="N5419" i="21" s="1"/>
  <c r="N5420" i="21" s="1"/>
  <c r="N5421" i="21" s="1"/>
  <c r="N5422" i="21" s="1"/>
  <c r="N5423" i="21" s="1"/>
  <c r="N5424" i="21" s="1"/>
  <c r="N5425" i="21" s="1"/>
  <c r="N5426" i="21" s="1"/>
  <c r="N5427" i="21" s="1"/>
  <c r="N5428" i="21" s="1"/>
  <c r="N5429" i="21" s="1"/>
  <c r="N5430" i="21" s="1"/>
  <c r="N5431" i="21" s="1"/>
  <c r="N5432" i="21" s="1"/>
  <c r="N5433" i="21" s="1"/>
  <c r="N5434" i="21" s="1"/>
  <c r="N5435" i="21" s="1"/>
  <c r="N5436" i="21" s="1"/>
  <c r="N5437" i="21" s="1"/>
  <c r="N5438" i="21" s="1"/>
  <c r="N5439" i="21" s="1"/>
  <c r="N5440" i="21" s="1"/>
  <c r="N5441" i="21" s="1"/>
  <c r="N5442" i="21" s="1"/>
  <c r="N5443" i="21" s="1"/>
  <c r="N5444" i="21" s="1"/>
  <c r="N5445" i="21" s="1"/>
  <c r="N5446" i="21" s="1"/>
  <c r="N5447" i="21" s="1"/>
  <c r="N5448" i="21" s="1"/>
  <c r="N5449" i="21" s="1"/>
  <c r="N5450" i="21" s="1"/>
  <c r="N5451" i="21" s="1"/>
  <c r="N5452" i="21" s="1"/>
  <c r="N5453" i="21" s="1"/>
  <c r="N5454" i="21" s="1"/>
  <c r="N5455" i="21" s="1"/>
  <c r="N5456" i="21" s="1"/>
  <c r="N5457" i="21" s="1"/>
  <c r="N5458" i="21" s="1"/>
  <c r="N5459" i="21" s="1"/>
  <c r="N5460" i="21" s="1"/>
  <c r="N5461" i="21" s="1"/>
  <c r="N5462" i="21" s="1"/>
  <c r="N5463" i="21" s="1"/>
  <c r="N5464" i="21" s="1"/>
  <c r="N5465" i="21" s="1"/>
  <c r="N5466" i="21" s="1"/>
  <c r="N5467" i="21" s="1"/>
  <c r="N5468" i="21" s="1"/>
  <c r="N5469" i="21" s="1"/>
  <c r="N5470" i="21" s="1"/>
  <c r="N5471" i="21" s="1"/>
  <c r="N5472" i="21" s="1"/>
  <c r="N5473" i="21" s="1"/>
  <c r="N5474" i="21" s="1"/>
  <c r="N5475" i="21" s="1"/>
  <c r="N5476" i="21" s="1"/>
  <c r="N5477" i="21" s="1"/>
  <c r="N5478" i="21" s="1"/>
  <c r="N5479" i="21" s="1"/>
  <c r="N5480" i="21" s="1"/>
  <c r="N5481" i="21" s="1"/>
  <c r="N5482" i="21" s="1"/>
  <c r="N5483" i="21" s="1"/>
  <c r="N5484" i="21" s="1"/>
  <c r="N5485" i="21" s="1"/>
  <c r="N5486" i="21" s="1"/>
  <c r="N5487" i="21" s="1"/>
  <c r="N5488" i="21" s="1"/>
  <c r="N5489" i="21" s="1"/>
  <c r="N5490" i="21" s="1"/>
  <c r="N5491" i="21" s="1"/>
  <c r="N5492" i="21" s="1"/>
  <c r="N5493" i="21" s="1"/>
  <c r="N5494" i="21" s="1"/>
  <c r="N5495" i="21" s="1"/>
  <c r="N5496" i="21" s="1"/>
  <c r="N5497" i="21" s="1"/>
  <c r="N5498" i="21" s="1"/>
  <c r="N5499" i="21" s="1"/>
  <c r="N5500" i="21" s="1"/>
  <c r="N5501" i="21" s="1"/>
  <c r="N5502" i="21" s="1"/>
  <c r="N5503" i="21" s="1"/>
  <c r="N5504" i="21" s="1"/>
  <c r="N5505" i="21" s="1"/>
  <c r="N5506" i="21" s="1"/>
  <c r="N5507" i="21" s="1"/>
  <c r="N5508" i="21" s="1"/>
  <c r="N5509" i="21" s="1"/>
  <c r="N5510" i="21" s="1"/>
  <c r="N5511" i="21" s="1"/>
  <c r="N5512" i="21" s="1"/>
  <c r="N5513" i="21" s="1"/>
  <c r="N5514" i="21" s="1"/>
  <c r="N5515" i="21" s="1"/>
  <c r="N5516" i="21" s="1"/>
  <c r="N5517" i="21" s="1"/>
  <c r="N5518" i="21" s="1"/>
  <c r="N5519" i="21" s="1"/>
  <c r="N5520" i="21" s="1"/>
  <c r="N5521" i="21" s="1"/>
  <c r="N5522" i="21" s="1"/>
  <c r="N5523" i="21" s="1"/>
  <c r="N5524" i="21" s="1"/>
  <c r="N5525" i="21" s="1"/>
  <c r="N5526" i="21" s="1"/>
  <c r="N5527" i="21" s="1"/>
  <c r="N5528" i="21" s="1"/>
  <c r="N5529" i="21" s="1"/>
  <c r="N5530" i="21" s="1"/>
  <c r="N5531" i="21" s="1"/>
  <c r="N5532" i="21" s="1"/>
  <c r="N5533" i="21" s="1"/>
  <c r="R5035" i="21"/>
  <c r="R5036" i="21" s="1"/>
  <c r="R5037" i="21" s="1"/>
  <c r="R5038" i="21" s="1"/>
  <c r="R5039" i="21" s="1"/>
  <c r="R5040" i="21" s="1"/>
  <c r="R5041" i="21" s="1"/>
  <c r="R5042" i="21" s="1"/>
  <c r="R5043" i="21" s="1"/>
  <c r="R5044" i="21" s="1"/>
  <c r="R5045" i="21" s="1"/>
  <c r="R5046" i="21" s="1"/>
  <c r="R5047" i="21" s="1"/>
  <c r="R5048" i="21" s="1"/>
  <c r="R5049" i="21" s="1"/>
  <c r="R5050" i="21" s="1"/>
  <c r="R5051" i="21" s="1"/>
  <c r="R5052" i="21" s="1"/>
  <c r="R5053" i="21" s="1"/>
  <c r="R5054" i="21" s="1"/>
  <c r="R5055" i="21" s="1"/>
  <c r="R5056" i="21" s="1"/>
  <c r="R5057" i="21" s="1"/>
  <c r="R5058" i="21" s="1"/>
  <c r="R5059" i="21" s="1"/>
  <c r="R5060" i="21" s="1"/>
  <c r="R5061" i="21" s="1"/>
  <c r="R5062" i="21" s="1"/>
  <c r="R5063" i="21" s="1"/>
  <c r="R5064" i="21" s="1"/>
  <c r="R5065" i="21" s="1"/>
  <c r="R5066" i="21" s="1"/>
  <c r="R5067" i="21" s="1"/>
  <c r="R5068" i="21" s="1"/>
  <c r="R5069" i="21" s="1"/>
  <c r="R5070" i="21" s="1"/>
  <c r="R5071" i="21" s="1"/>
  <c r="R5072" i="21" s="1"/>
  <c r="R5073" i="21" s="1"/>
  <c r="R5074" i="21" s="1"/>
  <c r="R5075" i="21" s="1"/>
  <c r="R5076" i="21" s="1"/>
  <c r="R5077" i="21" s="1"/>
  <c r="R5078" i="21" s="1"/>
  <c r="R5079" i="21" s="1"/>
  <c r="R5080" i="21" s="1"/>
  <c r="R5081" i="21" s="1"/>
  <c r="R5082" i="21" s="1"/>
  <c r="R5083" i="21" s="1"/>
  <c r="R5084" i="21" s="1"/>
  <c r="R5085" i="21" s="1"/>
  <c r="R5086" i="21" s="1"/>
  <c r="R5087" i="21" s="1"/>
  <c r="R5088" i="21" s="1"/>
  <c r="R5089" i="21" s="1"/>
  <c r="R5090" i="21" s="1"/>
  <c r="R5091" i="21" s="1"/>
  <c r="R5092" i="21" s="1"/>
  <c r="R5093" i="21" s="1"/>
  <c r="R5094" i="21" s="1"/>
  <c r="R5095" i="21" s="1"/>
  <c r="R5096" i="21" s="1"/>
  <c r="R5097" i="21" s="1"/>
  <c r="R5098" i="21" s="1"/>
  <c r="R5099" i="21" s="1"/>
  <c r="R5100" i="21" s="1"/>
  <c r="R5101" i="21" s="1"/>
  <c r="R5102" i="21" s="1"/>
  <c r="R5103" i="21" s="1"/>
  <c r="R5104" i="21" s="1"/>
  <c r="R5105" i="21" s="1"/>
  <c r="R5106" i="21" s="1"/>
  <c r="R5107" i="21" s="1"/>
  <c r="R5108" i="21" s="1"/>
  <c r="R5109" i="21" s="1"/>
  <c r="R5110" i="21" s="1"/>
  <c r="R5111" i="21" s="1"/>
  <c r="R5112" i="21" s="1"/>
  <c r="R5113" i="21" s="1"/>
  <c r="R5114" i="21" s="1"/>
  <c r="R5115" i="21" s="1"/>
  <c r="R5116" i="21" s="1"/>
  <c r="R5117" i="21" s="1"/>
  <c r="R5118" i="21" s="1"/>
  <c r="R5119" i="21" s="1"/>
  <c r="R5120" i="21" s="1"/>
  <c r="R5121" i="21" s="1"/>
  <c r="R5122" i="21" s="1"/>
  <c r="R5123" i="21" s="1"/>
  <c r="R5124" i="21" s="1"/>
  <c r="R5125" i="21" s="1"/>
  <c r="R5126" i="21" s="1"/>
  <c r="R5127" i="21" s="1"/>
  <c r="R5128" i="21" s="1"/>
  <c r="R5129" i="21" s="1"/>
  <c r="R5130" i="21" s="1"/>
  <c r="R5131" i="21" s="1"/>
  <c r="R5132" i="21" s="1"/>
  <c r="R5133" i="21" s="1"/>
  <c r="R5134" i="21" s="1"/>
  <c r="R5135" i="21" s="1"/>
  <c r="R5136" i="21" s="1"/>
  <c r="R5137" i="21" s="1"/>
  <c r="R5138" i="21" s="1"/>
  <c r="R5139" i="21" s="1"/>
  <c r="R5140" i="21" s="1"/>
  <c r="R5141" i="21" s="1"/>
  <c r="R5142" i="21" s="1"/>
  <c r="R5143" i="21" s="1"/>
  <c r="R5144" i="21" s="1"/>
  <c r="R5145" i="21" s="1"/>
  <c r="R5146" i="21" s="1"/>
  <c r="R5147" i="21" s="1"/>
  <c r="R5148" i="21" s="1"/>
  <c r="R5149" i="21" s="1"/>
  <c r="R5150" i="21" s="1"/>
  <c r="R5151" i="21" s="1"/>
  <c r="R5152" i="21" s="1"/>
  <c r="R5153" i="21" s="1"/>
  <c r="R5154" i="21" s="1"/>
  <c r="R5155" i="21" s="1"/>
  <c r="R5156" i="21" s="1"/>
  <c r="R5157" i="21" s="1"/>
  <c r="R5158" i="21" s="1"/>
  <c r="R5159" i="21" s="1"/>
  <c r="R5160" i="21" s="1"/>
  <c r="R5161" i="21" s="1"/>
  <c r="R5162" i="21" s="1"/>
  <c r="R5163" i="21" s="1"/>
  <c r="R5164" i="21" s="1"/>
  <c r="R5165" i="21" s="1"/>
  <c r="R5166" i="21" s="1"/>
  <c r="R5167" i="21" s="1"/>
  <c r="R5168" i="21" s="1"/>
  <c r="R5169" i="21" s="1"/>
  <c r="R5170" i="21" s="1"/>
  <c r="R5171" i="21" s="1"/>
  <c r="R5172" i="21" s="1"/>
  <c r="R5173" i="21" s="1"/>
  <c r="R5174" i="21" s="1"/>
  <c r="R5175" i="21" s="1"/>
  <c r="R5176" i="21" s="1"/>
  <c r="R5177" i="21" s="1"/>
  <c r="R5178" i="21" s="1"/>
  <c r="R5179" i="21" s="1"/>
  <c r="R5180" i="21" s="1"/>
  <c r="R5181" i="21" s="1"/>
  <c r="R5182" i="21" s="1"/>
  <c r="R5183" i="21" s="1"/>
  <c r="R5184" i="21" s="1"/>
  <c r="R5185" i="21" s="1"/>
  <c r="R5186" i="21" s="1"/>
  <c r="R5187" i="21" s="1"/>
  <c r="R5188" i="21" s="1"/>
  <c r="R5189" i="21" s="1"/>
  <c r="R5190" i="21" s="1"/>
  <c r="R5191" i="21" s="1"/>
  <c r="R5192" i="21" s="1"/>
  <c r="R5193" i="21" s="1"/>
  <c r="R5194" i="21" s="1"/>
  <c r="R5195" i="21" s="1"/>
  <c r="R5196" i="21" s="1"/>
  <c r="R5197" i="21" s="1"/>
  <c r="R5198" i="21" s="1"/>
  <c r="R5199" i="21" s="1"/>
  <c r="R5200" i="21" s="1"/>
  <c r="R5201" i="21" s="1"/>
  <c r="R5202" i="21" s="1"/>
  <c r="R5203" i="21" s="1"/>
  <c r="R5204" i="21" s="1"/>
  <c r="R5205" i="21" s="1"/>
  <c r="R5206" i="21" s="1"/>
  <c r="R5207" i="21" s="1"/>
  <c r="R5208" i="21" s="1"/>
  <c r="R5209" i="21" s="1"/>
  <c r="R5210" i="21" s="1"/>
  <c r="R5211" i="21" s="1"/>
  <c r="R5212" i="21" s="1"/>
  <c r="R5213" i="21" s="1"/>
  <c r="R5214" i="21" s="1"/>
  <c r="R5215" i="21" s="1"/>
  <c r="R5216" i="21" s="1"/>
  <c r="R5217" i="21" s="1"/>
  <c r="R5218" i="21" s="1"/>
  <c r="R5219" i="21" s="1"/>
  <c r="R5220" i="21" s="1"/>
  <c r="R5221" i="21" s="1"/>
  <c r="R5222" i="21" s="1"/>
  <c r="R5223" i="21" s="1"/>
  <c r="R5224" i="21" s="1"/>
  <c r="R5225" i="21" s="1"/>
  <c r="R5226" i="21" s="1"/>
  <c r="R5227" i="21" s="1"/>
  <c r="R5228" i="21" s="1"/>
  <c r="R5229" i="21" s="1"/>
  <c r="R5230" i="21" s="1"/>
  <c r="R5231" i="21" s="1"/>
  <c r="R5232" i="21" s="1"/>
  <c r="R5233" i="21" s="1"/>
  <c r="R5234" i="21" s="1"/>
  <c r="R5235" i="21" s="1"/>
  <c r="R5236" i="21" s="1"/>
  <c r="R5237" i="21" s="1"/>
  <c r="R5238" i="21" s="1"/>
  <c r="R5239" i="21" s="1"/>
  <c r="R5240" i="21" s="1"/>
  <c r="R5241" i="21" s="1"/>
  <c r="R5242" i="21" s="1"/>
  <c r="R5243" i="21" s="1"/>
  <c r="R5244" i="21" s="1"/>
  <c r="R5245" i="21" s="1"/>
  <c r="R5246" i="21" s="1"/>
  <c r="R5247" i="21" s="1"/>
  <c r="R5248" i="21" s="1"/>
  <c r="R5249" i="21" s="1"/>
  <c r="R5250" i="21" s="1"/>
  <c r="R5251" i="21" s="1"/>
  <c r="R5252" i="21" s="1"/>
  <c r="R5253" i="21" s="1"/>
  <c r="Q5035" i="21"/>
  <c r="Q5036" i="21" s="1"/>
  <c r="Q5037" i="21" s="1"/>
  <c r="Q5038" i="21" s="1"/>
  <c r="Q5039" i="21" s="1"/>
  <c r="Q5040" i="21" s="1"/>
  <c r="Q5041" i="21" s="1"/>
  <c r="Q5042" i="21" s="1"/>
  <c r="Q5043" i="21" s="1"/>
  <c r="Q5044" i="21" s="1"/>
  <c r="Q5045" i="21" s="1"/>
  <c r="Q5046" i="21" s="1"/>
  <c r="Q5047" i="21" s="1"/>
  <c r="Q5048" i="21" s="1"/>
  <c r="Q5049" i="21" s="1"/>
  <c r="Q5050" i="21" s="1"/>
  <c r="Q5051" i="21" s="1"/>
  <c r="Q5052" i="21" s="1"/>
  <c r="Q5053" i="21" s="1"/>
  <c r="Q5054" i="21" s="1"/>
  <c r="Q5055" i="21" s="1"/>
  <c r="Q5056" i="21" s="1"/>
  <c r="Q5057" i="21" s="1"/>
  <c r="Q5058" i="21" s="1"/>
  <c r="Q5059" i="21" s="1"/>
  <c r="Q5060" i="21" s="1"/>
  <c r="Q5061" i="21" s="1"/>
  <c r="Q5062" i="21" s="1"/>
  <c r="Q5063" i="21" s="1"/>
  <c r="Q5064" i="21" s="1"/>
  <c r="Q5065" i="21" s="1"/>
  <c r="Q5066" i="21" s="1"/>
  <c r="Q5067" i="21" s="1"/>
  <c r="Q5068" i="21" s="1"/>
  <c r="Q5069" i="21" s="1"/>
  <c r="Q5070" i="21" s="1"/>
  <c r="Q5071" i="21" s="1"/>
  <c r="Q5072" i="21" s="1"/>
  <c r="Q5073" i="21" s="1"/>
  <c r="Q5074" i="21" s="1"/>
  <c r="Q5075" i="21" s="1"/>
  <c r="Q5076" i="21" s="1"/>
  <c r="Q5077" i="21" s="1"/>
  <c r="Q5078" i="21" s="1"/>
  <c r="Q5079" i="21" s="1"/>
  <c r="Q5080" i="21" s="1"/>
  <c r="Q5081" i="21" s="1"/>
  <c r="Q5082" i="21" s="1"/>
  <c r="Q5083" i="21" s="1"/>
  <c r="Q5084" i="21" s="1"/>
  <c r="Q5085" i="21" s="1"/>
  <c r="Q5086" i="21" s="1"/>
  <c r="Q5087" i="21" s="1"/>
  <c r="Q5088" i="21" s="1"/>
  <c r="Q5089" i="21" s="1"/>
  <c r="Q5090" i="21" s="1"/>
  <c r="Q5091" i="21" s="1"/>
  <c r="Q5092" i="21" s="1"/>
  <c r="Q5093" i="21" s="1"/>
  <c r="Q5094" i="21" s="1"/>
  <c r="Q5095" i="21" s="1"/>
  <c r="Q5096" i="21" s="1"/>
  <c r="Q5097" i="21" s="1"/>
  <c r="Q5098" i="21" s="1"/>
  <c r="Q5099" i="21" s="1"/>
  <c r="Q5100" i="21" s="1"/>
  <c r="Q5101" i="21" s="1"/>
  <c r="Q5102" i="21" s="1"/>
  <c r="Q5103" i="21" s="1"/>
  <c r="Q5104" i="21" s="1"/>
  <c r="Q5105" i="21" s="1"/>
  <c r="Q5106" i="21" s="1"/>
  <c r="Q5107" i="21" s="1"/>
  <c r="Q5108" i="21" s="1"/>
  <c r="Q5109" i="21" s="1"/>
  <c r="Q5110" i="21" s="1"/>
  <c r="Q5111" i="21" s="1"/>
  <c r="Q5112" i="21" s="1"/>
  <c r="Q5113" i="21" s="1"/>
  <c r="Q5114" i="21" s="1"/>
  <c r="Q5115" i="21" s="1"/>
  <c r="Q5116" i="21" s="1"/>
  <c r="Q5117" i="21" s="1"/>
  <c r="Q5118" i="21" s="1"/>
  <c r="Q5119" i="21" s="1"/>
  <c r="Q5120" i="21" s="1"/>
  <c r="Q5121" i="21" s="1"/>
  <c r="Q5122" i="21" s="1"/>
  <c r="Q5123" i="21" s="1"/>
  <c r="Q5124" i="21" s="1"/>
  <c r="Q5125" i="21" s="1"/>
  <c r="Q5126" i="21" s="1"/>
  <c r="Q5127" i="21" s="1"/>
  <c r="Q5128" i="21" s="1"/>
  <c r="Q5129" i="21" s="1"/>
  <c r="Q5130" i="21" s="1"/>
  <c r="Q5131" i="21" s="1"/>
  <c r="Q5132" i="21" s="1"/>
  <c r="Q5133" i="21" s="1"/>
  <c r="Q5134" i="21" s="1"/>
  <c r="Q5135" i="21" s="1"/>
  <c r="Q5136" i="21" s="1"/>
  <c r="Q5137" i="21" s="1"/>
  <c r="Q5138" i="21" s="1"/>
  <c r="Q5139" i="21" s="1"/>
  <c r="Q5140" i="21" s="1"/>
  <c r="Q5141" i="21" s="1"/>
  <c r="Q5142" i="21" s="1"/>
  <c r="Q5143" i="21" s="1"/>
  <c r="Q5144" i="21" s="1"/>
  <c r="Q5145" i="21" s="1"/>
  <c r="Q5146" i="21" s="1"/>
  <c r="Q5147" i="21" s="1"/>
  <c r="Q5148" i="21" s="1"/>
  <c r="Q5149" i="21" s="1"/>
  <c r="Q5150" i="21" s="1"/>
  <c r="Q5151" i="21" s="1"/>
  <c r="Q5152" i="21" s="1"/>
  <c r="Q5153" i="21" s="1"/>
  <c r="Q5154" i="21" s="1"/>
  <c r="Q5155" i="21" s="1"/>
  <c r="Q5156" i="21" s="1"/>
  <c r="Q5157" i="21" s="1"/>
  <c r="Q5158" i="21" s="1"/>
  <c r="Q5159" i="21" s="1"/>
  <c r="Q5160" i="21" s="1"/>
  <c r="Q5161" i="21" s="1"/>
  <c r="Q5162" i="21" s="1"/>
  <c r="Q5163" i="21" s="1"/>
  <c r="Q5164" i="21" s="1"/>
  <c r="Q5165" i="21" s="1"/>
  <c r="Q5166" i="21" s="1"/>
  <c r="Q5167" i="21" s="1"/>
  <c r="Q5168" i="21" s="1"/>
  <c r="Q5169" i="21" s="1"/>
  <c r="Q5170" i="21" s="1"/>
  <c r="Q5171" i="21" s="1"/>
  <c r="Q5172" i="21" s="1"/>
  <c r="Q5173" i="21" s="1"/>
  <c r="Q5174" i="21" s="1"/>
  <c r="Q5175" i="21" s="1"/>
  <c r="Q5176" i="21" s="1"/>
  <c r="Q5177" i="21" s="1"/>
  <c r="Q5178" i="21" s="1"/>
  <c r="Q5179" i="21" s="1"/>
  <c r="Q5180" i="21" s="1"/>
  <c r="Q5181" i="21" s="1"/>
  <c r="Q5182" i="21" s="1"/>
  <c r="Q5183" i="21" s="1"/>
  <c r="Q5184" i="21" s="1"/>
  <c r="Q5185" i="21" s="1"/>
  <c r="Q5186" i="21" s="1"/>
  <c r="Q5187" i="21" s="1"/>
  <c r="Q5188" i="21" s="1"/>
  <c r="Q5189" i="21" s="1"/>
  <c r="Q5190" i="21" s="1"/>
  <c r="Q5191" i="21" s="1"/>
  <c r="Q5192" i="21" s="1"/>
  <c r="Q5193" i="21" s="1"/>
  <c r="Q5194" i="21" s="1"/>
  <c r="Q5195" i="21" s="1"/>
  <c r="Q5196" i="21" s="1"/>
  <c r="Q5197" i="21" s="1"/>
  <c r="Q5198" i="21" s="1"/>
  <c r="Q5199" i="21" s="1"/>
  <c r="Q5200" i="21" s="1"/>
  <c r="Q5201" i="21" s="1"/>
  <c r="Q5202" i="21" s="1"/>
  <c r="Q5203" i="21" s="1"/>
  <c r="Q5204" i="21" s="1"/>
  <c r="Q5205" i="21" s="1"/>
  <c r="Q5206" i="21" s="1"/>
  <c r="Q5207" i="21" s="1"/>
  <c r="Q5208" i="21" s="1"/>
  <c r="Q5209" i="21" s="1"/>
  <c r="Q5210" i="21" s="1"/>
  <c r="Q5211" i="21" s="1"/>
  <c r="Q5212" i="21" s="1"/>
  <c r="Q5213" i="21" s="1"/>
  <c r="Q5214" i="21" s="1"/>
  <c r="Q5215" i="21" s="1"/>
  <c r="Q5216" i="21" s="1"/>
  <c r="Q5217" i="21" s="1"/>
  <c r="Q5218" i="21" s="1"/>
  <c r="Q5219" i="21" s="1"/>
  <c r="Q5220" i="21" s="1"/>
  <c r="Q5221" i="21" s="1"/>
  <c r="Q5222" i="21" s="1"/>
  <c r="Q5223" i="21" s="1"/>
  <c r="Q5224" i="21" s="1"/>
  <c r="Q5225" i="21" s="1"/>
  <c r="Q5226" i="21" s="1"/>
  <c r="Q5227" i="21" s="1"/>
  <c r="Q5228" i="21" s="1"/>
  <c r="Q5229" i="21" s="1"/>
  <c r="Q5230" i="21" s="1"/>
  <c r="Q5231" i="21" s="1"/>
  <c r="Q5232" i="21" s="1"/>
  <c r="Q5233" i="21" s="1"/>
  <c r="Q5234" i="21" s="1"/>
  <c r="Q5235" i="21" s="1"/>
  <c r="Q5236" i="21" s="1"/>
  <c r="Q5237" i="21" s="1"/>
  <c r="Q5238" i="21" s="1"/>
  <c r="Q5239" i="21" s="1"/>
  <c r="Q5240" i="21" s="1"/>
  <c r="Q5241" i="21" s="1"/>
  <c r="Q5242" i="21" s="1"/>
  <c r="Q5243" i="21" s="1"/>
  <c r="Q5244" i="21" s="1"/>
  <c r="Q5245" i="21" s="1"/>
  <c r="Q5246" i="21" s="1"/>
  <c r="Q5247" i="21" s="1"/>
  <c r="Q5248" i="21" s="1"/>
  <c r="Q5249" i="21" s="1"/>
  <c r="Q5250" i="21" s="1"/>
  <c r="Q5251" i="21" s="1"/>
  <c r="Q5252" i="21" s="1"/>
  <c r="Q5253" i="21" s="1"/>
  <c r="P5035" i="21"/>
  <c r="P5036" i="21" s="1"/>
  <c r="P5037" i="21" s="1"/>
  <c r="P5038" i="21" s="1"/>
  <c r="P5039" i="21" s="1"/>
  <c r="P5040" i="21" s="1"/>
  <c r="P5041" i="21" s="1"/>
  <c r="P5042" i="21" s="1"/>
  <c r="P5043" i="21" s="1"/>
  <c r="P5044" i="21" s="1"/>
  <c r="P5045" i="21" s="1"/>
  <c r="P5046" i="21" s="1"/>
  <c r="P5047" i="21" s="1"/>
  <c r="P5048" i="21" s="1"/>
  <c r="P5049" i="21" s="1"/>
  <c r="P5050" i="21" s="1"/>
  <c r="P5051" i="21" s="1"/>
  <c r="P5052" i="21" s="1"/>
  <c r="P5053" i="21" s="1"/>
  <c r="P5054" i="21" s="1"/>
  <c r="P5055" i="21" s="1"/>
  <c r="P5056" i="21" s="1"/>
  <c r="P5057" i="21" s="1"/>
  <c r="P5058" i="21" s="1"/>
  <c r="P5059" i="21" s="1"/>
  <c r="P5060" i="21" s="1"/>
  <c r="P5061" i="21" s="1"/>
  <c r="P5062" i="21" s="1"/>
  <c r="P5063" i="21" s="1"/>
  <c r="P5064" i="21" s="1"/>
  <c r="P5065" i="21" s="1"/>
  <c r="P5066" i="21" s="1"/>
  <c r="P5067" i="21" s="1"/>
  <c r="P5068" i="21" s="1"/>
  <c r="P5069" i="21" s="1"/>
  <c r="P5070" i="21" s="1"/>
  <c r="P5071" i="21" s="1"/>
  <c r="P5072" i="21" s="1"/>
  <c r="P5073" i="21" s="1"/>
  <c r="P5074" i="21" s="1"/>
  <c r="P5075" i="21" s="1"/>
  <c r="P5076" i="21" s="1"/>
  <c r="P5077" i="21" s="1"/>
  <c r="P5078" i="21" s="1"/>
  <c r="P5079" i="21" s="1"/>
  <c r="P5080" i="21" s="1"/>
  <c r="P5081" i="21" s="1"/>
  <c r="P5082" i="21" s="1"/>
  <c r="P5083" i="21" s="1"/>
  <c r="P5084" i="21" s="1"/>
  <c r="P5085" i="21" s="1"/>
  <c r="P5086" i="21" s="1"/>
  <c r="P5087" i="21" s="1"/>
  <c r="P5088" i="21" s="1"/>
  <c r="P5089" i="21" s="1"/>
  <c r="P5090" i="21" s="1"/>
  <c r="P5091" i="21" s="1"/>
  <c r="P5092" i="21" s="1"/>
  <c r="P5093" i="21" s="1"/>
  <c r="P5094" i="21" s="1"/>
  <c r="P5095" i="21" s="1"/>
  <c r="P5096" i="21" s="1"/>
  <c r="P5097" i="21" s="1"/>
  <c r="P5098" i="21" s="1"/>
  <c r="P5099" i="21" s="1"/>
  <c r="P5100" i="21" s="1"/>
  <c r="P5101" i="21" s="1"/>
  <c r="P5102" i="21" s="1"/>
  <c r="P5103" i="21" s="1"/>
  <c r="P5104" i="21" s="1"/>
  <c r="P5105" i="21" s="1"/>
  <c r="P5106" i="21" s="1"/>
  <c r="P5107" i="21" s="1"/>
  <c r="P5108" i="21" s="1"/>
  <c r="P5109" i="21" s="1"/>
  <c r="P5110" i="21" s="1"/>
  <c r="P5111" i="21" s="1"/>
  <c r="P5112" i="21" s="1"/>
  <c r="P5113" i="21" s="1"/>
  <c r="P5114" i="21" s="1"/>
  <c r="P5115" i="21" s="1"/>
  <c r="P5116" i="21" s="1"/>
  <c r="P5117" i="21" s="1"/>
  <c r="P5118" i="21" s="1"/>
  <c r="P5119" i="21" s="1"/>
  <c r="P5120" i="21" s="1"/>
  <c r="P5121" i="21" s="1"/>
  <c r="P5122" i="21" s="1"/>
  <c r="P5123" i="21" s="1"/>
  <c r="P5124" i="21" s="1"/>
  <c r="P5125" i="21" s="1"/>
  <c r="P5126" i="21" s="1"/>
  <c r="P5127" i="21" s="1"/>
  <c r="P5128" i="21" s="1"/>
  <c r="P5129" i="21" s="1"/>
  <c r="P5130" i="21" s="1"/>
  <c r="P5131" i="21" s="1"/>
  <c r="P5132" i="21" s="1"/>
  <c r="P5133" i="21" s="1"/>
  <c r="P5134" i="21" s="1"/>
  <c r="P5135" i="21" s="1"/>
  <c r="P5136" i="21" s="1"/>
  <c r="P5137" i="21" s="1"/>
  <c r="P5138" i="21" s="1"/>
  <c r="P5139" i="21" s="1"/>
  <c r="P5140" i="21" s="1"/>
  <c r="P5141" i="21" s="1"/>
  <c r="P5142" i="21" s="1"/>
  <c r="P5143" i="21" s="1"/>
  <c r="P5144" i="21" s="1"/>
  <c r="P5145" i="21" s="1"/>
  <c r="P5146" i="21" s="1"/>
  <c r="P5147" i="21" s="1"/>
  <c r="P5148" i="21" s="1"/>
  <c r="P5149" i="21" s="1"/>
  <c r="P5150" i="21" s="1"/>
  <c r="P5151" i="21" s="1"/>
  <c r="P5152" i="21" s="1"/>
  <c r="P5153" i="21" s="1"/>
  <c r="P5154" i="21" s="1"/>
  <c r="P5155" i="21" s="1"/>
  <c r="P5156" i="21" s="1"/>
  <c r="P5157" i="21" s="1"/>
  <c r="P5158" i="21" s="1"/>
  <c r="P5159" i="21" s="1"/>
  <c r="P5160" i="21" s="1"/>
  <c r="P5161" i="21" s="1"/>
  <c r="P5162" i="21" s="1"/>
  <c r="P5163" i="21" s="1"/>
  <c r="P5164" i="21" s="1"/>
  <c r="P5165" i="21" s="1"/>
  <c r="P5166" i="21" s="1"/>
  <c r="P5167" i="21" s="1"/>
  <c r="P5168" i="21" s="1"/>
  <c r="P5169" i="21" s="1"/>
  <c r="P5170" i="21" s="1"/>
  <c r="P5171" i="21" s="1"/>
  <c r="P5172" i="21" s="1"/>
  <c r="P5173" i="21" s="1"/>
  <c r="P5174" i="21" s="1"/>
  <c r="P5175" i="21" s="1"/>
  <c r="P5176" i="21" s="1"/>
  <c r="P5177" i="21" s="1"/>
  <c r="P5178" i="21" s="1"/>
  <c r="P5179" i="21" s="1"/>
  <c r="P5180" i="21" s="1"/>
  <c r="P5181" i="21" s="1"/>
  <c r="P5182" i="21" s="1"/>
  <c r="P5183" i="21" s="1"/>
  <c r="P5184" i="21" s="1"/>
  <c r="P5185" i="21" s="1"/>
  <c r="P5186" i="21" s="1"/>
  <c r="P5187" i="21" s="1"/>
  <c r="P5188" i="21" s="1"/>
  <c r="P5189" i="21" s="1"/>
  <c r="P5190" i="21" s="1"/>
  <c r="P5191" i="21" s="1"/>
  <c r="P5192" i="21" s="1"/>
  <c r="P5193" i="21" s="1"/>
  <c r="P5194" i="21" s="1"/>
  <c r="P5195" i="21" s="1"/>
  <c r="P5196" i="21" s="1"/>
  <c r="P5197" i="21" s="1"/>
  <c r="P5198" i="21" s="1"/>
  <c r="P5199" i="21" s="1"/>
  <c r="P5200" i="21" s="1"/>
  <c r="P5201" i="21" s="1"/>
  <c r="P5202" i="21" s="1"/>
  <c r="P5203" i="21" s="1"/>
  <c r="P5204" i="21" s="1"/>
  <c r="P5205" i="21" s="1"/>
  <c r="P5206" i="21" s="1"/>
  <c r="P5207" i="21" s="1"/>
  <c r="P5208" i="21" s="1"/>
  <c r="P5209" i="21" s="1"/>
  <c r="P5210" i="21" s="1"/>
  <c r="P5211" i="21" s="1"/>
  <c r="P5212" i="21" s="1"/>
  <c r="P5213" i="21" s="1"/>
  <c r="P5214" i="21" s="1"/>
  <c r="P5215" i="21" s="1"/>
  <c r="P5216" i="21" s="1"/>
  <c r="P5217" i="21" s="1"/>
  <c r="P5218" i="21" s="1"/>
  <c r="P5219" i="21" s="1"/>
  <c r="P5220" i="21" s="1"/>
  <c r="P5221" i="21" s="1"/>
  <c r="P5222" i="21" s="1"/>
  <c r="P5223" i="21" s="1"/>
  <c r="P5224" i="21" s="1"/>
  <c r="P5225" i="21" s="1"/>
  <c r="P5226" i="21" s="1"/>
  <c r="P5227" i="21" s="1"/>
  <c r="P5228" i="21" s="1"/>
  <c r="P5229" i="21" s="1"/>
  <c r="P5230" i="21" s="1"/>
  <c r="P5231" i="21" s="1"/>
  <c r="P5232" i="21" s="1"/>
  <c r="P5233" i="21" s="1"/>
  <c r="P5234" i="21" s="1"/>
  <c r="P5235" i="21" s="1"/>
  <c r="P5236" i="21" s="1"/>
  <c r="P5237" i="21" s="1"/>
  <c r="P5238" i="21" s="1"/>
  <c r="P5239" i="21" s="1"/>
  <c r="P5240" i="21" s="1"/>
  <c r="P5241" i="21" s="1"/>
  <c r="P5242" i="21" s="1"/>
  <c r="P5243" i="21" s="1"/>
  <c r="P5244" i="21" s="1"/>
  <c r="P5245" i="21" s="1"/>
  <c r="P5246" i="21" s="1"/>
  <c r="P5247" i="21" s="1"/>
  <c r="P5248" i="21" s="1"/>
  <c r="P5249" i="21" s="1"/>
  <c r="P5250" i="21" s="1"/>
  <c r="P5251" i="21" s="1"/>
  <c r="P5252" i="21" s="1"/>
  <c r="P5253" i="21" s="1"/>
  <c r="O5035" i="21"/>
  <c r="O5036" i="21" s="1"/>
  <c r="O5037" i="21" s="1"/>
  <c r="O5038" i="21" s="1"/>
  <c r="O5039" i="21" s="1"/>
  <c r="O5040" i="21" s="1"/>
  <c r="O5041" i="21" s="1"/>
  <c r="O5042" i="21" s="1"/>
  <c r="O5043" i="21" s="1"/>
  <c r="O5044" i="21" s="1"/>
  <c r="O5045" i="21" s="1"/>
  <c r="O5046" i="21" s="1"/>
  <c r="O5047" i="21" s="1"/>
  <c r="O5048" i="21" s="1"/>
  <c r="O5049" i="21" s="1"/>
  <c r="O5050" i="21" s="1"/>
  <c r="O5051" i="21" s="1"/>
  <c r="O5052" i="21" s="1"/>
  <c r="O5053" i="21" s="1"/>
  <c r="O5054" i="21" s="1"/>
  <c r="O5055" i="21" s="1"/>
  <c r="O5056" i="21" s="1"/>
  <c r="O5057" i="21" s="1"/>
  <c r="O5058" i="21" s="1"/>
  <c r="O5059" i="21" s="1"/>
  <c r="O5060" i="21" s="1"/>
  <c r="O5061" i="21" s="1"/>
  <c r="O5062" i="21" s="1"/>
  <c r="O5063" i="21" s="1"/>
  <c r="O5064" i="21" s="1"/>
  <c r="O5065" i="21" s="1"/>
  <c r="O5066" i="21" s="1"/>
  <c r="O5067" i="21" s="1"/>
  <c r="O5068" i="21" s="1"/>
  <c r="O5069" i="21" s="1"/>
  <c r="O5070" i="21" s="1"/>
  <c r="O5071" i="21" s="1"/>
  <c r="O5072" i="21" s="1"/>
  <c r="O5073" i="21" s="1"/>
  <c r="O5074" i="21" s="1"/>
  <c r="O5075" i="21" s="1"/>
  <c r="O5076" i="21" s="1"/>
  <c r="O5077" i="21" s="1"/>
  <c r="O5078" i="21" s="1"/>
  <c r="O5079" i="21" s="1"/>
  <c r="O5080" i="21" s="1"/>
  <c r="O5081" i="21" s="1"/>
  <c r="O5082" i="21" s="1"/>
  <c r="O5083" i="21" s="1"/>
  <c r="O5084" i="21" s="1"/>
  <c r="O5085" i="21" s="1"/>
  <c r="O5086" i="21" s="1"/>
  <c r="O5087" i="21" s="1"/>
  <c r="O5088" i="21" s="1"/>
  <c r="O5089" i="21" s="1"/>
  <c r="O5090" i="21" s="1"/>
  <c r="O5091" i="21" s="1"/>
  <c r="O5092" i="21" s="1"/>
  <c r="O5093" i="21" s="1"/>
  <c r="O5094" i="21" s="1"/>
  <c r="O5095" i="21" s="1"/>
  <c r="O5096" i="21" s="1"/>
  <c r="O5097" i="21" s="1"/>
  <c r="O5098" i="21" s="1"/>
  <c r="O5099" i="21" s="1"/>
  <c r="O5100" i="21" s="1"/>
  <c r="O5101" i="21" s="1"/>
  <c r="O5102" i="21" s="1"/>
  <c r="O5103" i="21" s="1"/>
  <c r="O5104" i="21" s="1"/>
  <c r="O5105" i="21" s="1"/>
  <c r="O5106" i="21" s="1"/>
  <c r="O5107" i="21" s="1"/>
  <c r="O5108" i="21" s="1"/>
  <c r="O5109" i="21" s="1"/>
  <c r="O5110" i="21" s="1"/>
  <c r="O5111" i="21" s="1"/>
  <c r="O5112" i="21" s="1"/>
  <c r="O5113" i="21" s="1"/>
  <c r="O5114" i="21" s="1"/>
  <c r="O5115" i="21" s="1"/>
  <c r="O5116" i="21" s="1"/>
  <c r="O5117" i="21" s="1"/>
  <c r="O5118" i="21" s="1"/>
  <c r="O5119" i="21" s="1"/>
  <c r="O5120" i="21" s="1"/>
  <c r="O5121" i="21" s="1"/>
  <c r="O5122" i="21" s="1"/>
  <c r="O5123" i="21" s="1"/>
  <c r="O5124" i="21" s="1"/>
  <c r="O5125" i="21" s="1"/>
  <c r="O5126" i="21" s="1"/>
  <c r="O5127" i="21" s="1"/>
  <c r="O5128" i="21" s="1"/>
  <c r="O5129" i="21" s="1"/>
  <c r="O5130" i="21" s="1"/>
  <c r="O5131" i="21" s="1"/>
  <c r="O5132" i="21" s="1"/>
  <c r="O5133" i="21" s="1"/>
  <c r="O5134" i="21" s="1"/>
  <c r="O5135" i="21" s="1"/>
  <c r="O5136" i="21" s="1"/>
  <c r="O5137" i="21" s="1"/>
  <c r="O5138" i="21" s="1"/>
  <c r="O5139" i="21" s="1"/>
  <c r="O5140" i="21" s="1"/>
  <c r="O5141" i="21" s="1"/>
  <c r="O5142" i="21" s="1"/>
  <c r="O5143" i="21" s="1"/>
  <c r="O5144" i="21" s="1"/>
  <c r="O5145" i="21" s="1"/>
  <c r="O5146" i="21" s="1"/>
  <c r="O5147" i="21" s="1"/>
  <c r="O5148" i="21" s="1"/>
  <c r="O5149" i="21" s="1"/>
  <c r="O5150" i="21" s="1"/>
  <c r="O5151" i="21" s="1"/>
  <c r="O5152" i="21" s="1"/>
  <c r="O5153" i="21" s="1"/>
  <c r="O5154" i="21" s="1"/>
  <c r="O5155" i="21" s="1"/>
  <c r="O5156" i="21" s="1"/>
  <c r="O5157" i="21" s="1"/>
  <c r="O5158" i="21" s="1"/>
  <c r="O5159" i="21" s="1"/>
  <c r="O5160" i="21" s="1"/>
  <c r="O5161" i="21" s="1"/>
  <c r="O5162" i="21" s="1"/>
  <c r="O5163" i="21" s="1"/>
  <c r="O5164" i="21" s="1"/>
  <c r="O5165" i="21" s="1"/>
  <c r="O5166" i="21" s="1"/>
  <c r="O5167" i="21" s="1"/>
  <c r="O5168" i="21" s="1"/>
  <c r="O5169" i="21" s="1"/>
  <c r="O5170" i="21" s="1"/>
  <c r="O5171" i="21" s="1"/>
  <c r="O5172" i="21" s="1"/>
  <c r="O5173" i="21" s="1"/>
  <c r="O5174" i="21" s="1"/>
  <c r="O5175" i="21" s="1"/>
  <c r="O5176" i="21" s="1"/>
  <c r="O5177" i="21" s="1"/>
  <c r="O5178" i="21" s="1"/>
  <c r="O5179" i="21" s="1"/>
  <c r="O5180" i="21" s="1"/>
  <c r="O5181" i="21" s="1"/>
  <c r="O5182" i="21" s="1"/>
  <c r="O5183" i="21" s="1"/>
  <c r="O5184" i="21" s="1"/>
  <c r="O5185" i="21" s="1"/>
  <c r="O5186" i="21" s="1"/>
  <c r="O5187" i="21" s="1"/>
  <c r="O5188" i="21" s="1"/>
  <c r="O5189" i="21" s="1"/>
  <c r="O5190" i="21" s="1"/>
  <c r="O5191" i="21" s="1"/>
  <c r="O5192" i="21" s="1"/>
  <c r="O5193" i="21" s="1"/>
  <c r="O5194" i="21" s="1"/>
  <c r="O5195" i="21" s="1"/>
  <c r="O5196" i="21" s="1"/>
  <c r="O5197" i="21" s="1"/>
  <c r="O5198" i="21" s="1"/>
  <c r="O5199" i="21" s="1"/>
  <c r="O5200" i="21" s="1"/>
  <c r="O5201" i="21" s="1"/>
  <c r="O5202" i="21" s="1"/>
  <c r="O5203" i="21" s="1"/>
  <c r="O5204" i="21" s="1"/>
  <c r="O5205" i="21" s="1"/>
  <c r="O5206" i="21" s="1"/>
  <c r="O5207" i="21" s="1"/>
  <c r="O5208" i="21" s="1"/>
  <c r="O5209" i="21" s="1"/>
  <c r="O5210" i="21" s="1"/>
  <c r="O5211" i="21" s="1"/>
  <c r="O5212" i="21" s="1"/>
  <c r="O5213" i="21" s="1"/>
  <c r="O5214" i="21" s="1"/>
  <c r="O5215" i="21" s="1"/>
  <c r="O5216" i="21" s="1"/>
  <c r="O5217" i="21" s="1"/>
  <c r="O5218" i="21" s="1"/>
  <c r="O5219" i="21" s="1"/>
  <c r="O5220" i="21" s="1"/>
  <c r="O5221" i="21" s="1"/>
  <c r="O5222" i="21" s="1"/>
  <c r="O5223" i="21" s="1"/>
  <c r="O5224" i="21" s="1"/>
  <c r="O5225" i="21" s="1"/>
  <c r="O5226" i="21" s="1"/>
  <c r="O5227" i="21" s="1"/>
  <c r="O5228" i="21" s="1"/>
  <c r="O5229" i="21" s="1"/>
  <c r="O5230" i="21" s="1"/>
  <c r="O5231" i="21" s="1"/>
  <c r="O5232" i="21" s="1"/>
  <c r="O5233" i="21" s="1"/>
  <c r="O5234" i="21" s="1"/>
  <c r="O5235" i="21" s="1"/>
  <c r="O5236" i="21" s="1"/>
  <c r="O5237" i="21" s="1"/>
  <c r="O5238" i="21" s="1"/>
  <c r="O5239" i="21" s="1"/>
  <c r="O5240" i="21" s="1"/>
  <c r="O5241" i="21" s="1"/>
  <c r="O5242" i="21" s="1"/>
  <c r="O5243" i="21" s="1"/>
  <c r="O5244" i="21" s="1"/>
  <c r="O5245" i="21" s="1"/>
  <c r="O5246" i="21" s="1"/>
  <c r="O5247" i="21" s="1"/>
  <c r="O5248" i="21" s="1"/>
  <c r="O5249" i="21" s="1"/>
  <c r="O5250" i="21" s="1"/>
  <c r="O5251" i="21" s="1"/>
  <c r="O5252" i="21" s="1"/>
  <c r="O5253" i="21" s="1"/>
  <c r="N5035" i="21"/>
  <c r="N5036" i="21" s="1"/>
  <c r="N5037" i="21" s="1"/>
  <c r="N5038" i="21" s="1"/>
  <c r="N5039" i="21" s="1"/>
  <c r="N5040" i="21" s="1"/>
  <c r="N5041" i="21" s="1"/>
  <c r="N5042" i="21" s="1"/>
  <c r="N5043" i="21" s="1"/>
  <c r="N5044" i="21" s="1"/>
  <c r="N5045" i="21" s="1"/>
  <c r="N5046" i="21" s="1"/>
  <c r="N5047" i="21" s="1"/>
  <c r="N5048" i="21" s="1"/>
  <c r="N5049" i="21" s="1"/>
  <c r="N5050" i="21" s="1"/>
  <c r="N5051" i="21" s="1"/>
  <c r="N5052" i="21" s="1"/>
  <c r="N5053" i="21" s="1"/>
  <c r="N5054" i="21" s="1"/>
  <c r="N5055" i="21" s="1"/>
  <c r="N5056" i="21" s="1"/>
  <c r="N5057" i="21" s="1"/>
  <c r="N5058" i="21" s="1"/>
  <c r="N5059" i="21" s="1"/>
  <c r="N5060" i="21" s="1"/>
  <c r="N5061" i="21" s="1"/>
  <c r="N5062" i="21" s="1"/>
  <c r="N5063" i="21" s="1"/>
  <c r="N5064" i="21" s="1"/>
  <c r="N5065" i="21" s="1"/>
  <c r="N5066" i="21" s="1"/>
  <c r="N5067" i="21" s="1"/>
  <c r="N5068" i="21" s="1"/>
  <c r="N5069" i="21" s="1"/>
  <c r="N5070" i="21" s="1"/>
  <c r="N5071" i="21" s="1"/>
  <c r="N5072" i="21" s="1"/>
  <c r="N5073" i="21" s="1"/>
  <c r="N5074" i="21" s="1"/>
  <c r="N5075" i="21" s="1"/>
  <c r="N5076" i="21" s="1"/>
  <c r="N5077" i="21" s="1"/>
  <c r="N5078" i="21" s="1"/>
  <c r="N5079" i="21" s="1"/>
  <c r="N5080" i="21" s="1"/>
  <c r="N5081" i="21" s="1"/>
  <c r="N5082" i="21" s="1"/>
  <c r="N5083" i="21" s="1"/>
  <c r="N5084" i="21" s="1"/>
  <c r="N5085" i="21" s="1"/>
  <c r="N5086" i="21" s="1"/>
  <c r="N5087" i="21" s="1"/>
  <c r="N5088" i="21" s="1"/>
  <c r="N5089" i="21" s="1"/>
  <c r="N5090" i="21" s="1"/>
  <c r="N5091" i="21" s="1"/>
  <c r="N5092" i="21" s="1"/>
  <c r="N5093" i="21" s="1"/>
  <c r="N5094" i="21" s="1"/>
  <c r="N5095" i="21" s="1"/>
  <c r="N5096" i="21" s="1"/>
  <c r="N5097" i="21" s="1"/>
  <c r="N5098" i="21" s="1"/>
  <c r="N5099" i="21" s="1"/>
  <c r="N5100" i="21" s="1"/>
  <c r="N5101" i="21" s="1"/>
  <c r="N5102" i="21" s="1"/>
  <c r="N5103" i="21" s="1"/>
  <c r="N5104" i="21" s="1"/>
  <c r="N5105" i="21" s="1"/>
  <c r="N5106" i="21" s="1"/>
  <c r="N5107" i="21" s="1"/>
  <c r="N5108" i="21" s="1"/>
  <c r="N5109" i="21" s="1"/>
  <c r="N5110" i="21" s="1"/>
  <c r="N5111" i="21" s="1"/>
  <c r="N5112" i="21" s="1"/>
  <c r="N5113" i="21" s="1"/>
  <c r="N5114" i="21" s="1"/>
  <c r="N5115" i="21" s="1"/>
  <c r="N5116" i="21" s="1"/>
  <c r="N5117" i="21" s="1"/>
  <c r="N5118" i="21" s="1"/>
  <c r="N5119" i="21" s="1"/>
  <c r="N5120" i="21" s="1"/>
  <c r="N5121" i="21" s="1"/>
  <c r="N5122" i="21" s="1"/>
  <c r="N5123" i="21" s="1"/>
  <c r="N5124" i="21" s="1"/>
  <c r="N5125" i="21" s="1"/>
  <c r="N5126" i="21" s="1"/>
  <c r="N5127" i="21" s="1"/>
  <c r="N5128" i="21" s="1"/>
  <c r="N5129" i="21" s="1"/>
  <c r="N5130" i="21" s="1"/>
  <c r="N5131" i="21" s="1"/>
  <c r="N5132" i="21" s="1"/>
  <c r="N5133" i="21" s="1"/>
  <c r="N5134" i="21" s="1"/>
  <c r="N5135" i="21" s="1"/>
  <c r="N5136" i="21" s="1"/>
  <c r="N5137" i="21" s="1"/>
  <c r="N5138" i="21" s="1"/>
  <c r="N5139" i="21" s="1"/>
  <c r="N5140" i="21" s="1"/>
  <c r="N5141" i="21" s="1"/>
  <c r="N5142" i="21" s="1"/>
  <c r="N5143" i="21" s="1"/>
  <c r="N5144" i="21" s="1"/>
  <c r="N5145" i="21" s="1"/>
  <c r="N5146" i="21" s="1"/>
  <c r="N5147" i="21" s="1"/>
  <c r="N5148" i="21" s="1"/>
  <c r="N5149" i="21" s="1"/>
  <c r="N5150" i="21" s="1"/>
  <c r="N5151" i="21" s="1"/>
  <c r="N5152" i="21" s="1"/>
  <c r="N5153" i="21" s="1"/>
  <c r="N5154" i="21" s="1"/>
  <c r="N5155" i="21" s="1"/>
  <c r="N5156" i="21" s="1"/>
  <c r="N5157" i="21" s="1"/>
  <c r="N5158" i="21" s="1"/>
  <c r="N5159" i="21" s="1"/>
  <c r="N5160" i="21" s="1"/>
  <c r="N5161" i="21" s="1"/>
  <c r="N5162" i="21" s="1"/>
  <c r="N5163" i="21" s="1"/>
  <c r="N5164" i="21" s="1"/>
  <c r="N5165" i="21" s="1"/>
  <c r="N5166" i="21" s="1"/>
  <c r="N5167" i="21" s="1"/>
  <c r="N5168" i="21" s="1"/>
  <c r="N5169" i="21" s="1"/>
  <c r="N5170" i="21" s="1"/>
  <c r="N5171" i="21" s="1"/>
  <c r="N5172" i="21" s="1"/>
  <c r="N5173" i="21" s="1"/>
  <c r="N5174" i="21" s="1"/>
  <c r="N5175" i="21" s="1"/>
  <c r="N5176" i="21" s="1"/>
  <c r="N5177" i="21" s="1"/>
  <c r="N5178" i="21" s="1"/>
  <c r="N5179" i="21" s="1"/>
  <c r="N5180" i="21" s="1"/>
  <c r="N5181" i="21" s="1"/>
  <c r="N5182" i="21" s="1"/>
  <c r="N5183" i="21" s="1"/>
  <c r="N5184" i="21" s="1"/>
  <c r="N5185" i="21" s="1"/>
  <c r="N5186" i="21" s="1"/>
  <c r="N5187" i="21" s="1"/>
  <c r="N5188" i="21" s="1"/>
  <c r="N5189" i="21" s="1"/>
  <c r="N5190" i="21" s="1"/>
  <c r="N5191" i="21" s="1"/>
  <c r="N5192" i="21" s="1"/>
  <c r="N5193" i="21" s="1"/>
  <c r="N5194" i="21" s="1"/>
  <c r="N5195" i="21" s="1"/>
  <c r="N5196" i="21" s="1"/>
  <c r="N5197" i="21" s="1"/>
  <c r="N5198" i="21" s="1"/>
  <c r="N5199" i="21" s="1"/>
  <c r="N5200" i="21" s="1"/>
  <c r="N5201" i="21" s="1"/>
  <c r="N5202" i="21" s="1"/>
  <c r="N5203" i="21" s="1"/>
  <c r="N5204" i="21" s="1"/>
  <c r="N5205" i="21" s="1"/>
  <c r="N5206" i="21" s="1"/>
  <c r="N5207" i="21" s="1"/>
  <c r="N5208" i="21" s="1"/>
  <c r="N5209" i="21" s="1"/>
  <c r="N5210" i="21" s="1"/>
  <c r="N5211" i="21" s="1"/>
  <c r="N5212" i="21" s="1"/>
  <c r="N5213" i="21" s="1"/>
  <c r="N5214" i="21" s="1"/>
  <c r="N5215" i="21" s="1"/>
  <c r="N5216" i="21" s="1"/>
  <c r="N5217" i="21" s="1"/>
  <c r="N5218" i="21" s="1"/>
  <c r="N5219" i="21" s="1"/>
  <c r="N5220" i="21" s="1"/>
  <c r="N5221" i="21" s="1"/>
  <c r="N5222" i="21" s="1"/>
  <c r="N5223" i="21" s="1"/>
  <c r="N5224" i="21" s="1"/>
  <c r="N5225" i="21" s="1"/>
  <c r="N5226" i="21" s="1"/>
  <c r="N5227" i="21" s="1"/>
  <c r="N5228" i="21" s="1"/>
  <c r="N5229" i="21" s="1"/>
  <c r="N5230" i="21" s="1"/>
  <c r="N5231" i="21" s="1"/>
  <c r="N5232" i="21" s="1"/>
  <c r="N5233" i="21" s="1"/>
  <c r="N5234" i="21" s="1"/>
  <c r="N5235" i="21" s="1"/>
  <c r="N5236" i="21" s="1"/>
  <c r="N5237" i="21" s="1"/>
  <c r="N5238" i="21" s="1"/>
  <c r="N5239" i="21" s="1"/>
  <c r="N5240" i="21" s="1"/>
  <c r="N5241" i="21" s="1"/>
  <c r="N5242" i="21" s="1"/>
  <c r="N5243" i="21" s="1"/>
  <c r="N5244" i="21" s="1"/>
  <c r="N5245" i="21" s="1"/>
  <c r="N5246" i="21" s="1"/>
  <c r="N5247" i="21" s="1"/>
  <c r="N5248" i="21" s="1"/>
  <c r="N5249" i="21" s="1"/>
  <c r="N5250" i="21" s="1"/>
  <c r="N5251" i="21" s="1"/>
  <c r="N5252" i="21" s="1"/>
  <c r="N5253" i="21" s="1"/>
  <c r="R4835" i="21"/>
  <c r="R4836" i="21" s="1"/>
  <c r="R4837" i="21" s="1"/>
  <c r="R4838" i="21" s="1"/>
  <c r="R4839" i="21" s="1"/>
  <c r="R4840" i="21" s="1"/>
  <c r="R4841" i="21" s="1"/>
  <c r="R4842" i="21" s="1"/>
  <c r="R4843" i="21" s="1"/>
  <c r="R4844" i="21" s="1"/>
  <c r="R4845" i="21" s="1"/>
  <c r="R4846" i="21" s="1"/>
  <c r="R4847" i="21" s="1"/>
  <c r="R4848" i="21" s="1"/>
  <c r="R4849" i="21" s="1"/>
  <c r="R4850" i="21" s="1"/>
  <c r="R4851" i="21" s="1"/>
  <c r="R4852" i="21" s="1"/>
  <c r="R4853" i="21" s="1"/>
  <c r="R4854" i="21" s="1"/>
  <c r="R4855" i="21" s="1"/>
  <c r="R4856" i="21" s="1"/>
  <c r="R4857" i="21" s="1"/>
  <c r="R4858" i="21" s="1"/>
  <c r="R4859" i="21" s="1"/>
  <c r="R4860" i="21" s="1"/>
  <c r="R4861" i="21" s="1"/>
  <c r="R4862" i="21" s="1"/>
  <c r="R4863" i="21" s="1"/>
  <c r="R4864" i="21" s="1"/>
  <c r="R4865" i="21" s="1"/>
  <c r="R4866" i="21" s="1"/>
  <c r="R4867" i="21" s="1"/>
  <c r="R4868" i="21" s="1"/>
  <c r="R4869" i="21" s="1"/>
  <c r="R4870" i="21" s="1"/>
  <c r="R4871" i="21" s="1"/>
  <c r="R4872" i="21" s="1"/>
  <c r="R4873" i="21" s="1"/>
  <c r="R4874" i="21" s="1"/>
  <c r="R4875" i="21" s="1"/>
  <c r="R4876" i="21" s="1"/>
  <c r="R4877" i="21" s="1"/>
  <c r="R4878" i="21" s="1"/>
  <c r="R4879" i="21" s="1"/>
  <c r="R4880" i="21" s="1"/>
  <c r="R4881" i="21" s="1"/>
  <c r="R4882" i="21" s="1"/>
  <c r="R4883" i="21" s="1"/>
  <c r="R4884" i="21" s="1"/>
  <c r="R4885" i="21" s="1"/>
  <c r="R4886" i="21" s="1"/>
  <c r="R4887" i="21" s="1"/>
  <c r="R4888" i="21" s="1"/>
  <c r="R4889" i="21" s="1"/>
  <c r="R4890" i="21" s="1"/>
  <c r="R4891" i="21" s="1"/>
  <c r="R4892" i="21" s="1"/>
  <c r="R4893" i="21" s="1"/>
  <c r="R4894" i="21" s="1"/>
  <c r="R4895" i="21" s="1"/>
  <c r="R4896" i="21" s="1"/>
  <c r="R4897" i="21" s="1"/>
  <c r="R4898" i="21" s="1"/>
  <c r="R4899" i="21" s="1"/>
  <c r="R4900" i="21" s="1"/>
  <c r="R4901" i="21" s="1"/>
  <c r="R4902" i="21" s="1"/>
  <c r="R4903" i="21" s="1"/>
  <c r="R4904" i="21" s="1"/>
  <c r="R4905" i="21" s="1"/>
  <c r="R4906" i="21" s="1"/>
  <c r="R4907" i="21" s="1"/>
  <c r="R4908" i="21" s="1"/>
  <c r="R4909" i="21" s="1"/>
  <c r="R4910" i="21" s="1"/>
  <c r="R4911" i="21" s="1"/>
  <c r="R4912" i="21" s="1"/>
  <c r="R4913" i="21" s="1"/>
  <c r="R4914" i="21" s="1"/>
  <c r="R4915" i="21" s="1"/>
  <c r="R4916" i="21" s="1"/>
  <c r="R4917" i="21" s="1"/>
  <c r="R4918" i="21" s="1"/>
  <c r="R4919" i="21" s="1"/>
  <c r="R4920" i="21" s="1"/>
  <c r="R4921" i="21" s="1"/>
  <c r="R4922" i="21" s="1"/>
  <c r="R4923" i="21" s="1"/>
  <c r="R4924" i="21" s="1"/>
  <c r="R4925" i="21" s="1"/>
  <c r="R4926" i="21" s="1"/>
  <c r="R4927" i="21" s="1"/>
  <c r="R4928" i="21" s="1"/>
  <c r="R4929" i="21" s="1"/>
  <c r="R4930" i="21" s="1"/>
  <c r="R4931" i="21" s="1"/>
  <c r="R4932" i="21" s="1"/>
  <c r="R4933" i="21" s="1"/>
  <c r="R4934" i="21" s="1"/>
  <c r="R4935" i="21" s="1"/>
  <c r="R4936" i="21" s="1"/>
  <c r="R4937" i="21" s="1"/>
  <c r="R4938" i="21" s="1"/>
  <c r="R4939" i="21" s="1"/>
  <c r="R4940" i="21" s="1"/>
  <c r="R4941" i="21" s="1"/>
  <c r="R4942" i="21" s="1"/>
  <c r="R4943" i="21" s="1"/>
  <c r="R4944" i="21" s="1"/>
  <c r="R4945" i="21" s="1"/>
  <c r="R4946" i="21" s="1"/>
  <c r="R4947" i="21" s="1"/>
  <c r="R4948" i="21" s="1"/>
  <c r="R4949" i="21" s="1"/>
  <c r="R4950" i="21" s="1"/>
  <c r="R4951" i="21" s="1"/>
  <c r="R4952" i="21" s="1"/>
  <c r="R4953" i="21" s="1"/>
  <c r="R4954" i="21" s="1"/>
  <c r="R4955" i="21" s="1"/>
  <c r="R4956" i="21" s="1"/>
  <c r="R4957" i="21" s="1"/>
  <c r="R4958" i="21" s="1"/>
  <c r="R4959" i="21" s="1"/>
  <c r="R4960" i="21" s="1"/>
  <c r="R4961" i="21" s="1"/>
  <c r="R4962" i="21" s="1"/>
  <c r="R4963" i="21" s="1"/>
  <c r="R4964" i="21" s="1"/>
  <c r="R4965" i="21" s="1"/>
  <c r="R4966" i="21" s="1"/>
  <c r="R4967" i="21" s="1"/>
  <c r="R4968" i="21" s="1"/>
  <c r="R4969" i="21" s="1"/>
  <c r="R4970" i="21" s="1"/>
  <c r="R4971" i="21" s="1"/>
  <c r="R4972" i="21" s="1"/>
  <c r="R4973" i="21" s="1"/>
  <c r="R4974" i="21" s="1"/>
  <c r="R4975" i="21" s="1"/>
  <c r="R4976" i="21" s="1"/>
  <c r="R4977" i="21" s="1"/>
  <c r="R4978" i="21" s="1"/>
  <c r="R4979" i="21" s="1"/>
  <c r="R4980" i="21" s="1"/>
  <c r="R4981" i="21" s="1"/>
  <c r="R4982" i="21" s="1"/>
  <c r="R4983" i="21" s="1"/>
  <c r="R4984" i="21" s="1"/>
  <c r="R4985" i="21" s="1"/>
  <c r="R4986" i="21" s="1"/>
  <c r="R4987" i="21" s="1"/>
  <c r="R4988" i="21" s="1"/>
  <c r="R4989" i="21" s="1"/>
  <c r="R4990" i="21" s="1"/>
  <c r="R4991" i="21" s="1"/>
  <c r="R4992" i="21" s="1"/>
  <c r="R4993" i="21" s="1"/>
  <c r="R4994" i="21" s="1"/>
  <c r="R4995" i="21" s="1"/>
  <c r="R4996" i="21" s="1"/>
  <c r="R4997" i="21" s="1"/>
  <c r="R4998" i="21" s="1"/>
  <c r="R4999" i="21" s="1"/>
  <c r="R5000" i="21" s="1"/>
  <c r="R5001" i="21" s="1"/>
  <c r="R5002" i="21" s="1"/>
  <c r="R5003" i="21" s="1"/>
  <c r="R5004" i="21" s="1"/>
  <c r="R5005" i="21" s="1"/>
  <c r="R5006" i="21" s="1"/>
  <c r="R5007" i="21" s="1"/>
  <c r="R5008" i="21" s="1"/>
  <c r="R5009" i="21" s="1"/>
  <c r="R5010" i="21" s="1"/>
  <c r="R5011" i="21" s="1"/>
  <c r="R5012" i="21" s="1"/>
  <c r="R5013" i="21" s="1"/>
  <c r="R5014" i="21" s="1"/>
  <c r="R5015" i="21" s="1"/>
  <c r="R5016" i="21" s="1"/>
  <c r="R5017" i="21" s="1"/>
  <c r="R5018" i="21" s="1"/>
  <c r="R5019" i="21" s="1"/>
  <c r="R5020" i="21" s="1"/>
  <c r="R5021" i="21" s="1"/>
  <c r="R5022" i="21" s="1"/>
  <c r="R5023" i="21" s="1"/>
  <c r="R5024" i="21" s="1"/>
  <c r="R5025" i="21" s="1"/>
  <c r="R5026" i="21" s="1"/>
  <c r="R5027" i="21" s="1"/>
  <c r="R5028" i="21" s="1"/>
  <c r="R5029" i="21" s="1"/>
  <c r="R5030" i="21" s="1"/>
  <c r="R5031" i="21" s="1"/>
  <c r="R5032" i="21" s="1"/>
  <c r="R5033" i="21" s="1"/>
  <c r="Q4835" i="21"/>
  <c r="Q4836" i="21" s="1"/>
  <c r="Q4837" i="21" s="1"/>
  <c r="Q4838" i="21" s="1"/>
  <c r="Q4839" i="21" s="1"/>
  <c r="Q4840" i="21" s="1"/>
  <c r="Q4841" i="21" s="1"/>
  <c r="Q4842" i="21" s="1"/>
  <c r="Q4843" i="21" s="1"/>
  <c r="Q4844" i="21" s="1"/>
  <c r="Q4845" i="21" s="1"/>
  <c r="Q4846" i="21" s="1"/>
  <c r="Q4847" i="21" s="1"/>
  <c r="Q4848" i="21" s="1"/>
  <c r="Q4849" i="21" s="1"/>
  <c r="Q4850" i="21" s="1"/>
  <c r="Q4851" i="21" s="1"/>
  <c r="Q4852" i="21" s="1"/>
  <c r="Q4853" i="21" s="1"/>
  <c r="Q4854" i="21" s="1"/>
  <c r="Q4855" i="21" s="1"/>
  <c r="Q4856" i="21" s="1"/>
  <c r="Q4857" i="21" s="1"/>
  <c r="Q4858" i="21" s="1"/>
  <c r="Q4859" i="21" s="1"/>
  <c r="Q4860" i="21" s="1"/>
  <c r="Q4861" i="21" s="1"/>
  <c r="Q4862" i="21" s="1"/>
  <c r="Q4863" i="21" s="1"/>
  <c r="Q4864" i="21" s="1"/>
  <c r="Q4865" i="21" s="1"/>
  <c r="Q4866" i="21" s="1"/>
  <c r="Q4867" i="21" s="1"/>
  <c r="Q4868" i="21" s="1"/>
  <c r="Q4869" i="21" s="1"/>
  <c r="Q4870" i="21" s="1"/>
  <c r="Q4871" i="21" s="1"/>
  <c r="Q4872" i="21" s="1"/>
  <c r="Q4873" i="21" s="1"/>
  <c r="Q4874" i="21" s="1"/>
  <c r="Q4875" i="21" s="1"/>
  <c r="Q4876" i="21" s="1"/>
  <c r="Q4877" i="21" s="1"/>
  <c r="Q4878" i="21" s="1"/>
  <c r="Q4879" i="21" s="1"/>
  <c r="Q4880" i="21" s="1"/>
  <c r="Q4881" i="21" s="1"/>
  <c r="Q4882" i="21" s="1"/>
  <c r="Q4883" i="21" s="1"/>
  <c r="Q4884" i="21" s="1"/>
  <c r="Q4885" i="21" s="1"/>
  <c r="Q4886" i="21" s="1"/>
  <c r="Q4887" i="21" s="1"/>
  <c r="Q4888" i="21" s="1"/>
  <c r="Q4889" i="21" s="1"/>
  <c r="Q4890" i="21" s="1"/>
  <c r="Q4891" i="21" s="1"/>
  <c r="Q4892" i="21" s="1"/>
  <c r="Q4893" i="21" s="1"/>
  <c r="Q4894" i="21" s="1"/>
  <c r="Q4895" i="21" s="1"/>
  <c r="Q4896" i="21" s="1"/>
  <c r="Q4897" i="21" s="1"/>
  <c r="Q4898" i="21" s="1"/>
  <c r="Q4899" i="21" s="1"/>
  <c r="Q4900" i="21" s="1"/>
  <c r="Q4901" i="21" s="1"/>
  <c r="Q4902" i="21" s="1"/>
  <c r="Q4903" i="21" s="1"/>
  <c r="Q4904" i="21" s="1"/>
  <c r="Q4905" i="21" s="1"/>
  <c r="Q4906" i="21" s="1"/>
  <c r="Q4907" i="21" s="1"/>
  <c r="Q4908" i="21" s="1"/>
  <c r="Q4909" i="21" s="1"/>
  <c r="Q4910" i="21" s="1"/>
  <c r="Q4911" i="21" s="1"/>
  <c r="Q4912" i="21" s="1"/>
  <c r="Q4913" i="21" s="1"/>
  <c r="Q4914" i="21" s="1"/>
  <c r="Q4915" i="21" s="1"/>
  <c r="Q4916" i="21" s="1"/>
  <c r="Q4917" i="21" s="1"/>
  <c r="Q4918" i="21" s="1"/>
  <c r="Q4919" i="21" s="1"/>
  <c r="Q4920" i="21" s="1"/>
  <c r="Q4921" i="21" s="1"/>
  <c r="Q4922" i="21" s="1"/>
  <c r="Q4923" i="21" s="1"/>
  <c r="Q4924" i="21" s="1"/>
  <c r="Q4925" i="21" s="1"/>
  <c r="Q4926" i="21" s="1"/>
  <c r="Q4927" i="21" s="1"/>
  <c r="Q4928" i="21" s="1"/>
  <c r="Q4929" i="21" s="1"/>
  <c r="Q4930" i="21" s="1"/>
  <c r="Q4931" i="21" s="1"/>
  <c r="Q4932" i="21" s="1"/>
  <c r="Q4933" i="21" s="1"/>
  <c r="Q4934" i="21" s="1"/>
  <c r="Q4935" i="21" s="1"/>
  <c r="Q4936" i="21" s="1"/>
  <c r="Q4937" i="21" s="1"/>
  <c r="Q4938" i="21" s="1"/>
  <c r="Q4939" i="21" s="1"/>
  <c r="Q4940" i="21" s="1"/>
  <c r="Q4941" i="21" s="1"/>
  <c r="Q4942" i="21" s="1"/>
  <c r="Q4943" i="21" s="1"/>
  <c r="Q4944" i="21" s="1"/>
  <c r="Q4945" i="21" s="1"/>
  <c r="Q4946" i="21" s="1"/>
  <c r="Q4947" i="21" s="1"/>
  <c r="Q4948" i="21" s="1"/>
  <c r="Q4949" i="21" s="1"/>
  <c r="Q4950" i="21" s="1"/>
  <c r="Q4951" i="21" s="1"/>
  <c r="Q4952" i="21" s="1"/>
  <c r="Q4953" i="21" s="1"/>
  <c r="Q4954" i="21" s="1"/>
  <c r="Q4955" i="21" s="1"/>
  <c r="Q4956" i="21" s="1"/>
  <c r="Q4957" i="21" s="1"/>
  <c r="Q4958" i="21" s="1"/>
  <c r="Q4959" i="21" s="1"/>
  <c r="Q4960" i="21" s="1"/>
  <c r="Q4961" i="21" s="1"/>
  <c r="Q4962" i="21" s="1"/>
  <c r="Q4963" i="21" s="1"/>
  <c r="Q4964" i="21" s="1"/>
  <c r="Q4965" i="21" s="1"/>
  <c r="Q4966" i="21" s="1"/>
  <c r="Q4967" i="21" s="1"/>
  <c r="Q4968" i="21" s="1"/>
  <c r="Q4969" i="21" s="1"/>
  <c r="Q4970" i="21" s="1"/>
  <c r="Q4971" i="21" s="1"/>
  <c r="Q4972" i="21" s="1"/>
  <c r="Q4973" i="21" s="1"/>
  <c r="Q4974" i="21" s="1"/>
  <c r="Q4975" i="21" s="1"/>
  <c r="Q4976" i="21" s="1"/>
  <c r="Q4977" i="21" s="1"/>
  <c r="Q4978" i="21" s="1"/>
  <c r="Q4979" i="21" s="1"/>
  <c r="Q4980" i="21" s="1"/>
  <c r="Q4981" i="21" s="1"/>
  <c r="Q4982" i="21" s="1"/>
  <c r="Q4983" i="21" s="1"/>
  <c r="Q4984" i="21" s="1"/>
  <c r="Q4985" i="21" s="1"/>
  <c r="Q4986" i="21" s="1"/>
  <c r="Q4987" i="21" s="1"/>
  <c r="Q4988" i="21" s="1"/>
  <c r="Q4989" i="21" s="1"/>
  <c r="Q4990" i="21" s="1"/>
  <c r="Q4991" i="21" s="1"/>
  <c r="Q4992" i="21" s="1"/>
  <c r="Q4993" i="21" s="1"/>
  <c r="Q4994" i="21" s="1"/>
  <c r="Q4995" i="21" s="1"/>
  <c r="Q4996" i="21" s="1"/>
  <c r="Q4997" i="21" s="1"/>
  <c r="Q4998" i="21" s="1"/>
  <c r="Q4999" i="21" s="1"/>
  <c r="Q5000" i="21" s="1"/>
  <c r="Q5001" i="21" s="1"/>
  <c r="Q5002" i="21" s="1"/>
  <c r="Q5003" i="21" s="1"/>
  <c r="Q5004" i="21" s="1"/>
  <c r="Q5005" i="21" s="1"/>
  <c r="Q5006" i="21" s="1"/>
  <c r="Q5007" i="21" s="1"/>
  <c r="Q5008" i="21" s="1"/>
  <c r="Q5009" i="21" s="1"/>
  <c r="Q5010" i="21" s="1"/>
  <c r="Q5011" i="21" s="1"/>
  <c r="Q5012" i="21" s="1"/>
  <c r="Q5013" i="21" s="1"/>
  <c r="Q5014" i="21" s="1"/>
  <c r="Q5015" i="21" s="1"/>
  <c r="Q5016" i="21" s="1"/>
  <c r="Q5017" i="21" s="1"/>
  <c r="Q5018" i="21" s="1"/>
  <c r="Q5019" i="21" s="1"/>
  <c r="Q5020" i="21" s="1"/>
  <c r="Q5021" i="21" s="1"/>
  <c r="Q5022" i="21" s="1"/>
  <c r="Q5023" i="21" s="1"/>
  <c r="Q5024" i="21" s="1"/>
  <c r="Q5025" i="21" s="1"/>
  <c r="Q5026" i="21" s="1"/>
  <c r="Q5027" i="21" s="1"/>
  <c r="Q5028" i="21" s="1"/>
  <c r="Q5029" i="21" s="1"/>
  <c r="Q5030" i="21" s="1"/>
  <c r="Q5031" i="21" s="1"/>
  <c r="Q5032" i="21" s="1"/>
  <c r="Q5033" i="21" s="1"/>
  <c r="P4835" i="21"/>
  <c r="P4836" i="21" s="1"/>
  <c r="P4837" i="21" s="1"/>
  <c r="P4838" i="21" s="1"/>
  <c r="P4839" i="21" s="1"/>
  <c r="P4840" i="21" s="1"/>
  <c r="P4841" i="21" s="1"/>
  <c r="P4842" i="21" s="1"/>
  <c r="P4843" i="21" s="1"/>
  <c r="P4844" i="21" s="1"/>
  <c r="P4845" i="21" s="1"/>
  <c r="P4846" i="21" s="1"/>
  <c r="P4847" i="21" s="1"/>
  <c r="P4848" i="21" s="1"/>
  <c r="P4849" i="21" s="1"/>
  <c r="P4850" i="21" s="1"/>
  <c r="P4851" i="21" s="1"/>
  <c r="P4852" i="21" s="1"/>
  <c r="P4853" i="21" s="1"/>
  <c r="P4854" i="21" s="1"/>
  <c r="P4855" i="21" s="1"/>
  <c r="P4856" i="21" s="1"/>
  <c r="P4857" i="21" s="1"/>
  <c r="P4858" i="21" s="1"/>
  <c r="P4859" i="21" s="1"/>
  <c r="P4860" i="21" s="1"/>
  <c r="P4861" i="21" s="1"/>
  <c r="P4862" i="21" s="1"/>
  <c r="P4863" i="21" s="1"/>
  <c r="P4864" i="21" s="1"/>
  <c r="P4865" i="21" s="1"/>
  <c r="P4866" i="21" s="1"/>
  <c r="P4867" i="21" s="1"/>
  <c r="P4868" i="21" s="1"/>
  <c r="P4869" i="21" s="1"/>
  <c r="P4870" i="21" s="1"/>
  <c r="P4871" i="21" s="1"/>
  <c r="P4872" i="21" s="1"/>
  <c r="P4873" i="21" s="1"/>
  <c r="P4874" i="21" s="1"/>
  <c r="P4875" i="21" s="1"/>
  <c r="P4876" i="21" s="1"/>
  <c r="P4877" i="21" s="1"/>
  <c r="P4878" i="21" s="1"/>
  <c r="P4879" i="21" s="1"/>
  <c r="P4880" i="21" s="1"/>
  <c r="P4881" i="21" s="1"/>
  <c r="P4882" i="21" s="1"/>
  <c r="P4883" i="21" s="1"/>
  <c r="P4884" i="21" s="1"/>
  <c r="P4885" i="21" s="1"/>
  <c r="P4886" i="21" s="1"/>
  <c r="P4887" i="21" s="1"/>
  <c r="P4888" i="21" s="1"/>
  <c r="P4889" i="21" s="1"/>
  <c r="P4890" i="21" s="1"/>
  <c r="P4891" i="21" s="1"/>
  <c r="P4892" i="21" s="1"/>
  <c r="P4893" i="21" s="1"/>
  <c r="P4894" i="21" s="1"/>
  <c r="P4895" i="21" s="1"/>
  <c r="P4896" i="21" s="1"/>
  <c r="P4897" i="21" s="1"/>
  <c r="P4898" i="21" s="1"/>
  <c r="P4899" i="21" s="1"/>
  <c r="P4900" i="21" s="1"/>
  <c r="P4901" i="21" s="1"/>
  <c r="P4902" i="21" s="1"/>
  <c r="P4903" i="21" s="1"/>
  <c r="P4904" i="21" s="1"/>
  <c r="P4905" i="21" s="1"/>
  <c r="P4906" i="21" s="1"/>
  <c r="P4907" i="21" s="1"/>
  <c r="P4908" i="21" s="1"/>
  <c r="P4909" i="21" s="1"/>
  <c r="P4910" i="21" s="1"/>
  <c r="P4911" i="21" s="1"/>
  <c r="P4912" i="21" s="1"/>
  <c r="P4913" i="21" s="1"/>
  <c r="P4914" i="21" s="1"/>
  <c r="P4915" i="21" s="1"/>
  <c r="P4916" i="21" s="1"/>
  <c r="P4917" i="21" s="1"/>
  <c r="P4918" i="21" s="1"/>
  <c r="P4919" i="21" s="1"/>
  <c r="P4920" i="21" s="1"/>
  <c r="P4921" i="21" s="1"/>
  <c r="P4922" i="21" s="1"/>
  <c r="P4923" i="21" s="1"/>
  <c r="P4924" i="21" s="1"/>
  <c r="P4925" i="21" s="1"/>
  <c r="P4926" i="21" s="1"/>
  <c r="P4927" i="21" s="1"/>
  <c r="P4928" i="21" s="1"/>
  <c r="P4929" i="21" s="1"/>
  <c r="P4930" i="21" s="1"/>
  <c r="P4931" i="21" s="1"/>
  <c r="P4932" i="21" s="1"/>
  <c r="P4933" i="21" s="1"/>
  <c r="P4934" i="21" s="1"/>
  <c r="P4935" i="21" s="1"/>
  <c r="P4936" i="21" s="1"/>
  <c r="P4937" i="21" s="1"/>
  <c r="P4938" i="21" s="1"/>
  <c r="P4939" i="21" s="1"/>
  <c r="P4940" i="21" s="1"/>
  <c r="P4941" i="21" s="1"/>
  <c r="P4942" i="21" s="1"/>
  <c r="P4943" i="21" s="1"/>
  <c r="P4944" i="21" s="1"/>
  <c r="P4945" i="21" s="1"/>
  <c r="P4946" i="21" s="1"/>
  <c r="P4947" i="21" s="1"/>
  <c r="P4948" i="21" s="1"/>
  <c r="P4949" i="21" s="1"/>
  <c r="P4950" i="21" s="1"/>
  <c r="P4951" i="21" s="1"/>
  <c r="P4952" i="21" s="1"/>
  <c r="P4953" i="21" s="1"/>
  <c r="P4954" i="21" s="1"/>
  <c r="P4955" i="21" s="1"/>
  <c r="P4956" i="21" s="1"/>
  <c r="P4957" i="21" s="1"/>
  <c r="P4958" i="21" s="1"/>
  <c r="P4959" i="21" s="1"/>
  <c r="P4960" i="21" s="1"/>
  <c r="P4961" i="21" s="1"/>
  <c r="P4962" i="21" s="1"/>
  <c r="P4963" i="21" s="1"/>
  <c r="P4964" i="21" s="1"/>
  <c r="P4965" i="21" s="1"/>
  <c r="P4966" i="21" s="1"/>
  <c r="P4967" i="21" s="1"/>
  <c r="P4968" i="21" s="1"/>
  <c r="P4969" i="21" s="1"/>
  <c r="P4970" i="21" s="1"/>
  <c r="P4971" i="21" s="1"/>
  <c r="P4972" i="21" s="1"/>
  <c r="P4973" i="21" s="1"/>
  <c r="P4974" i="21" s="1"/>
  <c r="P4975" i="21" s="1"/>
  <c r="P4976" i="21" s="1"/>
  <c r="P4977" i="21" s="1"/>
  <c r="P4978" i="21" s="1"/>
  <c r="P4979" i="21" s="1"/>
  <c r="P4980" i="21" s="1"/>
  <c r="P4981" i="21" s="1"/>
  <c r="P4982" i="21" s="1"/>
  <c r="P4983" i="21" s="1"/>
  <c r="P4984" i="21" s="1"/>
  <c r="P4985" i="21" s="1"/>
  <c r="P4986" i="21" s="1"/>
  <c r="P4987" i="21" s="1"/>
  <c r="P4988" i="21" s="1"/>
  <c r="P4989" i="21" s="1"/>
  <c r="P4990" i="21" s="1"/>
  <c r="P4991" i="21" s="1"/>
  <c r="P4992" i="21" s="1"/>
  <c r="P4993" i="21" s="1"/>
  <c r="P4994" i="21" s="1"/>
  <c r="P4995" i="21" s="1"/>
  <c r="P4996" i="21" s="1"/>
  <c r="P4997" i="21" s="1"/>
  <c r="P4998" i="21" s="1"/>
  <c r="P4999" i="21" s="1"/>
  <c r="P5000" i="21" s="1"/>
  <c r="P5001" i="21" s="1"/>
  <c r="P5002" i="21" s="1"/>
  <c r="P5003" i="21" s="1"/>
  <c r="P5004" i="21" s="1"/>
  <c r="P5005" i="21" s="1"/>
  <c r="P5006" i="21" s="1"/>
  <c r="P5007" i="21" s="1"/>
  <c r="P5008" i="21" s="1"/>
  <c r="P5009" i="21" s="1"/>
  <c r="P5010" i="21" s="1"/>
  <c r="P5011" i="21" s="1"/>
  <c r="P5012" i="21" s="1"/>
  <c r="P5013" i="21" s="1"/>
  <c r="P5014" i="21" s="1"/>
  <c r="P5015" i="21" s="1"/>
  <c r="P5016" i="21" s="1"/>
  <c r="P5017" i="21" s="1"/>
  <c r="P5018" i="21" s="1"/>
  <c r="P5019" i="21" s="1"/>
  <c r="P5020" i="21" s="1"/>
  <c r="P5021" i="21" s="1"/>
  <c r="P5022" i="21" s="1"/>
  <c r="P5023" i="21" s="1"/>
  <c r="P5024" i="21" s="1"/>
  <c r="P5025" i="21" s="1"/>
  <c r="P5026" i="21" s="1"/>
  <c r="P5027" i="21" s="1"/>
  <c r="P5028" i="21" s="1"/>
  <c r="P5029" i="21" s="1"/>
  <c r="P5030" i="21" s="1"/>
  <c r="P5031" i="21" s="1"/>
  <c r="P5032" i="21" s="1"/>
  <c r="P5033" i="21" s="1"/>
  <c r="O4835" i="21"/>
  <c r="O4836" i="21" s="1"/>
  <c r="O4837" i="21" s="1"/>
  <c r="O4838" i="21" s="1"/>
  <c r="O4839" i="21" s="1"/>
  <c r="O4840" i="21" s="1"/>
  <c r="O4841" i="21" s="1"/>
  <c r="O4842" i="21" s="1"/>
  <c r="O4843" i="21" s="1"/>
  <c r="O4844" i="21" s="1"/>
  <c r="O4845" i="21" s="1"/>
  <c r="O4846" i="21" s="1"/>
  <c r="O4847" i="21" s="1"/>
  <c r="O4848" i="21" s="1"/>
  <c r="O4849" i="21" s="1"/>
  <c r="O4850" i="21" s="1"/>
  <c r="O4851" i="21" s="1"/>
  <c r="O4852" i="21" s="1"/>
  <c r="O4853" i="21" s="1"/>
  <c r="O4854" i="21" s="1"/>
  <c r="O4855" i="21" s="1"/>
  <c r="O4856" i="21" s="1"/>
  <c r="O4857" i="21" s="1"/>
  <c r="O4858" i="21" s="1"/>
  <c r="O4859" i="21" s="1"/>
  <c r="O4860" i="21" s="1"/>
  <c r="O4861" i="21" s="1"/>
  <c r="O4862" i="21" s="1"/>
  <c r="O4863" i="21" s="1"/>
  <c r="O4864" i="21" s="1"/>
  <c r="O4865" i="21" s="1"/>
  <c r="O4866" i="21" s="1"/>
  <c r="O4867" i="21" s="1"/>
  <c r="O4868" i="21" s="1"/>
  <c r="O4869" i="21" s="1"/>
  <c r="O4870" i="21" s="1"/>
  <c r="O4871" i="21" s="1"/>
  <c r="O4872" i="21" s="1"/>
  <c r="O4873" i="21" s="1"/>
  <c r="O4874" i="21" s="1"/>
  <c r="O4875" i="21" s="1"/>
  <c r="O4876" i="21" s="1"/>
  <c r="O4877" i="21" s="1"/>
  <c r="O4878" i="21" s="1"/>
  <c r="O4879" i="21" s="1"/>
  <c r="O4880" i="21" s="1"/>
  <c r="O4881" i="21" s="1"/>
  <c r="O4882" i="21" s="1"/>
  <c r="O4883" i="21" s="1"/>
  <c r="O4884" i="21" s="1"/>
  <c r="O4885" i="21" s="1"/>
  <c r="O4886" i="21" s="1"/>
  <c r="O4887" i="21" s="1"/>
  <c r="O4888" i="21" s="1"/>
  <c r="O4889" i="21" s="1"/>
  <c r="O4890" i="21" s="1"/>
  <c r="O4891" i="21" s="1"/>
  <c r="O4892" i="21" s="1"/>
  <c r="O4893" i="21" s="1"/>
  <c r="O4894" i="21" s="1"/>
  <c r="O4895" i="21" s="1"/>
  <c r="O4896" i="21" s="1"/>
  <c r="O4897" i="21" s="1"/>
  <c r="O4898" i="21" s="1"/>
  <c r="O4899" i="21" s="1"/>
  <c r="O4900" i="21" s="1"/>
  <c r="O4901" i="21" s="1"/>
  <c r="O4902" i="21" s="1"/>
  <c r="O4903" i="21" s="1"/>
  <c r="O4904" i="21" s="1"/>
  <c r="O4905" i="21" s="1"/>
  <c r="O4906" i="21" s="1"/>
  <c r="O4907" i="21" s="1"/>
  <c r="O4908" i="21" s="1"/>
  <c r="O4909" i="21" s="1"/>
  <c r="O4910" i="21" s="1"/>
  <c r="O4911" i="21" s="1"/>
  <c r="O4912" i="21" s="1"/>
  <c r="O4913" i="21" s="1"/>
  <c r="O4914" i="21" s="1"/>
  <c r="O4915" i="21" s="1"/>
  <c r="O4916" i="21" s="1"/>
  <c r="O4917" i="21" s="1"/>
  <c r="O4918" i="21" s="1"/>
  <c r="O4919" i="21" s="1"/>
  <c r="O4920" i="21" s="1"/>
  <c r="O4921" i="21" s="1"/>
  <c r="O4922" i="21" s="1"/>
  <c r="O4923" i="21" s="1"/>
  <c r="O4924" i="21" s="1"/>
  <c r="O4925" i="21" s="1"/>
  <c r="O4926" i="21" s="1"/>
  <c r="O4927" i="21" s="1"/>
  <c r="O4928" i="21" s="1"/>
  <c r="O4929" i="21" s="1"/>
  <c r="O4930" i="21" s="1"/>
  <c r="O4931" i="21" s="1"/>
  <c r="O4932" i="21" s="1"/>
  <c r="O4933" i="21" s="1"/>
  <c r="O4934" i="21" s="1"/>
  <c r="O4935" i="21" s="1"/>
  <c r="O4936" i="21" s="1"/>
  <c r="O4937" i="21" s="1"/>
  <c r="O4938" i="21" s="1"/>
  <c r="O4939" i="21" s="1"/>
  <c r="O4940" i="21" s="1"/>
  <c r="O4941" i="21" s="1"/>
  <c r="O4942" i="21" s="1"/>
  <c r="O4943" i="21" s="1"/>
  <c r="O4944" i="21" s="1"/>
  <c r="O4945" i="21" s="1"/>
  <c r="O4946" i="21" s="1"/>
  <c r="O4947" i="21" s="1"/>
  <c r="O4948" i="21" s="1"/>
  <c r="O4949" i="21" s="1"/>
  <c r="O4950" i="21" s="1"/>
  <c r="O4951" i="21" s="1"/>
  <c r="O4952" i="21" s="1"/>
  <c r="O4953" i="21" s="1"/>
  <c r="O4954" i="21" s="1"/>
  <c r="O4955" i="21" s="1"/>
  <c r="O4956" i="21" s="1"/>
  <c r="O4957" i="21" s="1"/>
  <c r="O4958" i="21" s="1"/>
  <c r="O4959" i="21" s="1"/>
  <c r="O4960" i="21" s="1"/>
  <c r="O4961" i="21" s="1"/>
  <c r="O4962" i="21" s="1"/>
  <c r="O4963" i="21" s="1"/>
  <c r="O4964" i="21" s="1"/>
  <c r="O4965" i="21" s="1"/>
  <c r="O4966" i="21" s="1"/>
  <c r="O4967" i="21" s="1"/>
  <c r="O4968" i="21" s="1"/>
  <c r="O4969" i="21" s="1"/>
  <c r="O4970" i="21" s="1"/>
  <c r="O4971" i="21" s="1"/>
  <c r="O4972" i="21" s="1"/>
  <c r="O4973" i="21" s="1"/>
  <c r="O4974" i="21" s="1"/>
  <c r="O4975" i="21" s="1"/>
  <c r="O4976" i="21" s="1"/>
  <c r="O4977" i="21" s="1"/>
  <c r="O4978" i="21" s="1"/>
  <c r="O4979" i="21" s="1"/>
  <c r="O4980" i="21" s="1"/>
  <c r="O4981" i="21" s="1"/>
  <c r="O4982" i="21" s="1"/>
  <c r="O4983" i="21" s="1"/>
  <c r="O4984" i="21" s="1"/>
  <c r="O4985" i="21" s="1"/>
  <c r="O4986" i="21" s="1"/>
  <c r="O4987" i="21" s="1"/>
  <c r="O4988" i="21" s="1"/>
  <c r="O4989" i="21" s="1"/>
  <c r="O4990" i="21" s="1"/>
  <c r="O4991" i="21" s="1"/>
  <c r="O4992" i="21" s="1"/>
  <c r="O4993" i="21" s="1"/>
  <c r="O4994" i="21" s="1"/>
  <c r="O4995" i="21" s="1"/>
  <c r="O4996" i="21" s="1"/>
  <c r="O4997" i="21" s="1"/>
  <c r="O4998" i="21" s="1"/>
  <c r="O4999" i="21" s="1"/>
  <c r="O5000" i="21" s="1"/>
  <c r="O5001" i="21" s="1"/>
  <c r="O5002" i="21" s="1"/>
  <c r="O5003" i="21" s="1"/>
  <c r="O5004" i="21" s="1"/>
  <c r="O5005" i="21" s="1"/>
  <c r="O5006" i="21" s="1"/>
  <c r="O5007" i="21" s="1"/>
  <c r="O5008" i="21" s="1"/>
  <c r="O5009" i="21" s="1"/>
  <c r="O5010" i="21" s="1"/>
  <c r="O5011" i="21" s="1"/>
  <c r="O5012" i="21" s="1"/>
  <c r="O5013" i="21" s="1"/>
  <c r="O5014" i="21" s="1"/>
  <c r="O5015" i="21" s="1"/>
  <c r="O5016" i="21" s="1"/>
  <c r="O5017" i="21" s="1"/>
  <c r="O5018" i="21" s="1"/>
  <c r="O5019" i="21" s="1"/>
  <c r="O5020" i="21" s="1"/>
  <c r="O5021" i="21" s="1"/>
  <c r="O5022" i="21" s="1"/>
  <c r="O5023" i="21" s="1"/>
  <c r="O5024" i="21" s="1"/>
  <c r="O5025" i="21" s="1"/>
  <c r="O5026" i="21" s="1"/>
  <c r="O5027" i="21" s="1"/>
  <c r="O5028" i="21" s="1"/>
  <c r="O5029" i="21" s="1"/>
  <c r="O5030" i="21" s="1"/>
  <c r="O5031" i="21" s="1"/>
  <c r="O5032" i="21" s="1"/>
  <c r="O5033" i="21" s="1"/>
  <c r="N4835" i="21"/>
  <c r="N4836" i="21" s="1"/>
  <c r="N4837" i="21" s="1"/>
  <c r="N4838" i="21" s="1"/>
  <c r="N4839" i="21" s="1"/>
  <c r="N4840" i="21" s="1"/>
  <c r="N4841" i="21" s="1"/>
  <c r="N4842" i="21" s="1"/>
  <c r="N4843" i="21" s="1"/>
  <c r="N4844" i="21" s="1"/>
  <c r="N4845" i="21" s="1"/>
  <c r="N4846" i="21" s="1"/>
  <c r="N4847" i="21" s="1"/>
  <c r="N4848" i="21" s="1"/>
  <c r="N4849" i="21" s="1"/>
  <c r="N4850" i="21" s="1"/>
  <c r="N4851" i="21" s="1"/>
  <c r="N4852" i="21" s="1"/>
  <c r="N4853" i="21" s="1"/>
  <c r="N4854" i="21" s="1"/>
  <c r="N4855" i="21" s="1"/>
  <c r="N4856" i="21" s="1"/>
  <c r="N4857" i="21" s="1"/>
  <c r="N4858" i="21" s="1"/>
  <c r="N4859" i="21" s="1"/>
  <c r="N4860" i="21" s="1"/>
  <c r="N4861" i="21" s="1"/>
  <c r="N4862" i="21" s="1"/>
  <c r="N4863" i="21" s="1"/>
  <c r="N4864" i="21" s="1"/>
  <c r="N4865" i="21" s="1"/>
  <c r="N4866" i="21" s="1"/>
  <c r="N4867" i="21" s="1"/>
  <c r="N4868" i="21" s="1"/>
  <c r="N4869" i="21" s="1"/>
  <c r="N4870" i="21" s="1"/>
  <c r="N4871" i="21" s="1"/>
  <c r="N4872" i="21" s="1"/>
  <c r="N4873" i="21" s="1"/>
  <c r="N4874" i="21" s="1"/>
  <c r="N4875" i="21" s="1"/>
  <c r="N4876" i="21" s="1"/>
  <c r="N4877" i="21" s="1"/>
  <c r="N4878" i="21" s="1"/>
  <c r="N4879" i="21" s="1"/>
  <c r="N4880" i="21" s="1"/>
  <c r="N4881" i="21" s="1"/>
  <c r="N4882" i="21" s="1"/>
  <c r="N4883" i="21" s="1"/>
  <c r="N4884" i="21" s="1"/>
  <c r="N4885" i="21" s="1"/>
  <c r="N4886" i="21" s="1"/>
  <c r="N4887" i="21" s="1"/>
  <c r="N4888" i="21" s="1"/>
  <c r="N4889" i="21" s="1"/>
  <c r="N4890" i="21" s="1"/>
  <c r="N4891" i="21" s="1"/>
  <c r="N4892" i="21" s="1"/>
  <c r="N4893" i="21" s="1"/>
  <c r="N4894" i="21" s="1"/>
  <c r="N4895" i="21" s="1"/>
  <c r="N4896" i="21" s="1"/>
  <c r="N4897" i="21" s="1"/>
  <c r="N4898" i="21" s="1"/>
  <c r="N4899" i="21" s="1"/>
  <c r="N4900" i="21" s="1"/>
  <c r="N4901" i="21" s="1"/>
  <c r="N4902" i="21" s="1"/>
  <c r="N4903" i="21" s="1"/>
  <c r="N4904" i="21" s="1"/>
  <c r="N4905" i="21" s="1"/>
  <c r="N4906" i="21" s="1"/>
  <c r="N4907" i="21" s="1"/>
  <c r="N4908" i="21" s="1"/>
  <c r="N4909" i="21" s="1"/>
  <c r="N4910" i="21" s="1"/>
  <c r="N4911" i="21" s="1"/>
  <c r="N4912" i="21" s="1"/>
  <c r="N4913" i="21" s="1"/>
  <c r="N4914" i="21" s="1"/>
  <c r="N4915" i="21" s="1"/>
  <c r="N4916" i="21" s="1"/>
  <c r="N4917" i="21" s="1"/>
  <c r="N4918" i="21" s="1"/>
  <c r="N4919" i="21" s="1"/>
  <c r="N4920" i="21" s="1"/>
  <c r="N4921" i="21" s="1"/>
  <c r="N4922" i="21" s="1"/>
  <c r="N4923" i="21" s="1"/>
  <c r="N4924" i="21" s="1"/>
  <c r="N4925" i="21" s="1"/>
  <c r="N4926" i="21" s="1"/>
  <c r="N4927" i="21" s="1"/>
  <c r="N4928" i="21" s="1"/>
  <c r="N4929" i="21" s="1"/>
  <c r="N4930" i="21" s="1"/>
  <c r="N4931" i="21" s="1"/>
  <c r="N4932" i="21" s="1"/>
  <c r="N4933" i="21" s="1"/>
  <c r="N4934" i="21" s="1"/>
  <c r="N4935" i="21" s="1"/>
  <c r="N4936" i="21" s="1"/>
  <c r="N4937" i="21" s="1"/>
  <c r="N4938" i="21" s="1"/>
  <c r="N4939" i="21" s="1"/>
  <c r="N4940" i="21" s="1"/>
  <c r="N4941" i="21" s="1"/>
  <c r="N4942" i="21" s="1"/>
  <c r="N4943" i="21" s="1"/>
  <c r="N4944" i="21" s="1"/>
  <c r="N4945" i="21" s="1"/>
  <c r="N4946" i="21" s="1"/>
  <c r="N4947" i="21" s="1"/>
  <c r="N4948" i="21" s="1"/>
  <c r="N4949" i="21" s="1"/>
  <c r="N4950" i="21" s="1"/>
  <c r="N4951" i="21" s="1"/>
  <c r="N4952" i="21" s="1"/>
  <c r="N4953" i="21" s="1"/>
  <c r="N4954" i="21" s="1"/>
  <c r="N4955" i="21" s="1"/>
  <c r="N4956" i="21" s="1"/>
  <c r="N4957" i="21" s="1"/>
  <c r="N4958" i="21" s="1"/>
  <c r="N4959" i="21" s="1"/>
  <c r="N4960" i="21" s="1"/>
  <c r="N4961" i="21" s="1"/>
  <c r="N4962" i="21" s="1"/>
  <c r="N4963" i="21" s="1"/>
  <c r="N4964" i="21" s="1"/>
  <c r="N4965" i="21" s="1"/>
  <c r="N4966" i="21" s="1"/>
  <c r="N4967" i="21" s="1"/>
  <c r="N4968" i="21" s="1"/>
  <c r="N4969" i="21" s="1"/>
  <c r="N4970" i="21" s="1"/>
  <c r="N4971" i="21" s="1"/>
  <c r="N4972" i="21" s="1"/>
  <c r="N4973" i="21" s="1"/>
  <c r="N4974" i="21" s="1"/>
  <c r="N4975" i="21" s="1"/>
  <c r="N4976" i="21" s="1"/>
  <c r="N4977" i="21" s="1"/>
  <c r="N4978" i="21" s="1"/>
  <c r="N4979" i="21" s="1"/>
  <c r="N4980" i="21" s="1"/>
  <c r="N4981" i="21" s="1"/>
  <c r="N4982" i="21" s="1"/>
  <c r="N4983" i="21" s="1"/>
  <c r="N4984" i="21" s="1"/>
  <c r="N4985" i="21" s="1"/>
  <c r="N4986" i="21" s="1"/>
  <c r="N4987" i="21" s="1"/>
  <c r="N4988" i="21" s="1"/>
  <c r="N4989" i="21" s="1"/>
  <c r="N4990" i="21" s="1"/>
  <c r="N4991" i="21" s="1"/>
  <c r="N4992" i="21" s="1"/>
  <c r="N4993" i="21" s="1"/>
  <c r="N4994" i="21" s="1"/>
  <c r="N4995" i="21" s="1"/>
  <c r="N4996" i="21" s="1"/>
  <c r="N4997" i="21" s="1"/>
  <c r="N4998" i="21" s="1"/>
  <c r="N4999" i="21" s="1"/>
  <c r="N5000" i="21" s="1"/>
  <c r="N5001" i="21" s="1"/>
  <c r="N5002" i="21" s="1"/>
  <c r="N5003" i="21" s="1"/>
  <c r="N5004" i="21" s="1"/>
  <c r="N5005" i="21" s="1"/>
  <c r="N5006" i="21" s="1"/>
  <c r="N5007" i="21" s="1"/>
  <c r="N5008" i="21" s="1"/>
  <c r="N5009" i="21" s="1"/>
  <c r="N5010" i="21" s="1"/>
  <c r="N5011" i="21" s="1"/>
  <c r="N5012" i="21" s="1"/>
  <c r="N5013" i="21" s="1"/>
  <c r="N5014" i="21" s="1"/>
  <c r="N5015" i="21" s="1"/>
  <c r="N5016" i="21" s="1"/>
  <c r="N5017" i="21" s="1"/>
  <c r="N5018" i="21" s="1"/>
  <c r="N5019" i="21" s="1"/>
  <c r="N5020" i="21" s="1"/>
  <c r="N5021" i="21" s="1"/>
  <c r="N5022" i="21" s="1"/>
  <c r="N5023" i="21" s="1"/>
  <c r="N5024" i="21" s="1"/>
  <c r="N5025" i="21" s="1"/>
  <c r="N5026" i="21" s="1"/>
  <c r="N5027" i="21" s="1"/>
  <c r="N5028" i="21" s="1"/>
  <c r="N5029" i="21" s="1"/>
  <c r="N5030" i="21" s="1"/>
  <c r="N5031" i="21" s="1"/>
  <c r="N5032" i="21" s="1"/>
  <c r="N5033" i="21" s="1"/>
  <c r="R4685" i="21"/>
  <c r="R4686" i="21" s="1"/>
  <c r="R4687" i="21" s="1"/>
  <c r="R4688" i="21" s="1"/>
  <c r="R4689" i="21" s="1"/>
  <c r="R4690" i="21" s="1"/>
  <c r="R4691" i="21" s="1"/>
  <c r="R4692" i="21" s="1"/>
  <c r="R4693" i="21" s="1"/>
  <c r="R4694" i="21" s="1"/>
  <c r="R4695" i="21" s="1"/>
  <c r="R4696" i="21" s="1"/>
  <c r="R4697" i="21" s="1"/>
  <c r="R4698" i="21" s="1"/>
  <c r="R4699" i="21" s="1"/>
  <c r="R4700" i="21" s="1"/>
  <c r="R4701" i="21" s="1"/>
  <c r="R4702" i="21" s="1"/>
  <c r="R4703" i="21" s="1"/>
  <c r="R4704" i="21" s="1"/>
  <c r="R4705" i="21" s="1"/>
  <c r="R4706" i="21" s="1"/>
  <c r="R4707" i="21" s="1"/>
  <c r="R4708" i="21" s="1"/>
  <c r="R4709" i="21" s="1"/>
  <c r="R4710" i="21" s="1"/>
  <c r="R4711" i="21" s="1"/>
  <c r="R4712" i="21" s="1"/>
  <c r="R4713" i="21" s="1"/>
  <c r="R4714" i="21" s="1"/>
  <c r="R4715" i="21" s="1"/>
  <c r="R4716" i="21" s="1"/>
  <c r="R4717" i="21" s="1"/>
  <c r="R4718" i="21" s="1"/>
  <c r="R4719" i="21" s="1"/>
  <c r="R4720" i="21" s="1"/>
  <c r="R4721" i="21" s="1"/>
  <c r="R4722" i="21" s="1"/>
  <c r="R4723" i="21" s="1"/>
  <c r="R4724" i="21" s="1"/>
  <c r="R4725" i="21" s="1"/>
  <c r="R4726" i="21" s="1"/>
  <c r="R4727" i="21" s="1"/>
  <c r="R4728" i="21" s="1"/>
  <c r="R4729" i="21" s="1"/>
  <c r="R4730" i="21" s="1"/>
  <c r="R4731" i="21" s="1"/>
  <c r="R4732" i="21" s="1"/>
  <c r="R4733" i="21" s="1"/>
  <c r="R4734" i="21" s="1"/>
  <c r="R4735" i="21" s="1"/>
  <c r="R4736" i="21" s="1"/>
  <c r="R4737" i="21" s="1"/>
  <c r="R4738" i="21" s="1"/>
  <c r="R4739" i="21" s="1"/>
  <c r="R4740" i="21" s="1"/>
  <c r="R4741" i="21" s="1"/>
  <c r="R4742" i="21" s="1"/>
  <c r="R4743" i="21" s="1"/>
  <c r="R4744" i="21" s="1"/>
  <c r="R4745" i="21" s="1"/>
  <c r="R4746" i="21" s="1"/>
  <c r="R4747" i="21" s="1"/>
  <c r="R4748" i="21" s="1"/>
  <c r="R4749" i="21" s="1"/>
  <c r="R4750" i="21" s="1"/>
  <c r="R4751" i="21" s="1"/>
  <c r="R4752" i="21" s="1"/>
  <c r="R4753" i="21" s="1"/>
  <c r="R4754" i="21" s="1"/>
  <c r="R4755" i="21" s="1"/>
  <c r="R4756" i="21" s="1"/>
  <c r="R4757" i="21" s="1"/>
  <c r="R4758" i="21" s="1"/>
  <c r="R4759" i="21" s="1"/>
  <c r="R4760" i="21" s="1"/>
  <c r="R4761" i="21" s="1"/>
  <c r="R4762" i="21" s="1"/>
  <c r="R4763" i="21" s="1"/>
  <c r="R4764" i="21" s="1"/>
  <c r="R4765" i="21" s="1"/>
  <c r="R4766" i="21" s="1"/>
  <c r="R4767" i="21" s="1"/>
  <c r="R4768" i="21" s="1"/>
  <c r="R4769" i="21" s="1"/>
  <c r="R4770" i="21" s="1"/>
  <c r="R4771" i="21" s="1"/>
  <c r="R4772" i="21" s="1"/>
  <c r="R4773" i="21" s="1"/>
  <c r="R4774" i="21" s="1"/>
  <c r="R4775" i="21" s="1"/>
  <c r="R4776" i="21" s="1"/>
  <c r="R4777" i="21" s="1"/>
  <c r="R4778" i="21" s="1"/>
  <c r="R4779" i="21" s="1"/>
  <c r="R4780" i="21" s="1"/>
  <c r="R4781" i="21" s="1"/>
  <c r="R4782" i="21" s="1"/>
  <c r="R4783" i="21" s="1"/>
  <c r="R4784" i="21" s="1"/>
  <c r="R4785" i="21" s="1"/>
  <c r="R4786" i="21" s="1"/>
  <c r="R4787" i="21" s="1"/>
  <c r="R4788" i="21" s="1"/>
  <c r="R4789" i="21" s="1"/>
  <c r="R4790" i="21" s="1"/>
  <c r="R4791" i="21" s="1"/>
  <c r="R4792" i="21" s="1"/>
  <c r="R4793" i="21" s="1"/>
  <c r="R4794" i="21" s="1"/>
  <c r="R4795" i="21" s="1"/>
  <c r="R4796" i="21" s="1"/>
  <c r="R4797" i="21" s="1"/>
  <c r="R4798" i="21" s="1"/>
  <c r="R4799" i="21" s="1"/>
  <c r="R4800" i="21" s="1"/>
  <c r="R4801" i="21" s="1"/>
  <c r="R4802" i="21" s="1"/>
  <c r="R4803" i="21" s="1"/>
  <c r="R4804" i="21" s="1"/>
  <c r="R4805" i="21" s="1"/>
  <c r="R4806" i="21" s="1"/>
  <c r="R4807" i="21" s="1"/>
  <c r="R4808" i="21" s="1"/>
  <c r="R4809" i="21" s="1"/>
  <c r="R4810" i="21" s="1"/>
  <c r="R4811" i="21" s="1"/>
  <c r="R4812" i="21" s="1"/>
  <c r="R4813" i="21" s="1"/>
  <c r="R4814" i="21" s="1"/>
  <c r="R4815" i="21" s="1"/>
  <c r="R4816" i="21" s="1"/>
  <c r="R4817" i="21" s="1"/>
  <c r="R4818" i="21" s="1"/>
  <c r="R4819" i="21" s="1"/>
  <c r="R4820" i="21" s="1"/>
  <c r="R4821" i="21" s="1"/>
  <c r="R4822" i="21" s="1"/>
  <c r="R4823" i="21" s="1"/>
  <c r="R4824" i="21" s="1"/>
  <c r="R4825" i="21" s="1"/>
  <c r="R4826" i="21" s="1"/>
  <c r="R4827" i="21" s="1"/>
  <c r="R4828" i="21" s="1"/>
  <c r="R4829" i="21" s="1"/>
  <c r="R4830" i="21" s="1"/>
  <c r="R4831" i="21" s="1"/>
  <c r="R4832" i="21" s="1"/>
  <c r="R4833" i="21" s="1"/>
  <c r="Q4685" i="21"/>
  <c r="Q4686" i="21" s="1"/>
  <c r="Q4687" i="21" s="1"/>
  <c r="Q4688" i="21" s="1"/>
  <c r="Q4689" i="21" s="1"/>
  <c r="Q4690" i="21" s="1"/>
  <c r="Q4691" i="21" s="1"/>
  <c r="Q4692" i="21" s="1"/>
  <c r="Q4693" i="21" s="1"/>
  <c r="Q4694" i="21" s="1"/>
  <c r="Q4695" i="21" s="1"/>
  <c r="Q4696" i="21" s="1"/>
  <c r="Q4697" i="21" s="1"/>
  <c r="Q4698" i="21" s="1"/>
  <c r="Q4699" i="21" s="1"/>
  <c r="Q4700" i="21" s="1"/>
  <c r="Q4701" i="21" s="1"/>
  <c r="Q4702" i="21" s="1"/>
  <c r="Q4703" i="21" s="1"/>
  <c r="Q4704" i="21" s="1"/>
  <c r="Q4705" i="21" s="1"/>
  <c r="Q4706" i="21" s="1"/>
  <c r="Q4707" i="21" s="1"/>
  <c r="Q4708" i="21" s="1"/>
  <c r="Q4709" i="21" s="1"/>
  <c r="Q4710" i="21" s="1"/>
  <c r="Q4711" i="21" s="1"/>
  <c r="Q4712" i="21" s="1"/>
  <c r="Q4713" i="21" s="1"/>
  <c r="Q4714" i="21" s="1"/>
  <c r="Q4715" i="21" s="1"/>
  <c r="Q4716" i="21" s="1"/>
  <c r="Q4717" i="21" s="1"/>
  <c r="Q4718" i="21" s="1"/>
  <c r="Q4719" i="21" s="1"/>
  <c r="Q4720" i="21" s="1"/>
  <c r="Q4721" i="21" s="1"/>
  <c r="Q4722" i="21" s="1"/>
  <c r="Q4723" i="21" s="1"/>
  <c r="Q4724" i="21" s="1"/>
  <c r="Q4725" i="21" s="1"/>
  <c r="Q4726" i="21" s="1"/>
  <c r="Q4727" i="21" s="1"/>
  <c r="Q4728" i="21" s="1"/>
  <c r="Q4729" i="21" s="1"/>
  <c r="Q4730" i="21" s="1"/>
  <c r="Q4731" i="21" s="1"/>
  <c r="Q4732" i="21" s="1"/>
  <c r="Q4733" i="21" s="1"/>
  <c r="Q4734" i="21" s="1"/>
  <c r="Q4735" i="21" s="1"/>
  <c r="Q4736" i="21" s="1"/>
  <c r="Q4737" i="21" s="1"/>
  <c r="Q4738" i="21" s="1"/>
  <c r="Q4739" i="21" s="1"/>
  <c r="Q4740" i="21" s="1"/>
  <c r="Q4741" i="21" s="1"/>
  <c r="Q4742" i="21" s="1"/>
  <c r="Q4743" i="21" s="1"/>
  <c r="Q4744" i="21" s="1"/>
  <c r="Q4745" i="21" s="1"/>
  <c r="Q4746" i="21" s="1"/>
  <c r="Q4747" i="21" s="1"/>
  <c r="Q4748" i="21" s="1"/>
  <c r="Q4749" i="21" s="1"/>
  <c r="Q4750" i="21" s="1"/>
  <c r="Q4751" i="21" s="1"/>
  <c r="Q4752" i="21" s="1"/>
  <c r="Q4753" i="21" s="1"/>
  <c r="Q4754" i="21" s="1"/>
  <c r="Q4755" i="21" s="1"/>
  <c r="Q4756" i="21" s="1"/>
  <c r="Q4757" i="21" s="1"/>
  <c r="Q4758" i="21" s="1"/>
  <c r="Q4759" i="21" s="1"/>
  <c r="Q4760" i="21" s="1"/>
  <c r="Q4761" i="21" s="1"/>
  <c r="Q4762" i="21" s="1"/>
  <c r="Q4763" i="21" s="1"/>
  <c r="Q4764" i="21" s="1"/>
  <c r="Q4765" i="21" s="1"/>
  <c r="Q4766" i="21" s="1"/>
  <c r="Q4767" i="21" s="1"/>
  <c r="Q4768" i="21" s="1"/>
  <c r="Q4769" i="21" s="1"/>
  <c r="Q4770" i="21" s="1"/>
  <c r="Q4771" i="21" s="1"/>
  <c r="Q4772" i="21" s="1"/>
  <c r="Q4773" i="21" s="1"/>
  <c r="Q4774" i="21" s="1"/>
  <c r="Q4775" i="21" s="1"/>
  <c r="Q4776" i="21" s="1"/>
  <c r="Q4777" i="21" s="1"/>
  <c r="Q4778" i="21" s="1"/>
  <c r="Q4779" i="21" s="1"/>
  <c r="Q4780" i="21" s="1"/>
  <c r="Q4781" i="21" s="1"/>
  <c r="Q4782" i="21" s="1"/>
  <c r="Q4783" i="21" s="1"/>
  <c r="Q4784" i="21" s="1"/>
  <c r="Q4785" i="21" s="1"/>
  <c r="Q4786" i="21" s="1"/>
  <c r="Q4787" i="21" s="1"/>
  <c r="Q4788" i="21" s="1"/>
  <c r="Q4789" i="21" s="1"/>
  <c r="Q4790" i="21" s="1"/>
  <c r="Q4791" i="21" s="1"/>
  <c r="Q4792" i="21" s="1"/>
  <c r="Q4793" i="21" s="1"/>
  <c r="Q4794" i="21" s="1"/>
  <c r="Q4795" i="21" s="1"/>
  <c r="Q4796" i="21" s="1"/>
  <c r="Q4797" i="21" s="1"/>
  <c r="Q4798" i="21" s="1"/>
  <c r="Q4799" i="21" s="1"/>
  <c r="Q4800" i="21" s="1"/>
  <c r="Q4801" i="21" s="1"/>
  <c r="Q4802" i="21" s="1"/>
  <c r="Q4803" i="21" s="1"/>
  <c r="Q4804" i="21" s="1"/>
  <c r="Q4805" i="21" s="1"/>
  <c r="Q4806" i="21" s="1"/>
  <c r="Q4807" i="21" s="1"/>
  <c r="Q4808" i="21" s="1"/>
  <c r="Q4809" i="21" s="1"/>
  <c r="Q4810" i="21" s="1"/>
  <c r="Q4811" i="21" s="1"/>
  <c r="Q4812" i="21" s="1"/>
  <c r="Q4813" i="21" s="1"/>
  <c r="Q4814" i="21" s="1"/>
  <c r="Q4815" i="21" s="1"/>
  <c r="Q4816" i="21" s="1"/>
  <c r="Q4817" i="21" s="1"/>
  <c r="Q4818" i="21" s="1"/>
  <c r="Q4819" i="21" s="1"/>
  <c r="Q4820" i="21" s="1"/>
  <c r="Q4821" i="21" s="1"/>
  <c r="Q4822" i="21" s="1"/>
  <c r="Q4823" i="21" s="1"/>
  <c r="Q4824" i="21" s="1"/>
  <c r="Q4825" i="21" s="1"/>
  <c r="Q4826" i="21" s="1"/>
  <c r="Q4827" i="21" s="1"/>
  <c r="Q4828" i="21" s="1"/>
  <c r="Q4829" i="21" s="1"/>
  <c r="Q4830" i="21" s="1"/>
  <c r="Q4831" i="21" s="1"/>
  <c r="Q4832" i="21" s="1"/>
  <c r="Q4833" i="21" s="1"/>
  <c r="P4685" i="21"/>
  <c r="P4686" i="21" s="1"/>
  <c r="P4687" i="21" s="1"/>
  <c r="P4688" i="21" s="1"/>
  <c r="P4689" i="21" s="1"/>
  <c r="P4690" i="21" s="1"/>
  <c r="P4691" i="21" s="1"/>
  <c r="P4692" i="21" s="1"/>
  <c r="P4693" i="21" s="1"/>
  <c r="P4694" i="21" s="1"/>
  <c r="P4695" i="21" s="1"/>
  <c r="P4696" i="21" s="1"/>
  <c r="P4697" i="21" s="1"/>
  <c r="P4698" i="21" s="1"/>
  <c r="P4699" i="21" s="1"/>
  <c r="P4700" i="21" s="1"/>
  <c r="P4701" i="21" s="1"/>
  <c r="P4702" i="21" s="1"/>
  <c r="P4703" i="21" s="1"/>
  <c r="P4704" i="21" s="1"/>
  <c r="P4705" i="21" s="1"/>
  <c r="P4706" i="21" s="1"/>
  <c r="P4707" i="21" s="1"/>
  <c r="P4708" i="21" s="1"/>
  <c r="P4709" i="21" s="1"/>
  <c r="P4710" i="21" s="1"/>
  <c r="P4711" i="21" s="1"/>
  <c r="P4712" i="21" s="1"/>
  <c r="P4713" i="21" s="1"/>
  <c r="P4714" i="21" s="1"/>
  <c r="P4715" i="21" s="1"/>
  <c r="P4716" i="21" s="1"/>
  <c r="P4717" i="21" s="1"/>
  <c r="P4718" i="21" s="1"/>
  <c r="P4719" i="21" s="1"/>
  <c r="P4720" i="21" s="1"/>
  <c r="P4721" i="21" s="1"/>
  <c r="P4722" i="21" s="1"/>
  <c r="P4723" i="21" s="1"/>
  <c r="P4724" i="21" s="1"/>
  <c r="P4725" i="21" s="1"/>
  <c r="P4726" i="21" s="1"/>
  <c r="P4727" i="21" s="1"/>
  <c r="P4728" i="21" s="1"/>
  <c r="P4729" i="21" s="1"/>
  <c r="P4730" i="21" s="1"/>
  <c r="P4731" i="21" s="1"/>
  <c r="P4732" i="21" s="1"/>
  <c r="P4733" i="21" s="1"/>
  <c r="P4734" i="21" s="1"/>
  <c r="P4735" i="21" s="1"/>
  <c r="P4736" i="21" s="1"/>
  <c r="P4737" i="21" s="1"/>
  <c r="P4738" i="21" s="1"/>
  <c r="P4739" i="21" s="1"/>
  <c r="P4740" i="21" s="1"/>
  <c r="P4741" i="21" s="1"/>
  <c r="P4742" i="21" s="1"/>
  <c r="P4743" i="21" s="1"/>
  <c r="P4744" i="21" s="1"/>
  <c r="P4745" i="21" s="1"/>
  <c r="P4746" i="21" s="1"/>
  <c r="P4747" i="21" s="1"/>
  <c r="P4748" i="21" s="1"/>
  <c r="P4749" i="21" s="1"/>
  <c r="P4750" i="21" s="1"/>
  <c r="P4751" i="21" s="1"/>
  <c r="P4752" i="21" s="1"/>
  <c r="P4753" i="21" s="1"/>
  <c r="P4754" i="21" s="1"/>
  <c r="P4755" i="21" s="1"/>
  <c r="P4756" i="21" s="1"/>
  <c r="P4757" i="21" s="1"/>
  <c r="P4758" i="21" s="1"/>
  <c r="P4759" i="21" s="1"/>
  <c r="P4760" i="21" s="1"/>
  <c r="P4761" i="21" s="1"/>
  <c r="P4762" i="21" s="1"/>
  <c r="P4763" i="21" s="1"/>
  <c r="P4764" i="21" s="1"/>
  <c r="P4765" i="21" s="1"/>
  <c r="P4766" i="21" s="1"/>
  <c r="P4767" i="21" s="1"/>
  <c r="P4768" i="21" s="1"/>
  <c r="P4769" i="21" s="1"/>
  <c r="P4770" i="21" s="1"/>
  <c r="P4771" i="21" s="1"/>
  <c r="P4772" i="21" s="1"/>
  <c r="P4773" i="21" s="1"/>
  <c r="P4774" i="21" s="1"/>
  <c r="P4775" i="21" s="1"/>
  <c r="P4776" i="21" s="1"/>
  <c r="P4777" i="21" s="1"/>
  <c r="P4778" i="21" s="1"/>
  <c r="P4779" i="21" s="1"/>
  <c r="P4780" i="21" s="1"/>
  <c r="P4781" i="21" s="1"/>
  <c r="P4782" i="21" s="1"/>
  <c r="P4783" i="21" s="1"/>
  <c r="P4784" i="21" s="1"/>
  <c r="P4785" i="21" s="1"/>
  <c r="P4786" i="21" s="1"/>
  <c r="P4787" i="21" s="1"/>
  <c r="P4788" i="21" s="1"/>
  <c r="P4789" i="21" s="1"/>
  <c r="P4790" i="21" s="1"/>
  <c r="P4791" i="21" s="1"/>
  <c r="P4792" i="21" s="1"/>
  <c r="P4793" i="21" s="1"/>
  <c r="P4794" i="21" s="1"/>
  <c r="P4795" i="21" s="1"/>
  <c r="P4796" i="21" s="1"/>
  <c r="P4797" i="21" s="1"/>
  <c r="P4798" i="21" s="1"/>
  <c r="P4799" i="21" s="1"/>
  <c r="P4800" i="21" s="1"/>
  <c r="P4801" i="21" s="1"/>
  <c r="P4802" i="21" s="1"/>
  <c r="P4803" i="21" s="1"/>
  <c r="P4804" i="21" s="1"/>
  <c r="P4805" i="21" s="1"/>
  <c r="P4806" i="21" s="1"/>
  <c r="P4807" i="21" s="1"/>
  <c r="P4808" i="21" s="1"/>
  <c r="P4809" i="21" s="1"/>
  <c r="P4810" i="21" s="1"/>
  <c r="P4811" i="21" s="1"/>
  <c r="P4812" i="21" s="1"/>
  <c r="P4813" i="21" s="1"/>
  <c r="P4814" i="21" s="1"/>
  <c r="P4815" i="21" s="1"/>
  <c r="P4816" i="21" s="1"/>
  <c r="P4817" i="21" s="1"/>
  <c r="P4818" i="21" s="1"/>
  <c r="P4819" i="21" s="1"/>
  <c r="P4820" i="21" s="1"/>
  <c r="P4821" i="21" s="1"/>
  <c r="P4822" i="21" s="1"/>
  <c r="P4823" i="21" s="1"/>
  <c r="P4824" i="21" s="1"/>
  <c r="P4825" i="21" s="1"/>
  <c r="P4826" i="21" s="1"/>
  <c r="P4827" i="21" s="1"/>
  <c r="P4828" i="21" s="1"/>
  <c r="P4829" i="21" s="1"/>
  <c r="P4830" i="21" s="1"/>
  <c r="P4831" i="21" s="1"/>
  <c r="P4832" i="21" s="1"/>
  <c r="P4833" i="21" s="1"/>
  <c r="O4685" i="21"/>
  <c r="O4686" i="21" s="1"/>
  <c r="O4687" i="21" s="1"/>
  <c r="O4688" i="21" s="1"/>
  <c r="O4689" i="21" s="1"/>
  <c r="O4690" i="21" s="1"/>
  <c r="O4691" i="21" s="1"/>
  <c r="O4692" i="21" s="1"/>
  <c r="O4693" i="21" s="1"/>
  <c r="O4694" i="21" s="1"/>
  <c r="O4695" i="21" s="1"/>
  <c r="O4696" i="21" s="1"/>
  <c r="O4697" i="21" s="1"/>
  <c r="O4698" i="21" s="1"/>
  <c r="O4699" i="21" s="1"/>
  <c r="O4700" i="21" s="1"/>
  <c r="O4701" i="21" s="1"/>
  <c r="O4702" i="21" s="1"/>
  <c r="O4703" i="21" s="1"/>
  <c r="O4704" i="21" s="1"/>
  <c r="O4705" i="21" s="1"/>
  <c r="O4706" i="21" s="1"/>
  <c r="O4707" i="21" s="1"/>
  <c r="O4708" i="21" s="1"/>
  <c r="O4709" i="21" s="1"/>
  <c r="O4710" i="21" s="1"/>
  <c r="O4711" i="21" s="1"/>
  <c r="O4712" i="21" s="1"/>
  <c r="O4713" i="21" s="1"/>
  <c r="O4714" i="21" s="1"/>
  <c r="O4715" i="21" s="1"/>
  <c r="O4716" i="21" s="1"/>
  <c r="O4717" i="21" s="1"/>
  <c r="O4718" i="21" s="1"/>
  <c r="O4719" i="21" s="1"/>
  <c r="O4720" i="21" s="1"/>
  <c r="O4721" i="21" s="1"/>
  <c r="O4722" i="21" s="1"/>
  <c r="O4723" i="21" s="1"/>
  <c r="O4724" i="21" s="1"/>
  <c r="O4725" i="21" s="1"/>
  <c r="O4726" i="21" s="1"/>
  <c r="O4727" i="21" s="1"/>
  <c r="O4728" i="21" s="1"/>
  <c r="O4729" i="21" s="1"/>
  <c r="O4730" i="21" s="1"/>
  <c r="O4731" i="21" s="1"/>
  <c r="O4732" i="21" s="1"/>
  <c r="O4733" i="21" s="1"/>
  <c r="O4734" i="21" s="1"/>
  <c r="O4735" i="21" s="1"/>
  <c r="O4736" i="21" s="1"/>
  <c r="O4737" i="21" s="1"/>
  <c r="O4738" i="21" s="1"/>
  <c r="O4739" i="21" s="1"/>
  <c r="O4740" i="21" s="1"/>
  <c r="O4741" i="21" s="1"/>
  <c r="O4742" i="21" s="1"/>
  <c r="O4743" i="21" s="1"/>
  <c r="O4744" i="21" s="1"/>
  <c r="O4745" i="21" s="1"/>
  <c r="O4746" i="21" s="1"/>
  <c r="O4747" i="21" s="1"/>
  <c r="O4748" i="21" s="1"/>
  <c r="O4749" i="21" s="1"/>
  <c r="O4750" i="21" s="1"/>
  <c r="O4751" i="21" s="1"/>
  <c r="O4752" i="21" s="1"/>
  <c r="O4753" i="21" s="1"/>
  <c r="O4754" i="21" s="1"/>
  <c r="O4755" i="21" s="1"/>
  <c r="O4756" i="21" s="1"/>
  <c r="O4757" i="21" s="1"/>
  <c r="O4758" i="21" s="1"/>
  <c r="O4759" i="21" s="1"/>
  <c r="O4760" i="21" s="1"/>
  <c r="O4761" i="21" s="1"/>
  <c r="O4762" i="21" s="1"/>
  <c r="O4763" i="21" s="1"/>
  <c r="O4764" i="21" s="1"/>
  <c r="O4765" i="21" s="1"/>
  <c r="O4766" i="21" s="1"/>
  <c r="O4767" i="21" s="1"/>
  <c r="O4768" i="21" s="1"/>
  <c r="O4769" i="21" s="1"/>
  <c r="O4770" i="21" s="1"/>
  <c r="O4771" i="21" s="1"/>
  <c r="O4772" i="21" s="1"/>
  <c r="O4773" i="21" s="1"/>
  <c r="O4774" i="21" s="1"/>
  <c r="O4775" i="21" s="1"/>
  <c r="O4776" i="21" s="1"/>
  <c r="O4777" i="21" s="1"/>
  <c r="O4778" i="21" s="1"/>
  <c r="O4779" i="21" s="1"/>
  <c r="O4780" i="21" s="1"/>
  <c r="O4781" i="21" s="1"/>
  <c r="O4782" i="21" s="1"/>
  <c r="O4783" i="21" s="1"/>
  <c r="O4784" i="21" s="1"/>
  <c r="O4785" i="21" s="1"/>
  <c r="O4786" i="21" s="1"/>
  <c r="O4787" i="21" s="1"/>
  <c r="O4788" i="21" s="1"/>
  <c r="O4789" i="21" s="1"/>
  <c r="O4790" i="21" s="1"/>
  <c r="O4791" i="21" s="1"/>
  <c r="O4792" i="21" s="1"/>
  <c r="O4793" i="21" s="1"/>
  <c r="O4794" i="21" s="1"/>
  <c r="O4795" i="21" s="1"/>
  <c r="O4796" i="21" s="1"/>
  <c r="O4797" i="21" s="1"/>
  <c r="O4798" i="21" s="1"/>
  <c r="O4799" i="21" s="1"/>
  <c r="O4800" i="21" s="1"/>
  <c r="O4801" i="21" s="1"/>
  <c r="O4802" i="21" s="1"/>
  <c r="O4803" i="21" s="1"/>
  <c r="O4804" i="21" s="1"/>
  <c r="O4805" i="21" s="1"/>
  <c r="O4806" i="21" s="1"/>
  <c r="O4807" i="21" s="1"/>
  <c r="O4808" i="21" s="1"/>
  <c r="O4809" i="21" s="1"/>
  <c r="O4810" i="21" s="1"/>
  <c r="O4811" i="21" s="1"/>
  <c r="O4812" i="21" s="1"/>
  <c r="O4813" i="21" s="1"/>
  <c r="O4814" i="21" s="1"/>
  <c r="O4815" i="21" s="1"/>
  <c r="O4816" i="21" s="1"/>
  <c r="O4817" i="21" s="1"/>
  <c r="O4818" i="21" s="1"/>
  <c r="O4819" i="21" s="1"/>
  <c r="O4820" i="21" s="1"/>
  <c r="O4821" i="21" s="1"/>
  <c r="O4822" i="21" s="1"/>
  <c r="O4823" i="21" s="1"/>
  <c r="O4824" i="21" s="1"/>
  <c r="O4825" i="21" s="1"/>
  <c r="O4826" i="21" s="1"/>
  <c r="O4827" i="21" s="1"/>
  <c r="O4828" i="21" s="1"/>
  <c r="O4829" i="21" s="1"/>
  <c r="O4830" i="21" s="1"/>
  <c r="O4831" i="21" s="1"/>
  <c r="O4832" i="21" s="1"/>
  <c r="O4833" i="21" s="1"/>
  <c r="N4685" i="21"/>
  <c r="N4686" i="21" s="1"/>
  <c r="N4687" i="21" s="1"/>
  <c r="N4688" i="21" s="1"/>
  <c r="N4689" i="21" s="1"/>
  <c r="N4690" i="21" s="1"/>
  <c r="N4691" i="21" s="1"/>
  <c r="N4692" i="21" s="1"/>
  <c r="N4693" i="21" s="1"/>
  <c r="N4694" i="21" s="1"/>
  <c r="N4695" i="21" s="1"/>
  <c r="N4696" i="21" s="1"/>
  <c r="N4697" i="21" s="1"/>
  <c r="N4698" i="21" s="1"/>
  <c r="N4699" i="21" s="1"/>
  <c r="N4700" i="21" s="1"/>
  <c r="N4701" i="21" s="1"/>
  <c r="N4702" i="21" s="1"/>
  <c r="N4703" i="21" s="1"/>
  <c r="N4704" i="21" s="1"/>
  <c r="N4705" i="21" s="1"/>
  <c r="N4706" i="21" s="1"/>
  <c r="N4707" i="21" s="1"/>
  <c r="N4708" i="21" s="1"/>
  <c r="N4709" i="21" s="1"/>
  <c r="N4710" i="21" s="1"/>
  <c r="N4711" i="21" s="1"/>
  <c r="N4712" i="21" s="1"/>
  <c r="N4713" i="21" s="1"/>
  <c r="N4714" i="21" s="1"/>
  <c r="N4715" i="21" s="1"/>
  <c r="N4716" i="21" s="1"/>
  <c r="N4717" i="21" s="1"/>
  <c r="N4718" i="21" s="1"/>
  <c r="N4719" i="21" s="1"/>
  <c r="N4720" i="21" s="1"/>
  <c r="N4721" i="21" s="1"/>
  <c r="N4722" i="21" s="1"/>
  <c r="N4723" i="21" s="1"/>
  <c r="N4724" i="21" s="1"/>
  <c r="N4725" i="21" s="1"/>
  <c r="N4726" i="21" s="1"/>
  <c r="N4727" i="21" s="1"/>
  <c r="N4728" i="21" s="1"/>
  <c r="N4729" i="21" s="1"/>
  <c r="N4730" i="21" s="1"/>
  <c r="N4731" i="21" s="1"/>
  <c r="N4732" i="21" s="1"/>
  <c r="N4733" i="21" s="1"/>
  <c r="N4734" i="21" s="1"/>
  <c r="N4735" i="21" s="1"/>
  <c r="N4736" i="21" s="1"/>
  <c r="N4737" i="21" s="1"/>
  <c r="N4738" i="21" s="1"/>
  <c r="N4739" i="21" s="1"/>
  <c r="N4740" i="21" s="1"/>
  <c r="N4741" i="21" s="1"/>
  <c r="N4742" i="21" s="1"/>
  <c r="N4743" i="21" s="1"/>
  <c r="N4744" i="21" s="1"/>
  <c r="N4745" i="21" s="1"/>
  <c r="N4746" i="21" s="1"/>
  <c r="N4747" i="21" s="1"/>
  <c r="N4748" i="21" s="1"/>
  <c r="N4749" i="21" s="1"/>
  <c r="N4750" i="21" s="1"/>
  <c r="N4751" i="21" s="1"/>
  <c r="N4752" i="21" s="1"/>
  <c r="N4753" i="21" s="1"/>
  <c r="N4754" i="21" s="1"/>
  <c r="N4755" i="21" s="1"/>
  <c r="N4756" i="21" s="1"/>
  <c r="N4757" i="21" s="1"/>
  <c r="N4758" i="21" s="1"/>
  <c r="N4759" i="21" s="1"/>
  <c r="N4760" i="21" s="1"/>
  <c r="N4761" i="21" s="1"/>
  <c r="N4762" i="21" s="1"/>
  <c r="N4763" i="21" s="1"/>
  <c r="N4764" i="21" s="1"/>
  <c r="N4765" i="21" s="1"/>
  <c r="N4766" i="21" s="1"/>
  <c r="N4767" i="21" s="1"/>
  <c r="N4768" i="21" s="1"/>
  <c r="N4769" i="21" s="1"/>
  <c r="N4770" i="21" s="1"/>
  <c r="N4771" i="21" s="1"/>
  <c r="N4772" i="21" s="1"/>
  <c r="N4773" i="21" s="1"/>
  <c r="N4774" i="21" s="1"/>
  <c r="N4775" i="21" s="1"/>
  <c r="N4776" i="21" s="1"/>
  <c r="N4777" i="21" s="1"/>
  <c r="N4778" i="21" s="1"/>
  <c r="N4779" i="21" s="1"/>
  <c r="N4780" i="21" s="1"/>
  <c r="N4781" i="21" s="1"/>
  <c r="N4782" i="21" s="1"/>
  <c r="N4783" i="21" s="1"/>
  <c r="N4784" i="21" s="1"/>
  <c r="N4785" i="21" s="1"/>
  <c r="N4786" i="21" s="1"/>
  <c r="N4787" i="21" s="1"/>
  <c r="N4788" i="21" s="1"/>
  <c r="N4789" i="21" s="1"/>
  <c r="N4790" i="21" s="1"/>
  <c r="N4791" i="21" s="1"/>
  <c r="N4792" i="21" s="1"/>
  <c r="N4793" i="21" s="1"/>
  <c r="N4794" i="21" s="1"/>
  <c r="N4795" i="21" s="1"/>
  <c r="N4796" i="21" s="1"/>
  <c r="N4797" i="21" s="1"/>
  <c r="N4798" i="21" s="1"/>
  <c r="N4799" i="21" s="1"/>
  <c r="N4800" i="21" s="1"/>
  <c r="N4801" i="21" s="1"/>
  <c r="N4802" i="21" s="1"/>
  <c r="N4803" i="21" s="1"/>
  <c r="N4804" i="21" s="1"/>
  <c r="N4805" i="21" s="1"/>
  <c r="N4806" i="21" s="1"/>
  <c r="N4807" i="21" s="1"/>
  <c r="N4808" i="21" s="1"/>
  <c r="N4809" i="21" s="1"/>
  <c r="N4810" i="21" s="1"/>
  <c r="N4811" i="21" s="1"/>
  <c r="N4812" i="21" s="1"/>
  <c r="N4813" i="21" s="1"/>
  <c r="N4814" i="21" s="1"/>
  <c r="N4815" i="21" s="1"/>
  <c r="N4816" i="21" s="1"/>
  <c r="N4817" i="21" s="1"/>
  <c r="N4818" i="21" s="1"/>
  <c r="N4819" i="21" s="1"/>
  <c r="N4820" i="21" s="1"/>
  <c r="N4821" i="21" s="1"/>
  <c r="N4822" i="21" s="1"/>
  <c r="N4823" i="21" s="1"/>
  <c r="N4824" i="21" s="1"/>
  <c r="N4825" i="21" s="1"/>
  <c r="N4826" i="21" s="1"/>
  <c r="N4827" i="21" s="1"/>
  <c r="N4828" i="21" s="1"/>
  <c r="N4829" i="21" s="1"/>
  <c r="N4830" i="21" s="1"/>
  <c r="N4831" i="21" s="1"/>
  <c r="N4832" i="21" s="1"/>
  <c r="N4833" i="21" s="1"/>
  <c r="R4485" i="21"/>
  <c r="R4486" i="21" s="1"/>
  <c r="R4487" i="21" s="1"/>
  <c r="R4488" i="21" s="1"/>
  <c r="R4489" i="21" s="1"/>
  <c r="R4490" i="21" s="1"/>
  <c r="R4491" i="21" s="1"/>
  <c r="R4492" i="21" s="1"/>
  <c r="R4493" i="21" s="1"/>
  <c r="R4494" i="21" s="1"/>
  <c r="R4495" i="21" s="1"/>
  <c r="R4496" i="21" s="1"/>
  <c r="R4497" i="21" s="1"/>
  <c r="R4498" i="21" s="1"/>
  <c r="R4499" i="21" s="1"/>
  <c r="R4500" i="21" s="1"/>
  <c r="R4501" i="21" s="1"/>
  <c r="R4502" i="21" s="1"/>
  <c r="R4503" i="21" s="1"/>
  <c r="R4504" i="21" s="1"/>
  <c r="R4505" i="21" s="1"/>
  <c r="R4506" i="21" s="1"/>
  <c r="R4507" i="21" s="1"/>
  <c r="R4508" i="21" s="1"/>
  <c r="R4509" i="21" s="1"/>
  <c r="R4510" i="21" s="1"/>
  <c r="R4511" i="21" s="1"/>
  <c r="R4512" i="21" s="1"/>
  <c r="R4513" i="21" s="1"/>
  <c r="R4514" i="21" s="1"/>
  <c r="R4515" i="21" s="1"/>
  <c r="R4516" i="21" s="1"/>
  <c r="R4517" i="21" s="1"/>
  <c r="R4518" i="21" s="1"/>
  <c r="R4519" i="21" s="1"/>
  <c r="R4520" i="21" s="1"/>
  <c r="R4521" i="21" s="1"/>
  <c r="R4522" i="21" s="1"/>
  <c r="R4523" i="21" s="1"/>
  <c r="R4524" i="21" s="1"/>
  <c r="R4525" i="21" s="1"/>
  <c r="R4526" i="21" s="1"/>
  <c r="R4527" i="21" s="1"/>
  <c r="R4528" i="21" s="1"/>
  <c r="R4529" i="21" s="1"/>
  <c r="R4530" i="21" s="1"/>
  <c r="R4531" i="21" s="1"/>
  <c r="R4532" i="21" s="1"/>
  <c r="R4533" i="21" s="1"/>
  <c r="R4534" i="21" s="1"/>
  <c r="R4535" i="21" s="1"/>
  <c r="R4536" i="21" s="1"/>
  <c r="R4537" i="21" s="1"/>
  <c r="R4538" i="21" s="1"/>
  <c r="R4539" i="21" s="1"/>
  <c r="R4540" i="21" s="1"/>
  <c r="R4541" i="21" s="1"/>
  <c r="R4542" i="21" s="1"/>
  <c r="R4543" i="21" s="1"/>
  <c r="R4544" i="21" s="1"/>
  <c r="R4545" i="21" s="1"/>
  <c r="R4546" i="21" s="1"/>
  <c r="R4547" i="21" s="1"/>
  <c r="R4548" i="21" s="1"/>
  <c r="R4549" i="21" s="1"/>
  <c r="R4550" i="21" s="1"/>
  <c r="R4551" i="21" s="1"/>
  <c r="R4552" i="21" s="1"/>
  <c r="R4553" i="21" s="1"/>
  <c r="R4554" i="21" s="1"/>
  <c r="R4555" i="21" s="1"/>
  <c r="R4556" i="21" s="1"/>
  <c r="R4557" i="21" s="1"/>
  <c r="R4558" i="21" s="1"/>
  <c r="R4559" i="21" s="1"/>
  <c r="R4560" i="21" s="1"/>
  <c r="R4561" i="21" s="1"/>
  <c r="R4562" i="21" s="1"/>
  <c r="R4563" i="21" s="1"/>
  <c r="R4564" i="21" s="1"/>
  <c r="R4565" i="21" s="1"/>
  <c r="R4566" i="21" s="1"/>
  <c r="R4567" i="21" s="1"/>
  <c r="R4568" i="21" s="1"/>
  <c r="R4569" i="21" s="1"/>
  <c r="R4570" i="21" s="1"/>
  <c r="R4571" i="21" s="1"/>
  <c r="R4572" i="21" s="1"/>
  <c r="R4573" i="21" s="1"/>
  <c r="R4574" i="21" s="1"/>
  <c r="R4575" i="21" s="1"/>
  <c r="R4576" i="21" s="1"/>
  <c r="R4577" i="21" s="1"/>
  <c r="R4578" i="21" s="1"/>
  <c r="R4579" i="21" s="1"/>
  <c r="R4580" i="21" s="1"/>
  <c r="R4581" i="21" s="1"/>
  <c r="R4582" i="21" s="1"/>
  <c r="R4583" i="21" s="1"/>
  <c r="R4584" i="21" s="1"/>
  <c r="R4585" i="21" s="1"/>
  <c r="R4586" i="21" s="1"/>
  <c r="R4587" i="21" s="1"/>
  <c r="R4588" i="21" s="1"/>
  <c r="R4589" i="21" s="1"/>
  <c r="R4590" i="21" s="1"/>
  <c r="R4591" i="21" s="1"/>
  <c r="R4592" i="21" s="1"/>
  <c r="R4593" i="21" s="1"/>
  <c r="R4594" i="21" s="1"/>
  <c r="R4595" i="21" s="1"/>
  <c r="R4596" i="21" s="1"/>
  <c r="R4597" i="21" s="1"/>
  <c r="R4598" i="21" s="1"/>
  <c r="R4599" i="21" s="1"/>
  <c r="R4600" i="21" s="1"/>
  <c r="R4601" i="21" s="1"/>
  <c r="R4602" i="21" s="1"/>
  <c r="R4603" i="21" s="1"/>
  <c r="R4604" i="21" s="1"/>
  <c r="R4605" i="21" s="1"/>
  <c r="R4606" i="21" s="1"/>
  <c r="R4607" i="21" s="1"/>
  <c r="R4608" i="21" s="1"/>
  <c r="R4609" i="21" s="1"/>
  <c r="R4610" i="21" s="1"/>
  <c r="R4611" i="21" s="1"/>
  <c r="R4612" i="21" s="1"/>
  <c r="R4613" i="21" s="1"/>
  <c r="R4614" i="21" s="1"/>
  <c r="R4615" i="21" s="1"/>
  <c r="R4616" i="21" s="1"/>
  <c r="R4617" i="21" s="1"/>
  <c r="R4618" i="21" s="1"/>
  <c r="R4619" i="21" s="1"/>
  <c r="R4620" i="21" s="1"/>
  <c r="R4621" i="21" s="1"/>
  <c r="R4622" i="21" s="1"/>
  <c r="R4623" i="21" s="1"/>
  <c r="R4624" i="21" s="1"/>
  <c r="R4625" i="21" s="1"/>
  <c r="R4626" i="21" s="1"/>
  <c r="R4627" i="21" s="1"/>
  <c r="R4628" i="21" s="1"/>
  <c r="R4629" i="21" s="1"/>
  <c r="R4630" i="21" s="1"/>
  <c r="R4631" i="21" s="1"/>
  <c r="R4632" i="21" s="1"/>
  <c r="R4633" i="21" s="1"/>
  <c r="R4634" i="21" s="1"/>
  <c r="R4635" i="21" s="1"/>
  <c r="R4636" i="21" s="1"/>
  <c r="R4637" i="21" s="1"/>
  <c r="R4638" i="21" s="1"/>
  <c r="R4639" i="21" s="1"/>
  <c r="R4640" i="21" s="1"/>
  <c r="R4641" i="21" s="1"/>
  <c r="R4642" i="21" s="1"/>
  <c r="R4643" i="21" s="1"/>
  <c r="R4644" i="21" s="1"/>
  <c r="R4645" i="21" s="1"/>
  <c r="R4646" i="21" s="1"/>
  <c r="R4647" i="21" s="1"/>
  <c r="R4648" i="21" s="1"/>
  <c r="R4649" i="21" s="1"/>
  <c r="R4650" i="21" s="1"/>
  <c r="R4651" i="21" s="1"/>
  <c r="R4652" i="21" s="1"/>
  <c r="R4653" i="21" s="1"/>
  <c r="R4654" i="21" s="1"/>
  <c r="R4655" i="21" s="1"/>
  <c r="R4656" i="21" s="1"/>
  <c r="R4657" i="21" s="1"/>
  <c r="R4658" i="21" s="1"/>
  <c r="R4659" i="21" s="1"/>
  <c r="R4660" i="21" s="1"/>
  <c r="R4661" i="21" s="1"/>
  <c r="R4662" i="21" s="1"/>
  <c r="R4663" i="21" s="1"/>
  <c r="R4664" i="21" s="1"/>
  <c r="R4665" i="21" s="1"/>
  <c r="R4666" i="21" s="1"/>
  <c r="R4667" i="21" s="1"/>
  <c r="R4668" i="21" s="1"/>
  <c r="R4669" i="21" s="1"/>
  <c r="R4670" i="21" s="1"/>
  <c r="R4671" i="21" s="1"/>
  <c r="R4672" i="21" s="1"/>
  <c r="R4673" i="21" s="1"/>
  <c r="R4674" i="21" s="1"/>
  <c r="R4675" i="21" s="1"/>
  <c r="R4676" i="21" s="1"/>
  <c r="R4677" i="21" s="1"/>
  <c r="R4678" i="21" s="1"/>
  <c r="R4679" i="21" s="1"/>
  <c r="R4680" i="21" s="1"/>
  <c r="R4681" i="21" s="1"/>
  <c r="R4682" i="21" s="1"/>
  <c r="R4683" i="21" s="1"/>
  <c r="Q4485" i="21"/>
  <c r="Q4486" i="21" s="1"/>
  <c r="Q4487" i="21" s="1"/>
  <c r="Q4488" i="21" s="1"/>
  <c r="Q4489" i="21" s="1"/>
  <c r="Q4490" i="21" s="1"/>
  <c r="Q4491" i="21" s="1"/>
  <c r="Q4492" i="21" s="1"/>
  <c r="Q4493" i="21" s="1"/>
  <c r="Q4494" i="21" s="1"/>
  <c r="Q4495" i="21" s="1"/>
  <c r="Q4496" i="21" s="1"/>
  <c r="Q4497" i="21" s="1"/>
  <c r="Q4498" i="21" s="1"/>
  <c r="Q4499" i="21" s="1"/>
  <c r="Q4500" i="21" s="1"/>
  <c r="Q4501" i="21" s="1"/>
  <c r="Q4502" i="21" s="1"/>
  <c r="Q4503" i="21" s="1"/>
  <c r="Q4504" i="21" s="1"/>
  <c r="Q4505" i="21" s="1"/>
  <c r="Q4506" i="21" s="1"/>
  <c r="Q4507" i="21" s="1"/>
  <c r="Q4508" i="21" s="1"/>
  <c r="Q4509" i="21" s="1"/>
  <c r="Q4510" i="21" s="1"/>
  <c r="Q4511" i="21" s="1"/>
  <c r="Q4512" i="21" s="1"/>
  <c r="Q4513" i="21" s="1"/>
  <c r="Q4514" i="21" s="1"/>
  <c r="Q4515" i="21" s="1"/>
  <c r="Q4516" i="21" s="1"/>
  <c r="Q4517" i="21" s="1"/>
  <c r="Q4518" i="21" s="1"/>
  <c r="Q4519" i="21" s="1"/>
  <c r="Q4520" i="21" s="1"/>
  <c r="Q4521" i="21" s="1"/>
  <c r="Q4522" i="21" s="1"/>
  <c r="Q4523" i="21" s="1"/>
  <c r="Q4524" i="21" s="1"/>
  <c r="Q4525" i="21" s="1"/>
  <c r="Q4526" i="21" s="1"/>
  <c r="Q4527" i="21" s="1"/>
  <c r="Q4528" i="21" s="1"/>
  <c r="Q4529" i="21" s="1"/>
  <c r="Q4530" i="21" s="1"/>
  <c r="Q4531" i="21" s="1"/>
  <c r="Q4532" i="21" s="1"/>
  <c r="Q4533" i="21" s="1"/>
  <c r="Q4534" i="21" s="1"/>
  <c r="Q4535" i="21" s="1"/>
  <c r="Q4536" i="21" s="1"/>
  <c r="Q4537" i="21" s="1"/>
  <c r="Q4538" i="21" s="1"/>
  <c r="Q4539" i="21" s="1"/>
  <c r="Q4540" i="21" s="1"/>
  <c r="Q4541" i="21" s="1"/>
  <c r="Q4542" i="21" s="1"/>
  <c r="Q4543" i="21" s="1"/>
  <c r="Q4544" i="21" s="1"/>
  <c r="Q4545" i="21" s="1"/>
  <c r="Q4546" i="21" s="1"/>
  <c r="Q4547" i="21" s="1"/>
  <c r="Q4548" i="21" s="1"/>
  <c r="Q4549" i="21" s="1"/>
  <c r="Q4550" i="21" s="1"/>
  <c r="Q4551" i="21" s="1"/>
  <c r="Q4552" i="21" s="1"/>
  <c r="Q4553" i="21" s="1"/>
  <c r="Q4554" i="21" s="1"/>
  <c r="Q4555" i="21" s="1"/>
  <c r="Q4556" i="21" s="1"/>
  <c r="Q4557" i="21" s="1"/>
  <c r="Q4558" i="21" s="1"/>
  <c r="Q4559" i="21" s="1"/>
  <c r="Q4560" i="21" s="1"/>
  <c r="Q4561" i="21" s="1"/>
  <c r="Q4562" i="21" s="1"/>
  <c r="Q4563" i="21" s="1"/>
  <c r="Q4564" i="21" s="1"/>
  <c r="Q4565" i="21" s="1"/>
  <c r="Q4566" i="21" s="1"/>
  <c r="Q4567" i="21" s="1"/>
  <c r="Q4568" i="21" s="1"/>
  <c r="Q4569" i="21" s="1"/>
  <c r="Q4570" i="21" s="1"/>
  <c r="Q4571" i="21" s="1"/>
  <c r="Q4572" i="21" s="1"/>
  <c r="Q4573" i="21" s="1"/>
  <c r="Q4574" i="21" s="1"/>
  <c r="Q4575" i="21" s="1"/>
  <c r="Q4576" i="21" s="1"/>
  <c r="Q4577" i="21" s="1"/>
  <c r="Q4578" i="21" s="1"/>
  <c r="Q4579" i="21" s="1"/>
  <c r="Q4580" i="21" s="1"/>
  <c r="Q4581" i="21" s="1"/>
  <c r="Q4582" i="21" s="1"/>
  <c r="Q4583" i="21" s="1"/>
  <c r="Q4584" i="21" s="1"/>
  <c r="Q4585" i="21" s="1"/>
  <c r="Q4586" i="21" s="1"/>
  <c r="Q4587" i="21" s="1"/>
  <c r="Q4588" i="21" s="1"/>
  <c r="Q4589" i="21" s="1"/>
  <c r="Q4590" i="21" s="1"/>
  <c r="Q4591" i="21" s="1"/>
  <c r="Q4592" i="21" s="1"/>
  <c r="Q4593" i="21" s="1"/>
  <c r="Q4594" i="21" s="1"/>
  <c r="Q4595" i="21" s="1"/>
  <c r="Q4596" i="21" s="1"/>
  <c r="Q4597" i="21" s="1"/>
  <c r="Q4598" i="21" s="1"/>
  <c r="Q4599" i="21" s="1"/>
  <c r="Q4600" i="21" s="1"/>
  <c r="Q4601" i="21" s="1"/>
  <c r="Q4602" i="21" s="1"/>
  <c r="Q4603" i="21" s="1"/>
  <c r="Q4604" i="21" s="1"/>
  <c r="Q4605" i="21" s="1"/>
  <c r="Q4606" i="21" s="1"/>
  <c r="Q4607" i="21" s="1"/>
  <c r="Q4608" i="21" s="1"/>
  <c r="Q4609" i="21" s="1"/>
  <c r="Q4610" i="21" s="1"/>
  <c r="Q4611" i="21" s="1"/>
  <c r="Q4612" i="21" s="1"/>
  <c r="Q4613" i="21" s="1"/>
  <c r="Q4614" i="21" s="1"/>
  <c r="Q4615" i="21" s="1"/>
  <c r="Q4616" i="21" s="1"/>
  <c r="Q4617" i="21" s="1"/>
  <c r="Q4618" i="21" s="1"/>
  <c r="Q4619" i="21" s="1"/>
  <c r="Q4620" i="21" s="1"/>
  <c r="Q4621" i="21" s="1"/>
  <c r="Q4622" i="21" s="1"/>
  <c r="Q4623" i="21" s="1"/>
  <c r="Q4624" i="21" s="1"/>
  <c r="Q4625" i="21" s="1"/>
  <c r="Q4626" i="21" s="1"/>
  <c r="Q4627" i="21" s="1"/>
  <c r="Q4628" i="21" s="1"/>
  <c r="Q4629" i="21" s="1"/>
  <c r="Q4630" i="21" s="1"/>
  <c r="Q4631" i="21" s="1"/>
  <c r="Q4632" i="21" s="1"/>
  <c r="Q4633" i="21" s="1"/>
  <c r="Q4634" i="21" s="1"/>
  <c r="Q4635" i="21" s="1"/>
  <c r="Q4636" i="21" s="1"/>
  <c r="Q4637" i="21" s="1"/>
  <c r="Q4638" i="21" s="1"/>
  <c r="Q4639" i="21" s="1"/>
  <c r="Q4640" i="21" s="1"/>
  <c r="Q4641" i="21" s="1"/>
  <c r="Q4642" i="21" s="1"/>
  <c r="Q4643" i="21" s="1"/>
  <c r="Q4644" i="21" s="1"/>
  <c r="Q4645" i="21" s="1"/>
  <c r="Q4646" i="21" s="1"/>
  <c r="Q4647" i="21" s="1"/>
  <c r="Q4648" i="21" s="1"/>
  <c r="Q4649" i="21" s="1"/>
  <c r="Q4650" i="21" s="1"/>
  <c r="Q4651" i="21" s="1"/>
  <c r="Q4652" i="21" s="1"/>
  <c r="Q4653" i="21" s="1"/>
  <c r="Q4654" i="21" s="1"/>
  <c r="Q4655" i="21" s="1"/>
  <c r="Q4656" i="21" s="1"/>
  <c r="Q4657" i="21" s="1"/>
  <c r="Q4658" i="21" s="1"/>
  <c r="Q4659" i="21" s="1"/>
  <c r="Q4660" i="21" s="1"/>
  <c r="Q4661" i="21" s="1"/>
  <c r="Q4662" i="21" s="1"/>
  <c r="Q4663" i="21" s="1"/>
  <c r="Q4664" i="21" s="1"/>
  <c r="Q4665" i="21" s="1"/>
  <c r="Q4666" i="21" s="1"/>
  <c r="Q4667" i="21" s="1"/>
  <c r="Q4668" i="21" s="1"/>
  <c r="Q4669" i="21" s="1"/>
  <c r="Q4670" i="21" s="1"/>
  <c r="Q4671" i="21" s="1"/>
  <c r="Q4672" i="21" s="1"/>
  <c r="Q4673" i="21" s="1"/>
  <c r="Q4674" i="21" s="1"/>
  <c r="Q4675" i="21" s="1"/>
  <c r="Q4676" i="21" s="1"/>
  <c r="Q4677" i="21" s="1"/>
  <c r="Q4678" i="21" s="1"/>
  <c r="Q4679" i="21" s="1"/>
  <c r="Q4680" i="21" s="1"/>
  <c r="Q4681" i="21" s="1"/>
  <c r="Q4682" i="21" s="1"/>
  <c r="Q4683" i="21" s="1"/>
  <c r="P4485" i="21"/>
  <c r="P4486" i="21" s="1"/>
  <c r="P4487" i="21" s="1"/>
  <c r="P4488" i="21" s="1"/>
  <c r="P4489" i="21" s="1"/>
  <c r="P4490" i="21" s="1"/>
  <c r="P4491" i="21" s="1"/>
  <c r="P4492" i="21" s="1"/>
  <c r="P4493" i="21" s="1"/>
  <c r="P4494" i="21" s="1"/>
  <c r="P4495" i="21" s="1"/>
  <c r="P4496" i="21" s="1"/>
  <c r="P4497" i="21" s="1"/>
  <c r="P4498" i="21" s="1"/>
  <c r="P4499" i="21" s="1"/>
  <c r="P4500" i="21" s="1"/>
  <c r="P4501" i="21" s="1"/>
  <c r="P4502" i="21" s="1"/>
  <c r="P4503" i="21" s="1"/>
  <c r="P4504" i="21" s="1"/>
  <c r="P4505" i="21" s="1"/>
  <c r="P4506" i="21" s="1"/>
  <c r="P4507" i="21" s="1"/>
  <c r="P4508" i="21" s="1"/>
  <c r="P4509" i="21" s="1"/>
  <c r="P4510" i="21" s="1"/>
  <c r="P4511" i="21" s="1"/>
  <c r="P4512" i="21" s="1"/>
  <c r="P4513" i="21" s="1"/>
  <c r="P4514" i="21" s="1"/>
  <c r="P4515" i="21" s="1"/>
  <c r="P4516" i="21" s="1"/>
  <c r="P4517" i="21" s="1"/>
  <c r="P4518" i="21" s="1"/>
  <c r="P4519" i="21" s="1"/>
  <c r="P4520" i="21" s="1"/>
  <c r="P4521" i="21" s="1"/>
  <c r="P4522" i="21" s="1"/>
  <c r="P4523" i="21" s="1"/>
  <c r="P4524" i="21" s="1"/>
  <c r="P4525" i="21" s="1"/>
  <c r="P4526" i="21" s="1"/>
  <c r="P4527" i="21" s="1"/>
  <c r="P4528" i="21" s="1"/>
  <c r="P4529" i="21" s="1"/>
  <c r="P4530" i="21" s="1"/>
  <c r="P4531" i="21" s="1"/>
  <c r="P4532" i="21" s="1"/>
  <c r="P4533" i="21" s="1"/>
  <c r="P4534" i="21" s="1"/>
  <c r="P4535" i="21" s="1"/>
  <c r="P4536" i="21" s="1"/>
  <c r="P4537" i="21" s="1"/>
  <c r="P4538" i="21" s="1"/>
  <c r="P4539" i="21" s="1"/>
  <c r="P4540" i="21" s="1"/>
  <c r="P4541" i="21" s="1"/>
  <c r="P4542" i="21" s="1"/>
  <c r="P4543" i="21" s="1"/>
  <c r="P4544" i="21" s="1"/>
  <c r="P4545" i="21" s="1"/>
  <c r="P4546" i="21" s="1"/>
  <c r="P4547" i="21" s="1"/>
  <c r="P4548" i="21" s="1"/>
  <c r="P4549" i="21" s="1"/>
  <c r="P4550" i="21" s="1"/>
  <c r="P4551" i="21" s="1"/>
  <c r="P4552" i="21" s="1"/>
  <c r="P4553" i="21" s="1"/>
  <c r="P4554" i="21" s="1"/>
  <c r="P4555" i="21" s="1"/>
  <c r="P4556" i="21" s="1"/>
  <c r="P4557" i="21" s="1"/>
  <c r="P4558" i="21" s="1"/>
  <c r="P4559" i="21" s="1"/>
  <c r="P4560" i="21" s="1"/>
  <c r="P4561" i="21" s="1"/>
  <c r="P4562" i="21" s="1"/>
  <c r="P4563" i="21" s="1"/>
  <c r="P4564" i="21" s="1"/>
  <c r="P4565" i="21" s="1"/>
  <c r="P4566" i="21" s="1"/>
  <c r="P4567" i="21" s="1"/>
  <c r="P4568" i="21" s="1"/>
  <c r="P4569" i="21" s="1"/>
  <c r="P4570" i="21" s="1"/>
  <c r="P4571" i="21" s="1"/>
  <c r="P4572" i="21" s="1"/>
  <c r="P4573" i="21" s="1"/>
  <c r="P4574" i="21" s="1"/>
  <c r="P4575" i="21" s="1"/>
  <c r="P4576" i="21" s="1"/>
  <c r="P4577" i="21" s="1"/>
  <c r="P4578" i="21" s="1"/>
  <c r="P4579" i="21" s="1"/>
  <c r="P4580" i="21" s="1"/>
  <c r="P4581" i="21" s="1"/>
  <c r="P4582" i="21" s="1"/>
  <c r="P4583" i="21" s="1"/>
  <c r="P4584" i="21" s="1"/>
  <c r="P4585" i="21" s="1"/>
  <c r="P4586" i="21" s="1"/>
  <c r="P4587" i="21" s="1"/>
  <c r="P4588" i="21" s="1"/>
  <c r="P4589" i="21" s="1"/>
  <c r="P4590" i="21" s="1"/>
  <c r="P4591" i="21" s="1"/>
  <c r="P4592" i="21" s="1"/>
  <c r="P4593" i="21" s="1"/>
  <c r="P4594" i="21" s="1"/>
  <c r="P4595" i="21" s="1"/>
  <c r="P4596" i="21" s="1"/>
  <c r="P4597" i="21" s="1"/>
  <c r="P4598" i="21" s="1"/>
  <c r="P4599" i="21" s="1"/>
  <c r="P4600" i="21" s="1"/>
  <c r="P4601" i="21" s="1"/>
  <c r="P4602" i="21" s="1"/>
  <c r="P4603" i="21" s="1"/>
  <c r="P4604" i="21" s="1"/>
  <c r="P4605" i="21" s="1"/>
  <c r="P4606" i="21" s="1"/>
  <c r="P4607" i="21" s="1"/>
  <c r="P4608" i="21" s="1"/>
  <c r="P4609" i="21" s="1"/>
  <c r="P4610" i="21" s="1"/>
  <c r="P4611" i="21" s="1"/>
  <c r="P4612" i="21" s="1"/>
  <c r="P4613" i="21" s="1"/>
  <c r="P4614" i="21" s="1"/>
  <c r="P4615" i="21" s="1"/>
  <c r="P4616" i="21" s="1"/>
  <c r="P4617" i="21" s="1"/>
  <c r="P4618" i="21" s="1"/>
  <c r="P4619" i="21" s="1"/>
  <c r="P4620" i="21" s="1"/>
  <c r="P4621" i="21" s="1"/>
  <c r="P4622" i="21" s="1"/>
  <c r="P4623" i="21" s="1"/>
  <c r="P4624" i="21" s="1"/>
  <c r="P4625" i="21" s="1"/>
  <c r="P4626" i="21" s="1"/>
  <c r="P4627" i="21" s="1"/>
  <c r="P4628" i="21" s="1"/>
  <c r="P4629" i="21" s="1"/>
  <c r="P4630" i="21" s="1"/>
  <c r="P4631" i="21" s="1"/>
  <c r="P4632" i="21" s="1"/>
  <c r="P4633" i="21" s="1"/>
  <c r="P4634" i="21" s="1"/>
  <c r="P4635" i="21" s="1"/>
  <c r="P4636" i="21" s="1"/>
  <c r="P4637" i="21" s="1"/>
  <c r="P4638" i="21" s="1"/>
  <c r="P4639" i="21" s="1"/>
  <c r="P4640" i="21" s="1"/>
  <c r="P4641" i="21" s="1"/>
  <c r="P4642" i="21" s="1"/>
  <c r="P4643" i="21" s="1"/>
  <c r="P4644" i="21" s="1"/>
  <c r="P4645" i="21" s="1"/>
  <c r="P4646" i="21" s="1"/>
  <c r="P4647" i="21" s="1"/>
  <c r="P4648" i="21" s="1"/>
  <c r="P4649" i="21" s="1"/>
  <c r="P4650" i="21" s="1"/>
  <c r="P4651" i="21" s="1"/>
  <c r="P4652" i="21" s="1"/>
  <c r="P4653" i="21" s="1"/>
  <c r="P4654" i="21" s="1"/>
  <c r="P4655" i="21" s="1"/>
  <c r="P4656" i="21" s="1"/>
  <c r="P4657" i="21" s="1"/>
  <c r="P4658" i="21" s="1"/>
  <c r="P4659" i="21" s="1"/>
  <c r="P4660" i="21" s="1"/>
  <c r="P4661" i="21" s="1"/>
  <c r="P4662" i="21" s="1"/>
  <c r="P4663" i="21" s="1"/>
  <c r="P4664" i="21" s="1"/>
  <c r="P4665" i="21" s="1"/>
  <c r="P4666" i="21" s="1"/>
  <c r="P4667" i="21" s="1"/>
  <c r="P4668" i="21" s="1"/>
  <c r="P4669" i="21" s="1"/>
  <c r="P4670" i="21" s="1"/>
  <c r="P4671" i="21" s="1"/>
  <c r="P4672" i="21" s="1"/>
  <c r="P4673" i="21" s="1"/>
  <c r="P4674" i="21" s="1"/>
  <c r="P4675" i="21" s="1"/>
  <c r="P4676" i="21" s="1"/>
  <c r="P4677" i="21" s="1"/>
  <c r="P4678" i="21" s="1"/>
  <c r="P4679" i="21" s="1"/>
  <c r="P4680" i="21" s="1"/>
  <c r="P4681" i="21" s="1"/>
  <c r="P4682" i="21" s="1"/>
  <c r="P4683" i="21" s="1"/>
  <c r="O4485" i="21"/>
  <c r="O4486" i="21" s="1"/>
  <c r="O4487" i="21" s="1"/>
  <c r="O4488" i="21" s="1"/>
  <c r="O4489" i="21" s="1"/>
  <c r="O4490" i="21" s="1"/>
  <c r="O4491" i="21" s="1"/>
  <c r="O4492" i="21" s="1"/>
  <c r="O4493" i="21" s="1"/>
  <c r="O4494" i="21" s="1"/>
  <c r="O4495" i="21" s="1"/>
  <c r="O4496" i="21" s="1"/>
  <c r="O4497" i="21" s="1"/>
  <c r="O4498" i="21" s="1"/>
  <c r="O4499" i="21" s="1"/>
  <c r="O4500" i="21" s="1"/>
  <c r="O4501" i="21" s="1"/>
  <c r="O4502" i="21" s="1"/>
  <c r="O4503" i="21" s="1"/>
  <c r="O4504" i="21" s="1"/>
  <c r="O4505" i="21" s="1"/>
  <c r="O4506" i="21" s="1"/>
  <c r="O4507" i="21" s="1"/>
  <c r="O4508" i="21" s="1"/>
  <c r="O4509" i="21" s="1"/>
  <c r="O4510" i="21" s="1"/>
  <c r="O4511" i="21" s="1"/>
  <c r="O4512" i="21" s="1"/>
  <c r="O4513" i="21" s="1"/>
  <c r="O4514" i="21" s="1"/>
  <c r="O4515" i="21" s="1"/>
  <c r="O4516" i="21" s="1"/>
  <c r="O4517" i="21" s="1"/>
  <c r="O4518" i="21" s="1"/>
  <c r="O4519" i="21" s="1"/>
  <c r="O4520" i="21" s="1"/>
  <c r="O4521" i="21" s="1"/>
  <c r="O4522" i="21" s="1"/>
  <c r="O4523" i="21" s="1"/>
  <c r="O4524" i="21" s="1"/>
  <c r="O4525" i="21" s="1"/>
  <c r="O4526" i="21" s="1"/>
  <c r="O4527" i="21" s="1"/>
  <c r="O4528" i="21" s="1"/>
  <c r="O4529" i="21" s="1"/>
  <c r="O4530" i="21" s="1"/>
  <c r="O4531" i="21" s="1"/>
  <c r="O4532" i="21" s="1"/>
  <c r="O4533" i="21" s="1"/>
  <c r="O4534" i="21" s="1"/>
  <c r="O4535" i="21" s="1"/>
  <c r="O4536" i="21" s="1"/>
  <c r="O4537" i="21" s="1"/>
  <c r="O4538" i="21" s="1"/>
  <c r="O4539" i="21" s="1"/>
  <c r="O4540" i="21" s="1"/>
  <c r="O4541" i="21" s="1"/>
  <c r="O4542" i="21" s="1"/>
  <c r="O4543" i="21" s="1"/>
  <c r="O4544" i="21" s="1"/>
  <c r="O4545" i="21" s="1"/>
  <c r="O4546" i="21" s="1"/>
  <c r="O4547" i="21" s="1"/>
  <c r="O4548" i="21" s="1"/>
  <c r="O4549" i="21" s="1"/>
  <c r="O4550" i="21" s="1"/>
  <c r="O4551" i="21" s="1"/>
  <c r="O4552" i="21" s="1"/>
  <c r="O4553" i="21" s="1"/>
  <c r="O4554" i="21" s="1"/>
  <c r="O4555" i="21" s="1"/>
  <c r="O4556" i="21" s="1"/>
  <c r="O4557" i="21" s="1"/>
  <c r="O4558" i="21" s="1"/>
  <c r="O4559" i="21" s="1"/>
  <c r="O4560" i="21" s="1"/>
  <c r="O4561" i="21" s="1"/>
  <c r="O4562" i="21" s="1"/>
  <c r="O4563" i="21" s="1"/>
  <c r="O4564" i="21" s="1"/>
  <c r="O4565" i="21" s="1"/>
  <c r="O4566" i="21" s="1"/>
  <c r="O4567" i="21" s="1"/>
  <c r="O4568" i="21" s="1"/>
  <c r="O4569" i="21" s="1"/>
  <c r="O4570" i="21" s="1"/>
  <c r="O4571" i="21" s="1"/>
  <c r="O4572" i="21" s="1"/>
  <c r="O4573" i="21" s="1"/>
  <c r="O4574" i="21" s="1"/>
  <c r="O4575" i="21" s="1"/>
  <c r="O4576" i="21" s="1"/>
  <c r="O4577" i="21" s="1"/>
  <c r="O4578" i="21" s="1"/>
  <c r="O4579" i="21" s="1"/>
  <c r="O4580" i="21" s="1"/>
  <c r="O4581" i="21" s="1"/>
  <c r="O4582" i="21" s="1"/>
  <c r="O4583" i="21" s="1"/>
  <c r="O4584" i="21" s="1"/>
  <c r="O4585" i="21" s="1"/>
  <c r="O4586" i="21" s="1"/>
  <c r="O4587" i="21" s="1"/>
  <c r="O4588" i="21" s="1"/>
  <c r="O4589" i="21" s="1"/>
  <c r="O4590" i="21" s="1"/>
  <c r="O4591" i="21" s="1"/>
  <c r="O4592" i="21" s="1"/>
  <c r="O4593" i="21" s="1"/>
  <c r="O4594" i="21" s="1"/>
  <c r="O4595" i="21" s="1"/>
  <c r="O4596" i="21" s="1"/>
  <c r="O4597" i="21" s="1"/>
  <c r="O4598" i="21" s="1"/>
  <c r="O4599" i="21" s="1"/>
  <c r="O4600" i="21" s="1"/>
  <c r="O4601" i="21" s="1"/>
  <c r="O4602" i="21" s="1"/>
  <c r="O4603" i="21" s="1"/>
  <c r="O4604" i="21" s="1"/>
  <c r="O4605" i="21" s="1"/>
  <c r="O4606" i="21" s="1"/>
  <c r="O4607" i="21" s="1"/>
  <c r="O4608" i="21" s="1"/>
  <c r="O4609" i="21" s="1"/>
  <c r="O4610" i="21" s="1"/>
  <c r="O4611" i="21" s="1"/>
  <c r="O4612" i="21" s="1"/>
  <c r="O4613" i="21" s="1"/>
  <c r="O4614" i="21" s="1"/>
  <c r="O4615" i="21" s="1"/>
  <c r="O4616" i="21" s="1"/>
  <c r="O4617" i="21" s="1"/>
  <c r="O4618" i="21" s="1"/>
  <c r="O4619" i="21" s="1"/>
  <c r="O4620" i="21" s="1"/>
  <c r="O4621" i="21" s="1"/>
  <c r="O4622" i="21" s="1"/>
  <c r="O4623" i="21" s="1"/>
  <c r="O4624" i="21" s="1"/>
  <c r="O4625" i="21" s="1"/>
  <c r="O4626" i="21" s="1"/>
  <c r="O4627" i="21" s="1"/>
  <c r="O4628" i="21" s="1"/>
  <c r="O4629" i="21" s="1"/>
  <c r="O4630" i="21" s="1"/>
  <c r="O4631" i="21" s="1"/>
  <c r="O4632" i="21" s="1"/>
  <c r="O4633" i="21" s="1"/>
  <c r="O4634" i="21" s="1"/>
  <c r="O4635" i="21" s="1"/>
  <c r="O4636" i="21" s="1"/>
  <c r="O4637" i="21" s="1"/>
  <c r="O4638" i="21" s="1"/>
  <c r="O4639" i="21" s="1"/>
  <c r="O4640" i="21" s="1"/>
  <c r="O4641" i="21" s="1"/>
  <c r="O4642" i="21" s="1"/>
  <c r="O4643" i="21" s="1"/>
  <c r="O4644" i="21" s="1"/>
  <c r="O4645" i="21" s="1"/>
  <c r="O4646" i="21" s="1"/>
  <c r="O4647" i="21" s="1"/>
  <c r="O4648" i="21" s="1"/>
  <c r="O4649" i="21" s="1"/>
  <c r="O4650" i="21" s="1"/>
  <c r="O4651" i="21" s="1"/>
  <c r="O4652" i="21" s="1"/>
  <c r="O4653" i="21" s="1"/>
  <c r="O4654" i="21" s="1"/>
  <c r="O4655" i="21" s="1"/>
  <c r="O4656" i="21" s="1"/>
  <c r="O4657" i="21" s="1"/>
  <c r="O4658" i="21" s="1"/>
  <c r="O4659" i="21" s="1"/>
  <c r="O4660" i="21" s="1"/>
  <c r="O4661" i="21" s="1"/>
  <c r="O4662" i="21" s="1"/>
  <c r="O4663" i="21" s="1"/>
  <c r="O4664" i="21" s="1"/>
  <c r="O4665" i="21" s="1"/>
  <c r="O4666" i="21" s="1"/>
  <c r="O4667" i="21" s="1"/>
  <c r="O4668" i="21" s="1"/>
  <c r="O4669" i="21" s="1"/>
  <c r="O4670" i="21" s="1"/>
  <c r="O4671" i="21" s="1"/>
  <c r="O4672" i="21" s="1"/>
  <c r="O4673" i="21" s="1"/>
  <c r="O4674" i="21" s="1"/>
  <c r="O4675" i="21" s="1"/>
  <c r="O4676" i="21" s="1"/>
  <c r="O4677" i="21" s="1"/>
  <c r="O4678" i="21" s="1"/>
  <c r="O4679" i="21" s="1"/>
  <c r="O4680" i="21" s="1"/>
  <c r="O4681" i="21" s="1"/>
  <c r="O4682" i="21" s="1"/>
  <c r="O4683" i="21" s="1"/>
  <c r="N4485" i="21"/>
  <c r="N4486" i="21" s="1"/>
  <c r="N4487" i="21" s="1"/>
  <c r="N4488" i="21" s="1"/>
  <c r="N4489" i="21" s="1"/>
  <c r="N4490" i="21" s="1"/>
  <c r="N4491" i="21" s="1"/>
  <c r="N4492" i="21" s="1"/>
  <c r="N4493" i="21" s="1"/>
  <c r="N4494" i="21" s="1"/>
  <c r="N4495" i="21" s="1"/>
  <c r="N4496" i="21" s="1"/>
  <c r="N4497" i="21" s="1"/>
  <c r="N4498" i="21" s="1"/>
  <c r="N4499" i="21" s="1"/>
  <c r="N4500" i="21" s="1"/>
  <c r="N4501" i="21" s="1"/>
  <c r="N4502" i="21" s="1"/>
  <c r="N4503" i="21" s="1"/>
  <c r="N4504" i="21" s="1"/>
  <c r="N4505" i="21" s="1"/>
  <c r="N4506" i="21" s="1"/>
  <c r="N4507" i="21" s="1"/>
  <c r="N4508" i="21" s="1"/>
  <c r="N4509" i="21" s="1"/>
  <c r="N4510" i="21" s="1"/>
  <c r="N4511" i="21" s="1"/>
  <c r="N4512" i="21" s="1"/>
  <c r="N4513" i="21" s="1"/>
  <c r="N4514" i="21" s="1"/>
  <c r="N4515" i="21" s="1"/>
  <c r="N4516" i="21" s="1"/>
  <c r="N4517" i="21" s="1"/>
  <c r="N4518" i="21" s="1"/>
  <c r="N4519" i="21" s="1"/>
  <c r="N4520" i="21" s="1"/>
  <c r="N4521" i="21" s="1"/>
  <c r="N4522" i="21" s="1"/>
  <c r="N4523" i="21" s="1"/>
  <c r="N4524" i="21" s="1"/>
  <c r="N4525" i="21" s="1"/>
  <c r="N4526" i="21" s="1"/>
  <c r="N4527" i="21" s="1"/>
  <c r="N4528" i="21" s="1"/>
  <c r="N4529" i="21" s="1"/>
  <c r="N4530" i="21" s="1"/>
  <c r="N4531" i="21" s="1"/>
  <c r="N4532" i="21" s="1"/>
  <c r="N4533" i="21" s="1"/>
  <c r="N4534" i="21" s="1"/>
  <c r="N4535" i="21" s="1"/>
  <c r="N4536" i="21" s="1"/>
  <c r="N4537" i="21" s="1"/>
  <c r="N4538" i="21" s="1"/>
  <c r="N4539" i="21" s="1"/>
  <c r="N4540" i="21" s="1"/>
  <c r="N4541" i="21" s="1"/>
  <c r="N4542" i="21" s="1"/>
  <c r="N4543" i="21" s="1"/>
  <c r="N4544" i="21" s="1"/>
  <c r="N4545" i="21" s="1"/>
  <c r="N4546" i="21" s="1"/>
  <c r="N4547" i="21" s="1"/>
  <c r="N4548" i="21" s="1"/>
  <c r="N4549" i="21" s="1"/>
  <c r="N4550" i="21" s="1"/>
  <c r="N4551" i="21" s="1"/>
  <c r="N4552" i="21" s="1"/>
  <c r="N4553" i="21" s="1"/>
  <c r="N4554" i="21" s="1"/>
  <c r="N4555" i="21" s="1"/>
  <c r="N4556" i="21" s="1"/>
  <c r="N4557" i="21" s="1"/>
  <c r="N4558" i="21" s="1"/>
  <c r="N4559" i="21" s="1"/>
  <c r="N4560" i="21" s="1"/>
  <c r="N4561" i="21" s="1"/>
  <c r="N4562" i="21" s="1"/>
  <c r="N4563" i="21" s="1"/>
  <c r="N4564" i="21" s="1"/>
  <c r="N4565" i="21" s="1"/>
  <c r="N4566" i="21" s="1"/>
  <c r="N4567" i="21" s="1"/>
  <c r="N4568" i="21" s="1"/>
  <c r="N4569" i="21" s="1"/>
  <c r="N4570" i="21" s="1"/>
  <c r="N4571" i="21" s="1"/>
  <c r="N4572" i="21" s="1"/>
  <c r="N4573" i="21" s="1"/>
  <c r="N4574" i="21" s="1"/>
  <c r="N4575" i="21" s="1"/>
  <c r="N4576" i="21" s="1"/>
  <c r="N4577" i="21" s="1"/>
  <c r="N4578" i="21" s="1"/>
  <c r="N4579" i="21" s="1"/>
  <c r="N4580" i="21" s="1"/>
  <c r="N4581" i="21" s="1"/>
  <c r="N4582" i="21" s="1"/>
  <c r="N4583" i="21" s="1"/>
  <c r="N4584" i="21" s="1"/>
  <c r="N4585" i="21" s="1"/>
  <c r="N4586" i="21" s="1"/>
  <c r="N4587" i="21" s="1"/>
  <c r="N4588" i="21" s="1"/>
  <c r="N4589" i="21" s="1"/>
  <c r="N4590" i="21" s="1"/>
  <c r="N4591" i="21" s="1"/>
  <c r="N4592" i="21" s="1"/>
  <c r="N4593" i="21" s="1"/>
  <c r="N4594" i="21" s="1"/>
  <c r="N4595" i="21" s="1"/>
  <c r="N4596" i="21" s="1"/>
  <c r="N4597" i="21" s="1"/>
  <c r="N4598" i="21" s="1"/>
  <c r="N4599" i="21" s="1"/>
  <c r="N4600" i="21" s="1"/>
  <c r="N4601" i="21" s="1"/>
  <c r="N4602" i="21" s="1"/>
  <c r="N4603" i="21" s="1"/>
  <c r="N4604" i="21" s="1"/>
  <c r="N4605" i="21" s="1"/>
  <c r="N4606" i="21" s="1"/>
  <c r="N4607" i="21" s="1"/>
  <c r="N4608" i="21" s="1"/>
  <c r="N4609" i="21" s="1"/>
  <c r="N4610" i="21" s="1"/>
  <c r="N4611" i="21" s="1"/>
  <c r="N4612" i="21" s="1"/>
  <c r="N4613" i="21" s="1"/>
  <c r="N4614" i="21" s="1"/>
  <c r="N4615" i="21" s="1"/>
  <c r="N4616" i="21" s="1"/>
  <c r="N4617" i="21" s="1"/>
  <c r="N4618" i="21" s="1"/>
  <c r="N4619" i="21" s="1"/>
  <c r="N4620" i="21" s="1"/>
  <c r="N4621" i="21" s="1"/>
  <c r="N4622" i="21" s="1"/>
  <c r="N4623" i="21" s="1"/>
  <c r="N4624" i="21" s="1"/>
  <c r="N4625" i="21" s="1"/>
  <c r="N4626" i="21" s="1"/>
  <c r="N4627" i="21" s="1"/>
  <c r="N4628" i="21" s="1"/>
  <c r="N4629" i="21" s="1"/>
  <c r="N4630" i="21" s="1"/>
  <c r="N4631" i="21" s="1"/>
  <c r="N4632" i="21" s="1"/>
  <c r="N4633" i="21" s="1"/>
  <c r="N4634" i="21" s="1"/>
  <c r="N4635" i="21" s="1"/>
  <c r="N4636" i="21" s="1"/>
  <c r="N4637" i="21" s="1"/>
  <c r="N4638" i="21" s="1"/>
  <c r="N4639" i="21" s="1"/>
  <c r="N4640" i="21" s="1"/>
  <c r="N4641" i="21" s="1"/>
  <c r="N4642" i="21" s="1"/>
  <c r="N4643" i="21" s="1"/>
  <c r="N4644" i="21" s="1"/>
  <c r="N4645" i="21" s="1"/>
  <c r="N4646" i="21" s="1"/>
  <c r="N4647" i="21" s="1"/>
  <c r="N4648" i="21" s="1"/>
  <c r="N4649" i="21" s="1"/>
  <c r="N4650" i="21" s="1"/>
  <c r="N4651" i="21" s="1"/>
  <c r="N4652" i="21" s="1"/>
  <c r="N4653" i="21" s="1"/>
  <c r="N4654" i="21" s="1"/>
  <c r="N4655" i="21" s="1"/>
  <c r="N4656" i="21" s="1"/>
  <c r="N4657" i="21" s="1"/>
  <c r="N4658" i="21" s="1"/>
  <c r="N4659" i="21" s="1"/>
  <c r="N4660" i="21" s="1"/>
  <c r="N4661" i="21" s="1"/>
  <c r="N4662" i="21" s="1"/>
  <c r="N4663" i="21" s="1"/>
  <c r="N4664" i="21" s="1"/>
  <c r="N4665" i="21" s="1"/>
  <c r="N4666" i="21" s="1"/>
  <c r="N4667" i="21" s="1"/>
  <c r="N4668" i="21" s="1"/>
  <c r="N4669" i="21" s="1"/>
  <c r="N4670" i="21" s="1"/>
  <c r="N4671" i="21" s="1"/>
  <c r="N4672" i="21" s="1"/>
  <c r="N4673" i="21" s="1"/>
  <c r="N4674" i="21" s="1"/>
  <c r="N4675" i="21" s="1"/>
  <c r="N4676" i="21" s="1"/>
  <c r="N4677" i="21" s="1"/>
  <c r="N4678" i="21" s="1"/>
  <c r="N4679" i="21" s="1"/>
  <c r="N4680" i="21" s="1"/>
  <c r="N4681" i="21" s="1"/>
  <c r="N4682" i="21" s="1"/>
  <c r="N4683" i="21" s="1"/>
  <c r="R4385" i="21"/>
  <c r="R4386" i="21" s="1"/>
  <c r="R4387" i="21" s="1"/>
  <c r="R4388" i="21" s="1"/>
  <c r="R4389" i="21" s="1"/>
  <c r="R4390" i="21" s="1"/>
  <c r="R4391" i="21" s="1"/>
  <c r="R4392" i="21" s="1"/>
  <c r="R4393" i="21" s="1"/>
  <c r="R4394" i="21" s="1"/>
  <c r="R4395" i="21" s="1"/>
  <c r="R4396" i="21" s="1"/>
  <c r="R4397" i="21" s="1"/>
  <c r="R4398" i="21" s="1"/>
  <c r="R4399" i="21" s="1"/>
  <c r="R4400" i="21" s="1"/>
  <c r="R4401" i="21" s="1"/>
  <c r="R4402" i="21" s="1"/>
  <c r="R4403" i="21" s="1"/>
  <c r="R4404" i="21" s="1"/>
  <c r="R4405" i="21" s="1"/>
  <c r="R4406" i="21" s="1"/>
  <c r="R4407" i="21" s="1"/>
  <c r="R4408" i="21" s="1"/>
  <c r="R4409" i="21" s="1"/>
  <c r="R4410" i="21" s="1"/>
  <c r="R4411" i="21" s="1"/>
  <c r="R4412" i="21" s="1"/>
  <c r="R4413" i="21" s="1"/>
  <c r="R4414" i="21" s="1"/>
  <c r="R4415" i="21" s="1"/>
  <c r="R4416" i="21" s="1"/>
  <c r="R4417" i="21" s="1"/>
  <c r="R4418" i="21" s="1"/>
  <c r="R4419" i="21" s="1"/>
  <c r="R4420" i="21" s="1"/>
  <c r="R4421" i="21" s="1"/>
  <c r="R4422" i="21" s="1"/>
  <c r="R4423" i="21" s="1"/>
  <c r="R4424" i="21" s="1"/>
  <c r="R4425" i="21" s="1"/>
  <c r="R4426" i="21" s="1"/>
  <c r="R4427" i="21" s="1"/>
  <c r="R4428" i="21" s="1"/>
  <c r="R4429" i="21" s="1"/>
  <c r="R4430" i="21" s="1"/>
  <c r="R4431" i="21" s="1"/>
  <c r="R4432" i="21" s="1"/>
  <c r="R4433" i="21" s="1"/>
  <c r="R4434" i="21" s="1"/>
  <c r="R4435" i="21" s="1"/>
  <c r="R4436" i="21" s="1"/>
  <c r="R4437" i="21" s="1"/>
  <c r="R4438" i="21" s="1"/>
  <c r="R4439" i="21" s="1"/>
  <c r="R4440" i="21" s="1"/>
  <c r="R4441" i="21" s="1"/>
  <c r="R4442" i="21" s="1"/>
  <c r="R4443" i="21" s="1"/>
  <c r="R4444" i="21" s="1"/>
  <c r="R4445" i="21" s="1"/>
  <c r="R4446" i="21" s="1"/>
  <c r="R4447" i="21" s="1"/>
  <c r="R4448" i="21" s="1"/>
  <c r="R4449" i="21" s="1"/>
  <c r="R4450" i="21" s="1"/>
  <c r="R4451" i="21" s="1"/>
  <c r="R4452" i="21" s="1"/>
  <c r="R4453" i="21" s="1"/>
  <c r="R4454" i="21" s="1"/>
  <c r="R4455" i="21" s="1"/>
  <c r="R4456" i="21" s="1"/>
  <c r="R4457" i="21" s="1"/>
  <c r="R4458" i="21" s="1"/>
  <c r="R4459" i="21" s="1"/>
  <c r="R4460" i="21" s="1"/>
  <c r="R4461" i="21" s="1"/>
  <c r="R4462" i="21" s="1"/>
  <c r="R4463" i="21" s="1"/>
  <c r="R4464" i="21" s="1"/>
  <c r="R4465" i="21" s="1"/>
  <c r="R4466" i="21" s="1"/>
  <c r="R4467" i="21" s="1"/>
  <c r="R4468" i="21" s="1"/>
  <c r="R4469" i="21" s="1"/>
  <c r="R4470" i="21" s="1"/>
  <c r="R4471" i="21" s="1"/>
  <c r="R4472" i="21" s="1"/>
  <c r="R4473" i="21" s="1"/>
  <c r="R4474" i="21" s="1"/>
  <c r="R4475" i="21" s="1"/>
  <c r="R4476" i="21" s="1"/>
  <c r="R4477" i="21" s="1"/>
  <c r="R4478" i="21" s="1"/>
  <c r="R4479" i="21" s="1"/>
  <c r="R4480" i="21" s="1"/>
  <c r="R4481" i="21" s="1"/>
  <c r="R4482" i="21" s="1"/>
  <c r="R4483" i="21" s="1"/>
  <c r="Q4385" i="21"/>
  <c r="Q4386" i="21" s="1"/>
  <c r="Q4387" i="21" s="1"/>
  <c r="Q4388" i="21" s="1"/>
  <c r="Q4389" i="21" s="1"/>
  <c r="Q4390" i="21" s="1"/>
  <c r="Q4391" i="21" s="1"/>
  <c r="Q4392" i="21" s="1"/>
  <c r="Q4393" i="21" s="1"/>
  <c r="Q4394" i="21" s="1"/>
  <c r="Q4395" i="21" s="1"/>
  <c r="Q4396" i="21" s="1"/>
  <c r="Q4397" i="21" s="1"/>
  <c r="Q4398" i="21" s="1"/>
  <c r="Q4399" i="21" s="1"/>
  <c r="Q4400" i="21" s="1"/>
  <c r="Q4401" i="21" s="1"/>
  <c r="Q4402" i="21" s="1"/>
  <c r="Q4403" i="21" s="1"/>
  <c r="Q4404" i="21" s="1"/>
  <c r="Q4405" i="21" s="1"/>
  <c r="Q4406" i="21" s="1"/>
  <c r="Q4407" i="21" s="1"/>
  <c r="Q4408" i="21" s="1"/>
  <c r="Q4409" i="21" s="1"/>
  <c r="Q4410" i="21" s="1"/>
  <c r="Q4411" i="21" s="1"/>
  <c r="Q4412" i="21" s="1"/>
  <c r="Q4413" i="21" s="1"/>
  <c r="Q4414" i="21" s="1"/>
  <c r="Q4415" i="21" s="1"/>
  <c r="Q4416" i="21" s="1"/>
  <c r="Q4417" i="21" s="1"/>
  <c r="Q4418" i="21" s="1"/>
  <c r="Q4419" i="21" s="1"/>
  <c r="Q4420" i="21" s="1"/>
  <c r="Q4421" i="21" s="1"/>
  <c r="Q4422" i="21" s="1"/>
  <c r="Q4423" i="21" s="1"/>
  <c r="Q4424" i="21" s="1"/>
  <c r="Q4425" i="21" s="1"/>
  <c r="Q4426" i="21" s="1"/>
  <c r="Q4427" i="21" s="1"/>
  <c r="Q4428" i="21" s="1"/>
  <c r="Q4429" i="21" s="1"/>
  <c r="Q4430" i="21" s="1"/>
  <c r="Q4431" i="21" s="1"/>
  <c r="Q4432" i="21" s="1"/>
  <c r="Q4433" i="21" s="1"/>
  <c r="Q4434" i="21" s="1"/>
  <c r="Q4435" i="21" s="1"/>
  <c r="Q4436" i="21" s="1"/>
  <c r="Q4437" i="21" s="1"/>
  <c r="Q4438" i="21" s="1"/>
  <c r="Q4439" i="21" s="1"/>
  <c r="Q4440" i="21" s="1"/>
  <c r="Q4441" i="21" s="1"/>
  <c r="Q4442" i="21" s="1"/>
  <c r="Q4443" i="21" s="1"/>
  <c r="Q4444" i="21" s="1"/>
  <c r="Q4445" i="21" s="1"/>
  <c r="Q4446" i="21" s="1"/>
  <c r="Q4447" i="21" s="1"/>
  <c r="Q4448" i="21" s="1"/>
  <c r="Q4449" i="21" s="1"/>
  <c r="Q4450" i="21" s="1"/>
  <c r="Q4451" i="21" s="1"/>
  <c r="Q4452" i="21" s="1"/>
  <c r="Q4453" i="21" s="1"/>
  <c r="Q4454" i="21" s="1"/>
  <c r="Q4455" i="21" s="1"/>
  <c r="Q4456" i="21" s="1"/>
  <c r="Q4457" i="21" s="1"/>
  <c r="Q4458" i="21" s="1"/>
  <c r="Q4459" i="21" s="1"/>
  <c r="Q4460" i="21" s="1"/>
  <c r="Q4461" i="21" s="1"/>
  <c r="Q4462" i="21" s="1"/>
  <c r="Q4463" i="21" s="1"/>
  <c r="Q4464" i="21" s="1"/>
  <c r="Q4465" i="21" s="1"/>
  <c r="Q4466" i="21" s="1"/>
  <c r="Q4467" i="21" s="1"/>
  <c r="Q4468" i="21" s="1"/>
  <c r="Q4469" i="21" s="1"/>
  <c r="Q4470" i="21" s="1"/>
  <c r="Q4471" i="21" s="1"/>
  <c r="Q4472" i="21" s="1"/>
  <c r="Q4473" i="21" s="1"/>
  <c r="Q4474" i="21" s="1"/>
  <c r="Q4475" i="21" s="1"/>
  <c r="Q4476" i="21" s="1"/>
  <c r="Q4477" i="21" s="1"/>
  <c r="Q4478" i="21" s="1"/>
  <c r="Q4479" i="21" s="1"/>
  <c r="Q4480" i="21" s="1"/>
  <c r="Q4481" i="21" s="1"/>
  <c r="Q4482" i="21" s="1"/>
  <c r="Q4483" i="21" s="1"/>
  <c r="P4385" i="21"/>
  <c r="P4386" i="21" s="1"/>
  <c r="P4387" i="21" s="1"/>
  <c r="P4388" i="21" s="1"/>
  <c r="P4389" i="21" s="1"/>
  <c r="P4390" i="21" s="1"/>
  <c r="P4391" i="21" s="1"/>
  <c r="P4392" i="21" s="1"/>
  <c r="P4393" i="21" s="1"/>
  <c r="P4394" i="21" s="1"/>
  <c r="P4395" i="21" s="1"/>
  <c r="P4396" i="21" s="1"/>
  <c r="P4397" i="21" s="1"/>
  <c r="P4398" i="21" s="1"/>
  <c r="P4399" i="21" s="1"/>
  <c r="P4400" i="21" s="1"/>
  <c r="P4401" i="21" s="1"/>
  <c r="P4402" i="21" s="1"/>
  <c r="P4403" i="21" s="1"/>
  <c r="P4404" i="21" s="1"/>
  <c r="P4405" i="21" s="1"/>
  <c r="P4406" i="21" s="1"/>
  <c r="P4407" i="21" s="1"/>
  <c r="P4408" i="21" s="1"/>
  <c r="P4409" i="21" s="1"/>
  <c r="P4410" i="21" s="1"/>
  <c r="P4411" i="21" s="1"/>
  <c r="P4412" i="21" s="1"/>
  <c r="P4413" i="21" s="1"/>
  <c r="P4414" i="21" s="1"/>
  <c r="P4415" i="21" s="1"/>
  <c r="P4416" i="21" s="1"/>
  <c r="P4417" i="21" s="1"/>
  <c r="P4418" i="21" s="1"/>
  <c r="P4419" i="21" s="1"/>
  <c r="P4420" i="21" s="1"/>
  <c r="P4421" i="21" s="1"/>
  <c r="P4422" i="21" s="1"/>
  <c r="P4423" i="21" s="1"/>
  <c r="P4424" i="21" s="1"/>
  <c r="P4425" i="21" s="1"/>
  <c r="P4426" i="21" s="1"/>
  <c r="P4427" i="21" s="1"/>
  <c r="P4428" i="21" s="1"/>
  <c r="P4429" i="21" s="1"/>
  <c r="P4430" i="21" s="1"/>
  <c r="P4431" i="21" s="1"/>
  <c r="P4432" i="21" s="1"/>
  <c r="P4433" i="21" s="1"/>
  <c r="P4434" i="21" s="1"/>
  <c r="P4435" i="21" s="1"/>
  <c r="P4436" i="21" s="1"/>
  <c r="P4437" i="21" s="1"/>
  <c r="P4438" i="21" s="1"/>
  <c r="P4439" i="21" s="1"/>
  <c r="P4440" i="21" s="1"/>
  <c r="P4441" i="21" s="1"/>
  <c r="P4442" i="21" s="1"/>
  <c r="P4443" i="21" s="1"/>
  <c r="P4444" i="21" s="1"/>
  <c r="P4445" i="21" s="1"/>
  <c r="P4446" i="21" s="1"/>
  <c r="P4447" i="21" s="1"/>
  <c r="P4448" i="21" s="1"/>
  <c r="P4449" i="21" s="1"/>
  <c r="P4450" i="21" s="1"/>
  <c r="P4451" i="21" s="1"/>
  <c r="P4452" i="21" s="1"/>
  <c r="P4453" i="21" s="1"/>
  <c r="P4454" i="21" s="1"/>
  <c r="P4455" i="21" s="1"/>
  <c r="P4456" i="21" s="1"/>
  <c r="P4457" i="21" s="1"/>
  <c r="P4458" i="21" s="1"/>
  <c r="P4459" i="21" s="1"/>
  <c r="P4460" i="21" s="1"/>
  <c r="P4461" i="21" s="1"/>
  <c r="P4462" i="21" s="1"/>
  <c r="P4463" i="21" s="1"/>
  <c r="P4464" i="21" s="1"/>
  <c r="P4465" i="21" s="1"/>
  <c r="P4466" i="21" s="1"/>
  <c r="P4467" i="21" s="1"/>
  <c r="P4468" i="21" s="1"/>
  <c r="P4469" i="21" s="1"/>
  <c r="P4470" i="21" s="1"/>
  <c r="P4471" i="21" s="1"/>
  <c r="P4472" i="21" s="1"/>
  <c r="P4473" i="21" s="1"/>
  <c r="P4474" i="21" s="1"/>
  <c r="P4475" i="21" s="1"/>
  <c r="P4476" i="21" s="1"/>
  <c r="P4477" i="21" s="1"/>
  <c r="P4478" i="21" s="1"/>
  <c r="P4479" i="21" s="1"/>
  <c r="P4480" i="21" s="1"/>
  <c r="P4481" i="21" s="1"/>
  <c r="P4482" i="21" s="1"/>
  <c r="P4483" i="21" s="1"/>
  <c r="O4385" i="21"/>
  <c r="O4386" i="21" s="1"/>
  <c r="O4387" i="21" s="1"/>
  <c r="O4388" i="21" s="1"/>
  <c r="O4389" i="21" s="1"/>
  <c r="O4390" i="21" s="1"/>
  <c r="O4391" i="21" s="1"/>
  <c r="O4392" i="21" s="1"/>
  <c r="O4393" i="21" s="1"/>
  <c r="O4394" i="21" s="1"/>
  <c r="O4395" i="21" s="1"/>
  <c r="O4396" i="21" s="1"/>
  <c r="O4397" i="21" s="1"/>
  <c r="O4398" i="21" s="1"/>
  <c r="O4399" i="21" s="1"/>
  <c r="O4400" i="21" s="1"/>
  <c r="O4401" i="21" s="1"/>
  <c r="O4402" i="21" s="1"/>
  <c r="O4403" i="21" s="1"/>
  <c r="O4404" i="21" s="1"/>
  <c r="O4405" i="21" s="1"/>
  <c r="O4406" i="21" s="1"/>
  <c r="O4407" i="21" s="1"/>
  <c r="O4408" i="21" s="1"/>
  <c r="O4409" i="21" s="1"/>
  <c r="O4410" i="21" s="1"/>
  <c r="O4411" i="21" s="1"/>
  <c r="O4412" i="21" s="1"/>
  <c r="O4413" i="21" s="1"/>
  <c r="O4414" i="21" s="1"/>
  <c r="O4415" i="21" s="1"/>
  <c r="O4416" i="21" s="1"/>
  <c r="O4417" i="21" s="1"/>
  <c r="O4418" i="21" s="1"/>
  <c r="O4419" i="21" s="1"/>
  <c r="O4420" i="21" s="1"/>
  <c r="O4421" i="21" s="1"/>
  <c r="O4422" i="21" s="1"/>
  <c r="O4423" i="21" s="1"/>
  <c r="O4424" i="21" s="1"/>
  <c r="O4425" i="21" s="1"/>
  <c r="O4426" i="21" s="1"/>
  <c r="O4427" i="21" s="1"/>
  <c r="O4428" i="21" s="1"/>
  <c r="O4429" i="21" s="1"/>
  <c r="O4430" i="21" s="1"/>
  <c r="O4431" i="21" s="1"/>
  <c r="O4432" i="21" s="1"/>
  <c r="O4433" i="21" s="1"/>
  <c r="O4434" i="21" s="1"/>
  <c r="O4435" i="21" s="1"/>
  <c r="O4436" i="21" s="1"/>
  <c r="O4437" i="21" s="1"/>
  <c r="O4438" i="21" s="1"/>
  <c r="O4439" i="21" s="1"/>
  <c r="O4440" i="21" s="1"/>
  <c r="O4441" i="21" s="1"/>
  <c r="O4442" i="21" s="1"/>
  <c r="O4443" i="21" s="1"/>
  <c r="O4444" i="21" s="1"/>
  <c r="O4445" i="21" s="1"/>
  <c r="O4446" i="21" s="1"/>
  <c r="O4447" i="21" s="1"/>
  <c r="O4448" i="21" s="1"/>
  <c r="O4449" i="21" s="1"/>
  <c r="O4450" i="21" s="1"/>
  <c r="O4451" i="21" s="1"/>
  <c r="O4452" i="21" s="1"/>
  <c r="O4453" i="21" s="1"/>
  <c r="O4454" i="21" s="1"/>
  <c r="O4455" i="21" s="1"/>
  <c r="O4456" i="21" s="1"/>
  <c r="O4457" i="21" s="1"/>
  <c r="O4458" i="21" s="1"/>
  <c r="O4459" i="21" s="1"/>
  <c r="O4460" i="21" s="1"/>
  <c r="O4461" i="21" s="1"/>
  <c r="O4462" i="21" s="1"/>
  <c r="O4463" i="21" s="1"/>
  <c r="O4464" i="21" s="1"/>
  <c r="O4465" i="21" s="1"/>
  <c r="O4466" i="21" s="1"/>
  <c r="O4467" i="21" s="1"/>
  <c r="O4468" i="21" s="1"/>
  <c r="O4469" i="21" s="1"/>
  <c r="O4470" i="21" s="1"/>
  <c r="O4471" i="21" s="1"/>
  <c r="O4472" i="21" s="1"/>
  <c r="O4473" i="21" s="1"/>
  <c r="O4474" i="21" s="1"/>
  <c r="O4475" i="21" s="1"/>
  <c r="O4476" i="21" s="1"/>
  <c r="O4477" i="21" s="1"/>
  <c r="O4478" i="21" s="1"/>
  <c r="O4479" i="21" s="1"/>
  <c r="O4480" i="21" s="1"/>
  <c r="O4481" i="21" s="1"/>
  <c r="O4482" i="21" s="1"/>
  <c r="O4483" i="21" s="1"/>
  <c r="N4385" i="21"/>
  <c r="N4386" i="21" s="1"/>
  <c r="N4387" i="21" s="1"/>
  <c r="N4388" i="21" s="1"/>
  <c r="N4389" i="21" s="1"/>
  <c r="N4390" i="21" s="1"/>
  <c r="N4391" i="21" s="1"/>
  <c r="N4392" i="21" s="1"/>
  <c r="N4393" i="21" s="1"/>
  <c r="N4394" i="21" s="1"/>
  <c r="N4395" i="21" s="1"/>
  <c r="N4396" i="21" s="1"/>
  <c r="N4397" i="21" s="1"/>
  <c r="N4398" i="21" s="1"/>
  <c r="N4399" i="21" s="1"/>
  <c r="N4400" i="21" s="1"/>
  <c r="N4401" i="21" s="1"/>
  <c r="N4402" i="21" s="1"/>
  <c r="N4403" i="21" s="1"/>
  <c r="N4404" i="21" s="1"/>
  <c r="N4405" i="21" s="1"/>
  <c r="N4406" i="21" s="1"/>
  <c r="N4407" i="21" s="1"/>
  <c r="N4408" i="21" s="1"/>
  <c r="N4409" i="21" s="1"/>
  <c r="N4410" i="21" s="1"/>
  <c r="N4411" i="21" s="1"/>
  <c r="N4412" i="21" s="1"/>
  <c r="N4413" i="21" s="1"/>
  <c r="N4414" i="21" s="1"/>
  <c r="N4415" i="21" s="1"/>
  <c r="N4416" i="21" s="1"/>
  <c r="N4417" i="21" s="1"/>
  <c r="N4418" i="21" s="1"/>
  <c r="N4419" i="21" s="1"/>
  <c r="N4420" i="21" s="1"/>
  <c r="N4421" i="21" s="1"/>
  <c r="N4422" i="21" s="1"/>
  <c r="N4423" i="21" s="1"/>
  <c r="N4424" i="21" s="1"/>
  <c r="N4425" i="21" s="1"/>
  <c r="N4426" i="21" s="1"/>
  <c r="N4427" i="21" s="1"/>
  <c r="N4428" i="21" s="1"/>
  <c r="N4429" i="21" s="1"/>
  <c r="N4430" i="21" s="1"/>
  <c r="N4431" i="21" s="1"/>
  <c r="N4432" i="21" s="1"/>
  <c r="N4433" i="21" s="1"/>
  <c r="N4434" i="21" s="1"/>
  <c r="N4435" i="21" s="1"/>
  <c r="N4436" i="21" s="1"/>
  <c r="N4437" i="21" s="1"/>
  <c r="N4438" i="21" s="1"/>
  <c r="N4439" i="21" s="1"/>
  <c r="N4440" i="21" s="1"/>
  <c r="N4441" i="21" s="1"/>
  <c r="N4442" i="21" s="1"/>
  <c r="N4443" i="21" s="1"/>
  <c r="N4444" i="21" s="1"/>
  <c r="N4445" i="21" s="1"/>
  <c r="N4446" i="21" s="1"/>
  <c r="N4447" i="21" s="1"/>
  <c r="N4448" i="21" s="1"/>
  <c r="N4449" i="21" s="1"/>
  <c r="N4450" i="21" s="1"/>
  <c r="N4451" i="21" s="1"/>
  <c r="N4452" i="21" s="1"/>
  <c r="N4453" i="21" s="1"/>
  <c r="N4454" i="21" s="1"/>
  <c r="N4455" i="21" s="1"/>
  <c r="N4456" i="21" s="1"/>
  <c r="N4457" i="21" s="1"/>
  <c r="N4458" i="21" s="1"/>
  <c r="N4459" i="21" s="1"/>
  <c r="N4460" i="21" s="1"/>
  <c r="N4461" i="21" s="1"/>
  <c r="N4462" i="21" s="1"/>
  <c r="N4463" i="21" s="1"/>
  <c r="N4464" i="21" s="1"/>
  <c r="N4465" i="21" s="1"/>
  <c r="N4466" i="21" s="1"/>
  <c r="N4467" i="21" s="1"/>
  <c r="N4468" i="21" s="1"/>
  <c r="N4469" i="21" s="1"/>
  <c r="N4470" i="21" s="1"/>
  <c r="N4471" i="21" s="1"/>
  <c r="N4472" i="21" s="1"/>
  <c r="N4473" i="21" s="1"/>
  <c r="N4474" i="21" s="1"/>
  <c r="N4475" i="21" s="1"/>
  <c r="N4476" i="21" s="1"/>
  <c r="N4477" i="21" s="1"/>
  <c r="N4478" i="21" s="1"/>
  <c r="N4479" i="21" s="1"/>
  <c r="N4480" i="21" s="1"/>
  <c r="N4481" i="21" s="1"/>
  <c r="N4482" i="21" s="1"/>
  <c r="N4483" i="21" s="1"/>
  <c r="R4305" i="21"/>
  <c r="R4306" i="21" s="1"/>
  <c r="R4307" i="21" s="1"/>
  <c r="R4308" i="21" s="1"/>
  <c r="R4309" i="21" s="1"/>
  <c r="R4310" i="21" s="1"/>
  <c r="R4311" i="21" s="1"/>
  <c r="R4312" i="21" s="1"/>
  <c r="R4313" i="21" s="1"/>
  <c r="R4314" i="21" s="1"/>
  <c r="R4315" i="21" s="1"/>
  <c r="R4316" i="21" s="1"/>
  <c r="R4317" i="21" s="1"/>
  <c r="R4318" i="21" s="1"/>
  <c r="R4319" i="21" s="1"/>
  <c r="R4320" i="21" s="1"/>
  <c r="R4321" i="21" s="1"/>
  <c r="R4322" i="21" s="1"/>
  <c r="R4323" i="21" s="1"/>
  <c r="R4324" i="21" s="1"/>
  <c r="R4325" i="21" s="1"/>
  <c r="R4326" i="21" s="1"/>
  <c r="R4327" i="21" s="1"/>
  <c r="R4328" i="21" s="1"/>
  <c r="R4329" i="21" s="1"/>
  <c r="R4330" i="21" s="1"/>
  <c r="R4331" i="21" s="1"/>
  <c r="R4332" i="21" s="1"/>
  <c r="R4333" i="21" s="1"/>
  <c r="R4334" i="21" s="1"/>
  <c r="R4335" i="21" s="1"/>
  <c r="R4336" i="21" s="1"/>
  <c r="R4337" i="21" s="1"/>
  <c r="R4338" i="21" s="1"/>
  <c r="R4339" i="21" s="1"/>
  <c r="R4340" i="21" s="1"/>
  <c r="R4341" i="21" s="1"/>
  <c r="R4342" i="21" s="1"/>
  <c r="R4343" i="21" s="1"/>
  <c r="R4344" i="21" s="1"/>
  <c r="R4345" i="21" s="1"/>
  <c r="R4346" i="21" s="1"/>
  <c r="R4347" i="21" s="1"/>
  <c r="R4348" i="21" s="1"/>
  <c r="R4349" i="21" s="1"/>
  <c r="R4350" i="21" s="1"/>
  <c r="R4351" i="21" s="1"/>
  <c r="R4352" i="21" s="1"/>
  <c r="R4353" i="21" s="1"/>
  <c r="R4354" i="21" s="1"/>
  <c r="R4355" i="21" s="1"/>
  <c r="R4356" i="21" s="1"/>
  <c r="R4357" i="21" s="1"/>
  <c r="R4358" i="21" s="1"/>
  <c r="R4359" i="21" s="1"/>
  <c r="R4360" i="21" s="1"/>
  <c r="R4361" i="21" s="1"/>
  <c r="R4362" i="21" s="1"/>
  <c r="R4363" i="21" s="1"/>
  <c r="R4364" i="21" s="1"/>
  <c r="R4365" i="21" s="1"/>
  <c r="R4366" i="21" s="1"/>
  <c r="R4367" i="21" s="1"/>
  <c r="R4368" i="21" s="1"/>
  <c r="R4369" i="21" s="1"/>
  <c r="R4370" i="21" s="1"/>
  <c r="R4371" i="21" s="1"/>
  <c r="R4372" i="21" s="1"/>
  <c r="R4373" i="21" s="1"/>
  <c r="R4374" i="21" s="1"/>
  <c r="R4375" i="21" s="1"/>
  <c r="R4376" i="21" s="1"/>
  <c r="R4377" i="21" s="1"/>
  <c r="R4378" i="21" s="1"/>
  <c r="R4379" i="21" s="1"/>
  <c r="R4380" i="21" s="1"/>
  <c r="R4381" i="21" s="1"/>
  <c r="R4382" i="21" s="1"/>
  <c r="R4383" i="21" s="1"/>
  <c r="Q4305" i="21"/>
  <c r="Q4306" i="21" s="1"/>
  <c r="Q4307" i="21" s="1"/>
  <c r="Q4308" i="21" s="1"/>
  <c r="Q4309" i="21" s="1"/>
  <c r="Q4310" i="21" s="1"/>
  <c r="Q4311" i="21" s="1"/>
  <c r="Q4312" i="21" s="1"/>
  <c r="Q4313" i="21" s="1"/>
  <c r="Q4314" i="21" s="1"/>
  <c r="Q4315" i="21" s="1"/>
  <c r="Q4316" i="21" s="1"/>
  <c r="Q4317" i="21" s="1"/>
  <c r="Q4318" i="21" s="1"/>
  <c r="Q4319" i="21" s="1"/>
  <c r="Q4320" i="21" s="1"/>
  <c r="Q4321" i="21" s="1"/>
  <c r="Q4322" i="21" s="1"/>
  <c r="Q4323" i="21" s="1"/>
  <c r="Q4324" i="21" s="1"/>
  <c r="Q4325" i="21" s="1"/>
  <c r="Q4326" i="21" s="1"/>
  <c r="Q4327" i="21" s="1"/>
  <c r="Q4328" i="21" s="1"/>
  <c r="Q4329" i="21" s="1"/>
  <c r="Q4330" i="21" s="1"/>
  <c r="Q4331" i="21" s="1"/>
  <c r="Q4332" i="21" s="1"/>
  <c r="Q4333" i="21" s="1"/>
  <c r="Q4334" i="21" s="1"/>
  <c r="Q4335" i="21" s="1"/>
  <c r="Q4336" i="21" s="1"/>
  <c r="Q4337" i="21" s="1"/>
  <c r="Q4338" i="21" s="1"/>
  <c r="Q4339" i="21" s="1"/>
  <c r="Q4340" i="21" s="1"/>
  <c r="Q4341" i="21" s="1"/>
  <c r="Q4342" i="21" s="1"/>
  <c r="Q4343" i="21" s="1"/>
  <c r="Q4344" i="21" s="1"/>
  <c r="Q4345" i="21" s="1"/>
  <c r="Q4346" i="21" s="1"/>
  <c r="Q4347" i="21" s="1"/>
  <c r="Q4348" i="21" s="1"/>
  <c r="Q4349" i="21" s="1"/>
  <c r="Q4350" i="21" s="1"/>
  <c r="Q4351" i="21" s="1"/>
  <c r="Q4352" i="21" s="1"/>
  <c r="Q4353" i="21" s="1"/>
  <c r="Q4354" i="21" s="1"/>
  <c r="Q4355" i="21" s="1"/>
  <c r="Q4356" i="21" s="1"/>
  <c r="Q4357" i="21" s="1"/>
  <c r="Q4358" i="21" s="1"/>
  <c r="Q4359" i="21" s="1"/>
  <c r="Q4360" i="21" s="1"/>
  <c r="Q4361" i="21" s="1"/>
  <c r="Q4362" i="21" s="1"/>
  <c r="Q4363" i="21" s="1"/>
  <c r="Q4364" i="21" s="1"/>
  <c r="Q4365" i="21" s="1"/>
  <c r="Q4366" i="21" s="1"/>
  <c r="Q4367" i="21" s="1"/>
  <c r="Q4368" i="21" s="1"/>
  <c r="Q4369" i="21" s="1"/>
  <c r="Q4370" i="21" s="1"/>
  <c r="Q4371" i="21" s="1"/>
  <c r="Q4372" i="21" s="1"/>
  <c r="Q4373" i="21" s="1"/>
  <c r="Q4374" i="21" s="1"/>
  <c r="Q4375" i="21" s="1"/>
  <c r="Q4376" i="21" s="1"/>
  <c r="Q4377" i="21" s="1"/>
  <c r="Q4378" i="21" s="1"/>
  <c r="Q4379" i="21" s="1"/>
  <c r="Q4380" i="21" s="1"/>
  <c r="Q4381" i="21" s="1"/>
  <c r="Q4382" i="21" s="1"/>
  <c r="Q4383" i="21" s="1"/>
  <c r="P4305" i="21"/>
  <c r="P4306" i="21" s="1"/>
  <c r="P4307" i="21" s="1"/>
  <c r="P4308" i="21" s="1"/>
  <c r="P4309" i="21" s="1"/>
  <c r="P4310" i="21" s="1"/>
  <c r="P4311" i="21" s="1"/>
  <c r="P4312" i="21" s="1"/>
  <c r="P4313" i="21" s="1"/>
  <c r="P4314" i="21" s="1"/>
  <c r="P4315" i="21" s="1"/>
  <c r="P4316" i="21" s="1"/>
  <c r="P4317" i="21" s="1"/>
  <c r="P4318" i="21" s="1"/>
  <c r="P4319" i="21" s="1"/>
  <c r="P4320" i="21" s="1"/>
  <c r="P4321" i="21" s="1"/>
  <c r="P4322" i="21" s="1"/>
  <c r="P4323" i="21" s="1"/>
  <c r="P4324" i="21" s="1"/>
  <c r="P4325" i="21" s="1"/>
  <c r="P4326" i="21" s="1"/>
  <c r="P4327" i="21" s="1"/>
  <c r="P4328" i="21" s="1"/>
  <c r="P4329" i="21" s="1"/>
  <c r="P4330" i="21" s="1"/>
  <c r="P4331" i="21" s="1"/>
  <c r="P4332" i="21" s="1"/>
  <c r="P4333" i="21" s="1"/>
  <c r="P4334" i="21" s="1"/>
  <c r="P4335" i="21" s="1"/>
  <c r="P4336" i="21" s="1"/>
  <c r="P4337" i="21" s="1"/>
  <c r="P4338" i="21" s="1"/>
  <c r="P4339" i="21" s="1"/>
  <c r="P4340" i="21" s="1"/>
  <c r="P4341" i="21" s="1"/>
  <c r="P4342" i="21" s="1"/>
  <c r="P4343" i="21" s="1"/>
  <c r="P4344" i="21" s="1"/>
  <c r="P4345" i="21" s="1"/>
  <c r="P4346" i="21" s="1"/>
  <c r="P4347" i="21" s="1"/>
  <c r="P4348" i="21" s="1"/>
  <c r="P4349" i="21" s="1"/>
  <c r="P4350" i="21" s="1"/>
  <c r="P4351" i="21" s="1"/>
  <c r="P4352" i="21" s="1"/>
  <c r="P4353" i="21" s="1"/>
  <c r="P4354" i="21" s="1"/>
  <c r="P4355" i="21" s="1"/>
  <c r="P4356" i="21" s="1"/>
  <c r="P4357" i="21" s="1"/>
  <c r="P4358" i="21" s="1"/>
  <c r="P4359" i="21" s="1"/>
  <c r="P4360" i="21" s="1"/>
  <c r="P4361" i="21" s="1"/>
  <c r="P4362" i="21" s="1"/>
  <c r="P4363" i="21" s="1"/>
  <c r="P4364" i="21" s="1"/>
  <c r="P4365" i="21" s="1"/>
  <c r="P4366" i="21" s="1"/>
  <c r="P4367" i="21" s="1"/>
  <c r="P4368" i="21" s="1"/>
  <c r="P4369" i="21" s="1"/>
  <c r="P4370" i="21" s="1"/>
  <c r="P4371" i="21" s="1"/>
  <c r="P4372" i="21" s="1"/>
  <c r="P4373" i="21" s="1"/>
  <c r="P4374" i="21" s="1"/>
  <c r="P4375" i="21" s="1"/>
  <c r="P4376" i="21" s="1"/>
  <c r="P4377" i="21" s="1"/>
  <c r="P4378" i="21" s="1"/>
  <c r="P4379" i="21" s="1"/>
  <c r="P4380" i="21" s="1"/>
  <c r="P4381" i="21" s="1"/>
  <c r="P4382" i="21" s="1"/>
  <c r="P4383" i="21" s="1"/>
  <c r="O4305" i="21"/>
  <c r="O4306" i="21" s="1"/>
  <c r="O4307" i="21" s="1"/>
  <c r="O4308" i="21" s="1"/>
  <c r="O4309" i="21" s="1"/>
  <c r="O4310" i="21" s="1"/>
  <c r="O4311" i="21" s="1"/>
  <c r="O4312" i="21" s="1"/>
  <c r="O4313" i="21" s="1"/>
  <c r="O4314" i="21" s="1"/>
  <c r="O4315" i="21" s="1"/>
  <c r="O4316" i="21" s="1"/>
  <c r="O4317" i="21" s="1"/>
  <c r="O4318" i="21" s="1"/>
  <c r="O4319" i="21" s="1"/>
  <c r="O4320" i="21" s="1"/>
  <c r="O4321" i="21" s="1"/>
  <c r="O4322" i="21" s="1"/>
  <c r="O4323" i="21" s="1"/>
  <c r="O4324" i="21" s="1"/>
  <c r="O4325" i="21" s="1"/>
  <c r="O4326" i="21" s="1"/>
  <c r="O4327" i="21" s="1"/>
  <c r="O4328" i="21" s="1"/>
  <c r="O4329" i="21" s="1"/>
  <c r="O4330" i="21" s="1"/>
  <c r="O4331" i="21" s="1"/>
  <c r="O4332" i="21" s="1"/>
  <c r="O4333" i="21" s="1"/>
  <c r="O4334" i="21" s="1"/>
  <c r="O4335" i="21" s="1"/>
  <c r="O4336" i="21" s="1"/>
  <c r="O4337" i="21" s="1"/>
  <c r="O4338" i="21" s="1"/>
  <c r="O4339" i="21" s="1"/>
  <c r="O4340" i="21" s="1"/>
  <c r="O4341" i="21" s="1"/>
  <c r="O4342" i="21" s="1"/>
  <c r="O4343" i="21" s="1"/>
  <c r="O4344" i="21" s="1"/>
  <c r="O4345" i="21" s="1"/>
  <c r="O4346" i="21" s="1"/>
  <c r="O4347" i="21" s="1"/>
  <c r="O4348" i="21" s="1"/>
  <c r="O4349" i="21" s="1"/>
  <c r="O4350" i="21" s="1"/>
  <c r="O4351" i="21" s="1"/>
  <c r="O4352" i="21" s="1"/>
  <c r="O4353" i="21" s="1"/>
  <c r="O4354" i="21" s="1"/>
  <c r="O4355" i="21" s="1"/>
  <c r="O4356" i="21" s="1"/>
  <c r="O4357" i="21" s="1"/>
  <c r="O4358" i="21" s="1"/>
  <c r="O4359" i="21" s="1"/>
  <c r="O4360" i="21" s="1"/>
  <c r="O4361" i="21" s="1"/>
  <c r="O4362" i="21" s="1"/>
  <c r="O4363" i="21" s="1"/>
  <c r="O4364" i="21" s="1"/>
  <c r="O4365" i="21" s="1"/>
  <c r="O4366" i="21" s="1"/>
  <c r="O4367" i="21" s="1"/>
  <c r="O4368" i="21" s="1"/>
  <c r="O4369" i="21" s="1"/>
  <c r="O4370" i="21" s="1"/>
  <c r="O4371" i="21" s="1"/>
  <c r="O4372" i="21" s="1"/>
  <c r="O4373" i="21" s="1"/>
  <c r="O4374" i="21" s="1"/>
  <c r="O4375" i="21" s="1"/>
  <c r="O4376" i="21" s="1"/>
  <c r="O4377" i="21" s="1"/>
  <c r="O4378" i="21" s="1"/>
  <c r="O4379" i="21" s="1"/>
  <c r="O4380" i="21" s="1"/>
  <c r="O4381" i="21" s="1"/>
  <c r="O4382" i="21" s="1"/>
  <c r="O4383" i="21" s="1"/>
  <c r="N4305" i="21"/>
  <c r="N4306" i="21" s="1"/>
  <c r="N4307" i="21" s="1"/>
  <c r="N4308" i="21" s="1"/>
  <c r="N4309" i="21" s="1"/>
  <c r="N4310" i="21" s="1"/>
  <c r="N4311" i="21" s="1"/>
  <c r="N4312" i="21" s="1"/>
  <c r="N4313" i="21" s="1"/>
  <c r="N4314" i="21" s="1"/>
  <c r="N4315" i="21" s="1"/>
  <c r="N4316" i="21" s="1"/>
  <c r="N4317" i="21" s="1"/>
  <c r="N4318" i="21" s="1"/>
  <c r="N4319" i="21" s="1"/>
  <c r="N4320" i="21" s="1"/>
  <c r="N4321" i="21" s="1"/>
  <c r="N4322" i="21" s="1"/>
  <c r="N4323" i="21" s="1"/>
  <c r="N4324" i="21" s="1"/>
  <c r="N4325" i="21" s="1"/>
  <c r="N4326" i="21" s="1"/>
  <c r="N4327" i="21" s="1"/>
  <c r="N4328" i="21" s="1"/>
  <c r="N4329" i="21" s="1"/>
  <c r="N4330" i="21" s="1"/>
  <c r="N4331" i="21" s="1"/>
  <c r="N4332" i="21" s="1"/>
  <c r="N4333" i="21" s="1"/>
  <c r="N4334" i="21" s="1"/>
  <c r="N4335" i="21" s="1"/>
  <c r="N4336" i="21" s="1"/>
  <c r="N4337" i="21" s="1"/>
  <c r="N4338" i="21" s="1"/>
  <c r="N4339" i="21" s="1"/>
  <c r="N4340" i="21" s="1"/>
  <c r="N4341" i="21" s="1"/>
  <c r="N4342" i="21" s="1"/>
  <c r="N4343" i="21" s="1"/>
  <c r="N4344" i="21" s="1"/>
  <c r="N4345" i="21" s="1"/>
  <c r="N4346" i="21" s="1"/>
  <c r="N4347" i="21" s="1"/>
  <c r="N4348" i="21" s="1"/>
  <c r="N4349" i="21" s="1"/>
  <c r="N4350" i="21" s="1"/>
  <c r="N4351" i="21" s="1"/>
  <c r="N4352" i="21" s="1"/>
  <c r="N4353" i="21" s="1"/>
  <c r="N4354" i="21" s="1"/>
  <c r="N4355" i="21" s="1"/>
  <c r="N4356" i="21" s="1"/>
  <c r="N4357" i="21" s="1"/>
  <c r="N4358" i="21" s="1"/>
  <c r="N4359" i="21" s="1"/>
  <c r="N4360" i="21" s="1"/>
  <c r="N4361" i="21" s="1"/>
  <c r="N4362" i="21" s="1"/>
  <c r="N4363" i="21" s="1"/>
  <c r="N4364" i="21" s="1"/>
  <c r="N4365" i="21" s="1"/>
  <c r="N4366" i="21" s="1"/>
  <c r="N4367" i="21" s="1"/>
  <c r="N4368" i="21" s="1"/>
  <c r="N4369" i="21" s="1"/>
  <c r="N4370" i="21" s="1"/>
  <c r="N4371" i="21" s="1"/>
  <c r="N4372" i="21" s="1"/>
  <c r="N4373" i="21" s="1"/>
  <c r="N4374" i="21" s="1"/>
  <c r="N4375" i="21" s="1"/>
  <c r="N4376" i="21" s="1"/>
  <c r="N4377" i="21" s="1"/>
  <c r="N4378" i="21" s="1"/>
  <c r="N4379" i="21" s="1"/>
  <c r="N4380" i="21" s="1"/>
  <c r="N4381" i="21" s="1"/>
  <c r="N4382" i="21" s="1"/>
  <c r="N4383" i="21" s="1"/>
  <c r="R4235" i="21"/>
  <c r="R4236" i="21" s="1"/>
  <c r="R4237" i="21" s="1"/>
  <c r="R4238" i="21" s="1"/>
  <c r="R4239" i="21" s="1"/>
  <c r="R4240" i="21" s="1"/>
  <c r="R4241" i="21" s="1"/>
  <c r="R4242" i="21" s="1"/>
  <c r="R4243" i="21" s="1"/>
  <c r="R4244" i="21" s="1"/>
  <c r="R4245" i="21" s="1"/>
  <c r="R4246" i="21" s="1"/>
  <c r="R4247" i="21" s="1"/>
  <c r="R4248" i="21" s="1"/>
  <c r="R4249" i="21" s="1"/>
  <c r="R4250" i="21" s="1"/>
  <c r="R4251" i="21" s="1"/>
  <c r="R4252" i="21" s="1"/>
  <c r="R4253" i="21" s="1"/>
  <c r="R4254" i="21" s="1"/>
  <c r="R4255" i="21" s="1"/>
  <c r="R4256" i="21" s="1"/>
  <c r="R4257" i="21" s="1"/>
  <c r="R4258" i="21" s="1"/>
  <c r="R4259" i="21" s="1"/>
  <c r="R4260" i="21" s="1"/>
  <c r="R4261" i="21" s="1"/>
  <c r="R4262" i="21" s="1"/>
  <c r="R4263" i="21" s="1"/>
  <c r="R4264" i="21" s="1"/>
  <c r="R4265" i="21" s="1"/>
  <c r="R4266" i="21" s="1"/>
  <c r="R4267" i="21" s="1"/>
  <c r="R4268" i="21" s="1"/>
  <c r="R4269" i="21" s="1"/>
  <c r="R4270" i="21" s="1"/>
  <c r="R4271" i="21" s="1"/>
  <c r="R4272" i="21" s="1"/>
  <c r="R4273" i="21" s="1"/>
  <c r="R4274" i="21" s="1"/>
  <c r="R4275" i="21" s="1"/>
  <c r="R4276" i="21" s="1"/>
  <c r="R4277" i="21" s="1"/>
  <c r="R4278" i="21" s="1"/>
  <c r="R4279" i="21" s="1"/>
  <c r="R4280" i="21" s="1"/>
  <c r="R4281" i="21" s="1"/>
  <c r="R4282" i="21" s="1"/>
  <c r="R4283" i="21" s="1"/>
  <c r="R4284" i="21" s="1"/>
  <c r="R4285" i="21" s="1"/>
  <c r="R4286" i="21" s="1"/>
  <c r="R4287" i="21" s="1"/>
  <c r="R4288" i="21" s="1"/>
  <c r="R4289" i="21" s="1"/>
  <c r="R4290" i="21" s="1"/>
  <c r="R4291" i="21" s="1"/>
  <c r="R4292" i="21" s="1"/>
  <c r="R4293" i="21" s="1"/>
  <c r="R4294" i="21" s="1"/>
  <c r="R4295" i="21" s="1"/>
  <c r="R4296" i="21" s="1"/>
  <c r="R4297" i="21" s="1"/>
  <c r="R4298" i="21" s="1"/>
  <c r="R4299" i="21" s="1"/>
  <c r="R4300" i="21" s="1"/>
  <c r="R4301" i="21" s="1"/>
  <c r="R4302" i="21" s="1"/>
  <c r="R4303" i="21" s="1"/>
  <c r="Q4235" i="21"/>
  <c r="Q4236" i="21" s="1"/>
  <c r="Q4237" i="21" s="1"/>
  <c r="Q4238" i="21" s="1"/>
  <c r="Q4239" i="21" s="1"/>
  <c r="Q4240" i="21" s="1"/>
  <c r="Q4241" i="21" s="1"/>
  <c r="Q4242" i="21" s="1"/>
  <c r="Q4243" i="21" s="1"/>
  <c r="Q4244" i="21" s="1"/>
  <c r="Q4245" i="21" s="1"/>
  <c r="Q4246" i="21" s="1"/>
  <c r="Q4247" i="21" s="1"/>
  <c r="Q4248" i="21" s="1"/>
  <c r="Q4249" i="21" s="1"/>
  <c r="Q4250" i="21" s="1"/>
  <c r="Q4251" i="21" s="1"/>
  <c r="Q4252" i="21" s="1"/>
  <c r="Q4253" i="21" s="1"/>
  <c r="Q4254" i="21" s="1"/>
  <c r="Q4255" i="21" s="1"/>
  <c r="Q4256" i="21" s="1"/>
  <c r="Q4257" i="21" s="1"/>
  <c r="Q4258" i="21" s="1"/>
  <c r="Q4259" i="21" s="1"/>
  <c r="Q4260" i="21" s="1"/>
  <c r="Q4261" i="21" s="1"/>
  <c r="Q4262" i="21" s="1"/>
  <c r="Q4263" i="21" s="1"/>
  <c r="Q4264" i="21" s="1"/>
  <c r="Q4265" i="21" s="1"/>
  <c r="Q4266" i="21" s="1"/>
  <c r="Q4267" i="21" s="1"/>
  <c r="Q4268" i="21" s="1"/>
  <c r="Q4269" i="21" s="1"/>
  <c r="Q4270" i="21" s="1"/>
  <c r="Q4271" i="21" s="1"/>
  <c r="Q4272" i="21" s="1"/>
  <c r="Q4273" i="21" s="1"/>
  <c r="Q4274" i="21" s="1"/>
  <c r="Q4275" i="21" s="1"/>
  <c r="Q4276" i="21" s="1"/>
  <c r="Q4277" i="21" s="1"/>
  <c r="Q4278" i="21" s="1"/>
  <c r="Q4279" i="21" s="1"/>
  <c r="Q4280" i="21" s="1"/>
  <c r="Q4281" i="21" s="1"/>
  <c r="Q4282" i="21" s="1"/>
  <c r="Q4283" i="21" s="1"/>
  <c r="Q4284" i="21" s="1"/>
  <c r="Q4285" i="21" s="1"/>
  <c r="Q4286" i="21" s="1"/>
  <c r="Q4287" i="21" s="1"/>
  <c r="Q4288" i="21" s="1"/>
  <c r="Q4289" i="21" s="1"/>
  <c r="Q4290" i="21" s="1"/>
  <c r="Q4291" i="21" s="1"/>
  <c r="Q4292" i="21" s="1"/>
  <c r="Q4293" i="21" s="1"/>
  <c r="Q4294" i="21" s="1"/>
  <c r="Q4295" i="21" s="1"/>
  <c r="Q4296" i="21" s="1"/>
  <c r="Q4297" i="21" s="1"/>
  <c r="Q4298" i="21" s="1"/>
  <c r="Q4299" i="21" s="1"/>
  <c r="Q4300" i="21" s="1"/>
  <c r="Q4301" i="21" s="1"/>
  <c r="Q4302" i="21" s="1"/>
  <c r="Q4303" i="21" s="1"/>
  <c r="P4235" i="21"/>
  <c r="P4236" i="21" s="1"/>
  <c r="P4237" i="21" s="1"/>
  <c r="P4238" i="21" s="1"/>
  <c r="P4239" i="21" s="1"/>
  <c r="P4240" i="21" s="1"/>
  <c r="P4241" i="21" s="1"/>
  <c r="P4242" i="21" s="1"/>
  <c r="P4243" i="21" s="1"/>
  <c r="P4244" i="21" s="1"/>
  <c r="P4245" i="21" s="1"/>
  <c r="P4246" i="21" s="1"/>
  <c r="P4247" i="21" s="1"/>
  <c r="P4248" i="21" s="1"/>
  <c r="P4249" i="21" s="1"/>
  <c r="P4250" i="21" s="1"/>
  <c r="P4251" i="21" s="1"/>
  <c r="P4252" i="21" s="1"/>
  <c r="P4253" i="21" s="1"/>
  <c r="P4254" i="21" s="1"/>
  <c r="P4255" i="21" s="1"/>
  <c r="P4256" i="21" s="1"/>
  <c r="P4257" i="21" s="1"/>
  <c r="P4258" i="21" s="1"/>
  <c r="P4259" i="21" s="1"/>
  <c r="P4260" i="21" s="1"/>
  <c r="P4261" i="21" s="1"/>
  <c r="P4262" i="21" s="1"/>
  <c r="P4263" i="21" s="1"/>
  <c r="P4264" i="21" s="1"/>
  <c r="P4265" i="21" s="1"/>
  <c r="P4266" i="21" s="1"/>
  <c r="P4267" i="21" s="1"/>
  <c r="P4268" i="21" s="1"/>
  <c r="P4269" i="21" s="1"/>
  <c r="P4270" i="21" s="1"/>
  <c r="P4271" i="21" s="1"/>
  <c r="P4272" i="21" s="1"/>
  <c r="P4273" i="21" s="1"/>
  <c r="P4274" i="21" s="1"/>
  <c r="P4275" i="21" s="1"/>
  <c r="P4276" i="21" s="1"/>
  <c r="P4277" i="21" s="1"/>
  <c r="P4278" i="21" s="1"/>
  <c r="P4279" i="21" s="1"/>
  <c r="P4280" i="21" s="1"/>
  <c r="P4281" i="21" s="1"/>
  <c r="P4282" i="21" s="1"/>
  <c r="P4283" i="21" s="1"/>
  <c r="P4284" i="21" s="1"/>
  <c r="P4285" i="21" s="1"/>
  <c r="P4286" i="21" s="1"/>
  <c r="P4287" i="21" s="1"/>
  <c r="P4288" i="21" s="1"/>
  <c r="P4289" i="21" s="1"/>
  <c r="P4290" i="21" s="1"/>
  <c r="P4291" i="21" s="1"/>
  <c r="P4292" i="21" s="1"/>
  <c r="P4293" i="21" s="1"/>
  <c r="P4294" i="21" s="1"/>
  <c r="P4295" i="21" s="1"/>
  <c r="P4296" i="21" s="1"/>
  <c r="P4297" i="21" s="1"/>
  <c r="P4298" i="21" s="1"/>
  <c r="P4299" i="21" s="1"/>
  <c r="P4300" i="21" s="1"/>
  <c r="P4301" i="21" s="1"/>
  <c r="P4302" i="21" s="1"/>
  <c r="P4303" i="21" s="1"/>
  <c r="O4235" i="21"/>
  <c r="O4236" i="21" s="1"/>
  <c r="O4237" i="21" s="1"/>
  <c r="O4238" i="21" s="1"/>
  <c r="O4239" i="21" s="1"/>
  <c r="O4240" i="21" s="1"/>
  <c r="O4241" i="21" s="1"/>
  <c r="O4242" i="21" s="1"/>
  <c r="O4243" i="21" s="1"/>
  <c r="O4244" i="21" s="1"/>
  <c r="O4245" i="21" s="1"/>
  <c r="O4246" i="21" s="1"/>
  <c r="O4247" i="21" s="1"/>
  <c r="O4248" i="21" s="1"/>
  <c r="O4249" i="21" s="1"/>
  <c r="O4250" i="21" s="1"/>
  <c r="O4251" i="21" s="1"/>
  <c r="O4252" i="21" s="1"/>
  <c r="O4253" i="21" s="1"/>
  <c r="O4254" i="21" s="1"/>
  <c r="O4255" i="21" s="1"/>
  <c r="O4256" i="21" s="1"/>
  <c r="O4257" i="21" s="1"/>
  <c r="O4258" i="21" s="1"/>
  <c r="O4259" i="21" s="1"/>
  <c r="O4260" i="21" s="1"/>
  <c r="O4261" i="21" s="1"/>
  <c r="O4262" i="21" s="1"/>
  <c r="O4263" i="21" s="1"/>
  <c r="O4264" i="21" s="1"/>
  <c r="O4265" i="21" s="1"/>
  <c r="O4266" i="21" s="1"/>
  <c r="O4267" i="21" s="1"/>
  <c r="O4268" i="21" s="1"/>
  <c r="O4269" i="21" s="1"/>
  <c r="O4270" i="21" s="1"/>
  <c r="O4271" i="21" s="1"/>
  <c r="O4272" i="21" s="1"/>
  <c r="O4273" i="21" s="1"/>
  <c r="O4274" i="21" s="1"/>
  <c r="O4275" i="21" s="1"/>
  <c r="O4276" i="21" s="1"/>
  <c r="O4277" i="21" s="1"/>
  <c r="O4278" i="21" s="1"/>
  <c r="O4279" i="21" s="1"/>
  <c r="O4280" i="21" s="1"/>
  <c r="O4281" i="21" s="1"/>
  <c r="O4282" i="21" s="1"/>
  <c r="O4283" i="21" s="1"/>
  <c r="O4284" i="21" s="1"/>
  <c r="O4285" i="21" s="1"/>
  <c r="O4286" i="21" s="1"/>
  <c r="O4287" i="21" s="1"/>
  <c r="O4288" i="21" s="1"/>
  <c r="O4289" i="21" s="1"/>
  <c r="O4290" i="21" s="1"/>
  <c r="O4291" i="21" s="1"/>
  <c r="O4292" i="21" s="1"/>
  <c r="O4293" i="21" s="1"/>
  <c r="O4294" i="21" s="1"/>
  <c r="O4295" i="21" s="1"/>
  <c r="O4296" i="21" s="1"/>
  <c r="O4297" i="21" s="1"/>
  <c r="O4298" i="21" s="1"/>
  <c r="O4299" i="21" s="1"/>
  <c r="O4300" i="21" s="1"/>
  <c r="O4301" i="21" s="1"/>
  <c r="O4302" i="21" s="1"/>
  <c r="O4303" i="21" s="1"/>
  <c r="N4235" i="21"/>
  <c r="N4236" i="21" s="1"/>
  <c r="N4237" i="21" s="1"/>
  <c r="N4238" i="21" s="1"/>
  <c r="N4239" i="21" s="1"/>
  <c r="N4240" i="21" s="1"/>
  <c r="N4241" i="21" s="1"/>
  <c r="N4242" i="21" s="1"/>
  <c r="N4243" i="21" s="1"/>
  <c r="N4244" i="21" s="1"/>
  <c r="N4245" i="21" s="1"/>
  <c r="N4246" i="21" s="1"/>
  <c r="N4247" i="21" s="1"/>
  <c r="N4248" i="21" s="1"/>
  <c r="N4249" i="21" s="1"/>
  <c r="N4250" i="21" s="1"/>
  <c r="N4251" i="21" s="1"/>
  <c r="N4252" i="21" s="1"/>
  <c r="N4253" i="21" s="1"/>
  <c r="N4254" i="21" s="1"/>
  <c r="N4255" i="21" s="1"/>
  <c r="N4256" i="21" s="1"/>
  <c r="N4257" i="21" s="1"/>
  <c r="N4258" i="21" s="1"/>
  <c r="N4259" i="21" s="1"/>
  <c r="N4260" i="21" s="1"/>
  <c r="N4261" i="21" s="1"/>
  <c r="N4262" i="21" s="1"/>
  <c r="N4263" i="21" s="1"/>
  <c r="N4264" i="21" s="1"/>
  <c r="N4265" i="21" s="1"/>
  <c r="N4266" i="21" s="1"/>
  <c r="N4267" i="21" s="1"/>
  <c r="N4268" i="21" s="1"/>
  <c r="N4269" i="21" s="1"/>
  <c r="N4270" i="21" s="1"/>
  <c r="N4271" i="21" s="1"/>
  <c r="N4272" i="21" s="1"/>
  <c r="N4273" i="21" s="1"/>
  <c r="N4274" i="21" s="1"/>
  <c r="N4275" i="21" s="1"/>
  <c r="N4276" i="21" s="1"/>
  <c r="N4277" i="21" s="1"/>
  <c r="N4278" i="21" s="1"/>
  <c r="N4279" i="21" s="1"/>
  <c r="N4280" i="21" s="1"/>
  <c r="N4281" i="21" s="1"/>
  <c r="N4282" i="21" s="1"/>
  <c r="N4283" i="21" s="1"/>
  <c r="N4284" i="21" s="1"/>
  <c r="N4285" i="21" s="1"/>
  <c r="N4286" i="21" s="1"/>
  <c r="N4287" i="21" s="1"/>
  <c r="N4288" i="21" s="1"/>
  <c r="N4289" i="21" s="1"/>
  <c r="N4290" i="21" s="1"/>
  <c r="N4291" i="21" s="1"/>
  <c r="N4292" i="21" s="1"/>
  <c r="N4293" i="21" s="1"/>
  <c r="N4294" i="21" s="1"/>
  <c r="N4295" i="21" s="1"/>
  <c r="N4296" i="21" s="1"/>
  <c r="N4297" i="21" s="1"/>
  <c r="N4298" i="21" s="1"/>
  <c r="N4299" i="21" s="1"/>
  <c r="N4300" i="21" s="1"/>
  <c r="N4301" i="21" s="1"/>
  <c r="N4302" i="21" s="1"/>
  <c r="N4303" i="21" s="1"/>
  <c r="R3435" i="21"/>
  <c r="R3436" i="21" s="1"/>
  <c r="R3437" i="21" s="1"/>
  <c r="R3438" i="21" s="1"/>
  <c r="R3439" i="21" s="1"/>
  <c r="R3440" i="21" s="1"/>
  <c r="R3441" i="21" s="1"/>
  <c r="R3442" i="21" s="1"/>
  <c r="R3443" i="21" s="1"/>
  <c r="R3444" i="21" s="1"/>
  <c r="R3445" i="21" s="1"/>
  <c r="R3446" i="21" s="1"/>
  <c r="R3447" i="21" s="1"/>
  <c r="R3448" i="21" s="1"/>
  <c r="R3449" i="21" s="1"/>
  <c r="R3450" i="21" s="1"/>
  <c r="R3451" i="21" s="1"/>
  <c r="R3452" i="21" s="1"/>
  <c r="R3453" i="21" s="1"/>
  <c r="R3454" i="21" s="1"/>
  <c r="R3455" i="21" s="1"/>
  <c r="R3456" i="21" s="1"/>
  <c r="R3457" i="21" s="1"/>
  <c r="R3458" i="21" s="1"/>
  <c r="R3459" i="21" s="1"/>
  <c r="R3460" i="21" s="1"/>
  <c r="R3461" i="21" s="1"/>
  <c r="R3462" i="21" s="1"/>
  <c r="R3463" i="21" s="1"/>
  <c r="R3464" i="21" s="1"/>
  <c r="R3465" i="21" s="1"/>
  <c r="R3466" i="21" s="1"/>
  <c r="R3467" i="21" s="1"/>
  <c r="R3468" i="21" s="1"/>
  <c r="R3469" i="21" s="1"/>
  <c r="R3470" i="21" s="1"/>
  <c r="R3471" i="21" s="1"/>
  <c r="R3472" i="21" s="1"/>
  <c r="R3473" i="21" s="1"/>
  <c r="R3474" i="21" s="1"/>
  <c r="R3475" i="21" s="1"/>
  <c r="R3476" i="21" s="1"/>
  <c r="R3477" i="21" s="1"/>
  <c r="R3478" i="21" s="1"/>
  <c r="R3479" i="21" s="1"/>
  <c r="R3480" i="21" s="1"/>
  <c r="R3481" i="21" s="1"/>
  <c r="R3482" i="21" s="1"/>
  <c r="R3483" i="21" s="1"/>
  <c r="R3484" i="21" s="1"/>
  <c r="R3485" i="21" s="1"/>
  <c r="R3486" i="21" s="1"/>
  <c r="R3487" i="21" s="1"/>
  <c r="R3488" i="21" s="1"/>
  <c r="R3489" i="21" s="1"/>
  <c r="R3490" i="21" s="1"/>
  <c r="R3491" i="21" s="1"/>
  <c r="R3492" i="21" s="1"/>
  <c r="R3493" i="21" s="1"/>
  <c r="R3494" i="21" s="1"/>
  <c r="R3495" i="21" s="1"/>
  <c r="R3496" i="21" s="1"/>
  <c r="R3497" i="21" s="1"/>
  <c r="R3498" i="21" s="1"/>
  <c r="R3499" i="21" s="1"/>
  <c r="R3500" i="21" s="1"/>
  <c r="R3501" i="21" s="1"/>
  <c r="R3502" i="21" s="1"/>
  <c r="R3503" i="21" s="1"/>
  <c r="R3504" i="21" s="1"/>
  <c r="R3505" i="21" s="1"/>
  <c r="R3506" i="21" s="1"/>
  <c r="R3507" i="21" s="1"/>
  <c r="R3508" i="21" s="1"/>
  <c r="R3509" i="21" s="1"/>
  <c r="R3510" i="21" s="1"/>
  <c r="R3511" i="21" s="1"/>
  <c r="R3512" i="21" s="1"/>
  <c r="R3513" i="21" s="1"/>
  <c r="R3514" i="21" s="1"/>
  <c r="R3515" i="21" s="1"/>
  <c r="R3516" i="21" s="1"/>
  <c r="R3517" i="21" s="1"/>
  <c r="R3518" i="21" s="1"/>
  <c r="R3519" i="21" s="1"/>
  <c r="R3520" i="21" s="1"/>
  <c r="R3521" i="21" s="1"/>
  <c r="R3522" i="21" s="1"/>
  <c r="R3523" i="21" s="1"/>
  <c r="R3524" i="21" s="1"/>
  <c r="R3525" i="21" s="1"/>
  <c r="R3526" i="21" s="1"/>
  <c r="R3527" i="21" s="1"/>
  <c r="R3528" i="21" s="1"/>
  <c r="R3529" i="21" s="1"/>
  <c r="R3530" i="21" s="1"/>
  <c r="R3531" i="21" s="1"/>
  <c r="R3532" i="21" s="1"/>
  <c r="R3533" i="21" s="1"/>
  <c r="R3534" i="21" s="1"/>
  <c r="R3535" i="21" s="1"/>
  <c r="R3536" i="21" s="1"/>
  <c r="R3537" i="21" s="1"/>
  <c r="R3538" i="21" s="1"/>
  <c r="R3539" i="21" s="1"/>
  <c r="R3540" i="21" s="1"/>
  <c r="R3541" i="21" s="1"/>
  <c r="R3542" i="21" s="1"/>
  <c r="R3543" i="21" s="1"/>
  <c r="R3544" i="21" s="1"/>
  <c r="R3545" i="21" s="1"/>
  <c r="R3546" i="21" s="1"/>
  <c r="R3547" i="21" s="1"/>
  <c r="R3548" i="21" s="1"/>
  <c r="R3549" i="21" s="1"/>
  <c r="R3550" i="21" s="1"/>
  <c r="R3551" i="21" s="1"/>
  <c r="R3552" i="21" s="1"/>
  <c r="R3553" i="21" s="1"/>
  <c r="R3554" i="21" s="1"/>
  <c r="R3555" i="21" s="1"/>
  <c r="R3556" i="21" s="1"/>
  <c r="R3557" i="21" s="1"/>
  <c r="R3558" i="21" s="1"/>
  <c r="R3559" i="21" s="1"/>
  <c r="R3560" i="21" s="1"/>
  <c r="R3561" i="21" s="1"/>
  <c r="R3562" i="21" s="1"/>
  <c r="R3563" i="21" s="1"/>
  <c r="R3564" i="21" s="1"/>
  <c r="R3565" i="21" s="1"/>
  <c r="R3566" i="21" s="1"/>
  <c r="R3567" i="21" s="1"/>
  <c r="R3568" i="21" s="1"/>
  <c r="R3569" i="21" s="1"/>
  <c r="R3570" i="21" s="1"/>
  <c r="R3571" i="21" s="1"/>
  <c r="R3572" i="21" s="1"/>
  <c r="R3573" i="21" s="1"/>
  <c r="R3574" i="21" s="1"/>
  <c r="R3575" i="21" s="1"/>
  <c r="R3576" i="21" s="1"/>
  <c r="R3577" i="21" s="1"/>
  <c r="R3578" i="21" s="1"/>
  <c r="R3579" i="21" s="1"/>
  <c r="R3580" i="21" s="1"/>
  <c r="R3581" i="21" s="1"/>
  <c r="R3582" i="21" s="1"/>
  <c r="R3583" i="21" s="1"/>
  <c r="R3584" i="21" s="1"/>
  <c r="R3585" i="21" s="1"/>
  <c r="R3586" i="21" s="1"/>
  <c r="R3587" i="21" s="1"/>
  <c r="R3588" i="21" s="1"/>
  <c r="R3589" i="21" s="1"/>
  <c r="R3590" i="21" s="1"/>
  <c r="R3591" i="21" s="1"/>
  <c r="R3592" i="21" s="1"/>
  <c r="R3593" i="21" s="1"/>
  <c r="R3594" i="21" s="1"/>
  <c r="R3595" i="21" s="1"/>
  <c r="R3596" i="21" s="1"/>
  <c r="R3597" i="21" s="1"/>
  <c r="R3598" i="21" s="1"/>
  <c r="R3599" i="21" s="1"/>
  <c r="R3600" i="21" s="1"/>
  <c r="R3601" i="21" s="1"/>
  <c r="R3602" i="21" s="1"/>
  <c r="R3603" i="21" s="1"/>
  <c r="R3604" i="21" s="1"/>
  <c r="R3605" i="21" s="1"/>
  <c r="R3606" i="21" s="1"/>
  <c r="R3607" i="21" s="1"/>
  <c r="R3608" i="21" s="1"/>
  <c r="R3609" i="21" s="1"/>
  <c r="R3610" i="21" s="1"/>
  <c r="R3611" i="21" s="1"/>
  <c r="R3612" i="21" s="1"/>
  <c r="R3613" i="21" s="1"/>
  <c r="R3614" i="21" s="1"/>
  <c r="R3615" i="21" s="1"/>
  <c r="R3616" i="21" s="1"/>
  <c r="R3617" i="21" s="1"/>
  <c r="R3618" i="21" s="1"/>
  <c r="R3619" i="21" s="1"/>
  <c r="R3620" i="21" s="1"/>
  <c r="R3621" i="21" s="1"/>
  <c r="R3622" i="21" s="1"/>
  <c r="R3623" i="21" s="1"/>
  <c r="R3624" i="21" s="1"/>
  <c r="R3625" i="21" s="1"/>
  <c r="R3626" i="21" s="1"/>
  <c r="R3627" i="21" s="1"/>
  <c r="R3628" i="21" s="1"/>
  <c r="R3629" i="21" s="1"/>
  <c r="R3630" i="21" s="1"/>
  <c r="R3631" i="21" s="1"/>
  <c r="R3632" i="21" s="1"/>
  <c r="R3633" i="21" s="1"/>
  <c r="R3634" i="21" s="1"/>
  <c r="R3635" i="21" s="1"/>
  <c r="R3636" i="21" s="1"/>
  <c r="R3637" i="21" s="1"/>
  <c r="R3638" i="21" s="1"/>
  <c r="R3639" i="21" s="1"/>
  <c r="R3640" i="21" s="1"/>
  <c r="R3641" i="21" s="1"/>
  <c r="R3642" i="21" s="1"/>
  <c r="R3643" i="21" s="1"/>
  <c r="R3644" i="21" s="1"/>
  <c r="R3645" i="21" s="1"/>
  <c r="R3646" i="21" s="1"/>
  <c r="R3647" i="21" s="1"/>
  <c r="R3648" i="21" s="1"/>
  <c r="R3649" i="21" s="1"/>
  <c r="R3650" i="21" s="1"/>
  <c r="R3651" i="21" s="1"/>
  <c r="R3652" i="21" s="1"/>
  <c r="R3653" i="21" s="1"/>
  <c r="R3654" i="21" s="1"/>
  <c r="R3655" i="21" s="1"/>
  <c r="R3656" i="21" s="1"/>
  <c r="R3657" i="21" s="1"/>
  <c r="R3658" i="21" s="1"/>
  <c r="R3659" i="21" s="1"/>
  <c r="R3660" i="21" s="1"/>
  <c r="R3661" i="21" s="1"/>
  <c r="R3662" i="21" s="1"/>
  <c r="R3663" i="21" s="1"/>
  <c r="R3664" i="21" s="1"/>
  <c r="R3665" i="21" s="1"/>
  <c r="R3666" i="21" s="1"/>
  <c r="R3667" i="21" s="1"/>
  <c r="R3668" i="21" s="1"/>
  <c r="R3669" i="21" s="1"/>
  <c r="R3670" i="21" s="1"/>
  <c r="R3671" i="21" s="1"/>
  <c r="R3672" i="21" s="1"/>
  <c r="R3673" i="21" s="1"/>
  <c r="R3674" i="21" s="1"/>
  <c r="R3675" i="21" s="1"/>
  <c r="R3676" i="21" s="1"/>
  <c r="R3677" i="21" s="1"/>
  <c r="R3678" i="21" s="1"/>
  <c r="R3679" i="21" s="1"/>
  <c r="R3680" i="21" s="1"/>
  <c r="R3681" i="21" s="1"/>
  <c r="R3682" i="21" s="1"/>
  <c r="R3683" i="21" s="1"/>
  <c r="R3684" i="21" s="1"/>
  <c r="R3685" i="21" s="1"/>
  <c r="R3686" i="21" s="1"/>
  <c r="R3687" i="21" s="1"/>
  <c r="R3688" i="21" s="1"/>
  <c r="R3689" i="21" s="1"/>
  <c r="R3690" i="21" s="1"/>
  <c r="R3691" i="21" s="1"/>
  <c r="R3692" i="21" s="1"/>
  <c r="R3693" i="21" s="1"/>
  <c r="R3694" i="21" s="1"/>
  <c r="R3695" i="21" s="1"/>
  <c r="R3696" i="21" s="1"/>
  <c r="R3697" i="21" s="1"/>
  <c r="R3698" i="21" s="1"/>
  <c r="R3699" i="21" s="1"/>
  <c r="R3700" i="21" s="1"/>
  <c r="R3701" i="21" s="1"/>
  <c r="R3702" i="21" s="1"/>
  <c r="R3703" i="21" s="1"/>
  <c r="R3704" i="21" s="1"/>
  <c r="R3705" i="21" s="1"/>
  <c r="R3706" i="21" s="1"/>
  <c r="R3707" i="21" s="1"/>
  <c r="R3708" i="21" s="1"/>
  <c r="R3709" i="21" s="1"/>
  <c r="R3710" i="21" s="1"/>
  <c r="R3711" i="21" s="1"/>
  <c r="R3712" i="21" s="1"/>
  <c r="R3713" i="21" s="1"/>
  <c r="R3714" i="21" s="1"/>
  <c r="R3715" i="21" s="1"/>
  <c r="R3716" i="21" s="1"/>
  <c r="R3717" i="21" s="1"/>
  <c r="R3718" i="21" s="1"/>
  <c r="R3719" i="21" s="1"/>
  <c r="R3720" i="21" s="1"/>
  <c r="R3721" i="21" s="1"/>
  <c r="R3722" i="21" s="1"/>
  <c r="R3723" i="21" s="1"/>
  <c r="R3724" i="21" s="1"/>
  <c r="R3725" i="21" s="1"/>
  <c r="R3726" i="21" s="1"/>
  <c r="R3727" i="21" s="1"/>
  <c r="R3728" i="21" s="1"/>
  <c r="R3729" i="21" s="1"/>
  <c r="R3730" i="21" s="1"/>
  <c r="R3731" i="21" s="1"/>
  <c r="R3732" i="21" s="1"/>
  <c r="R3733" i="21" s="1"/>
  <c r="R3734" i="21" s="1"/>
  <c r="R3735" i="21" s="1"/>
  <c r="R3736" i="21" s="1"/>
  <c r="R3737" i="21" s="1"/>
  <c r="R3738" i="21" s="1"/>
  <c r="R3739" i="21" s="1"/>
  <c r="R3740" i="21" s="1"/>
  <c r="R3741" i="21" s="1"/>
  <c r="R3742" i="21" s="1"/>
  <c r="R3743" i="21" s="1"/>
  <c r="R3744" i="21" s="1"/>
  <c r="R3745" i="21" s="1"/>
  <c r="R3746" i="21" s="1"/>
  <c r="R3747" i="21" s="1"/>
  <c r="R3748" i="21" s="1"/>
  <c r="R3749" i="21" s="1"/>
  <c r="R3750" i="21" s="1"/>
  <c r="R3751" i="21" s="1"/>
  <c r="R3752" i="21" s="1"/>
  <c r="R3753" i="21" s="1"/>
  <c r="R3754" i="21" s="1"/>
  <c r="R3755" i="21" s="1"/>
  <c r="R3756" i="21" s="1"/>
  <c r="R3757" i="21" s="1"/>
  <c r="R3758" i="21" s="1"/>
  <c r="R3759" i="21" s="1"/>
  <c r="R3760" i="21" s="1"/>
  <c r="R3761" i="21" s="1"/>
  <c r="R3762" i="21" s="1"/>
  <c r="R3763" i="21" s="1"/>
  <c r="R3764" i="21" s="1"/>
  <c r="R3765" i="21" s="1"/>
  <c r="R3766" i="21" s="1"/>
  <c r="R3767" i="21" s="1"/>
  <c r="R3768" i="21" s="1"/>
  <c r="R3769" i="21" s="1"/>
  <c r="R3770" i="21" s="1"/>
  <c r="R3771" i="21" s="1"/>
  <c r="R3772" i="21" s="1"/>
  <c r="R3773" i="21" s="1"/>
  <c r="R3774" i="21" s="1"/>
  <c r="R3775" i="21" s="1"/>
  <c r="R3776" i="21" s="1"/>
  <c r="R3777" i="21" s="1"/>
  <c r="R3778" i="21" s="1"/>
  <c r="R3779" i="21" s="1"/>
  <c r="R3780" i="21" s="1"/>
  <c r="R3781" i="21" s="1"/>
  <c r="R3782" i="21" s="1"/>
  <c r="R3783" i="21" s="1"/>
  <c r="R3784" i="21" s="1"/>
  <c r="R3785" i="21" s="1"/>
  <c r="R3786" i="21" s="1"/>
  <c r="R3787" i="21" s="1"/>
  <c r="R3788" i="21" s="1"/>
  <c r="R3789" i="21" s="1"/>
  <c r="R3790" i="21" s="1"/>
  <c r="R3791" i="21" s="1"/>
  <c r="R3792" i="21" s="1"/>
  <c r="R3793" i="21" s="1"/>
  <c r="R3794" i="21" s="1"/>
  <c r="R3795" i="21" s="1"/>
  <c r="R3796" i="21" s="1"/>
  <c r="R3797" i="21" s="1"/>
  <c r="R3798" i="21" s="1"/>
  <c r="R3799" i="21" s="1"/>
  <c r="R3800" i="21" s="1"/>
  <c r="R3801" i="21" s="1"/>
  <c r="R3802" i="21" s="1"/>
  <c r="R3803" i="21" s="1"/>
  <c r="R3804" i="21" s="1"/>
  <c r="R3805" i="21" s="1"/>
  <c r="R3806" i="21" s="1"/>
  <c r="R3807" i="21" s="1"/>
  <c r="R3808" i="21" s="1"/>
  <c r="R3809" i="21" s="1"/>
  <c r="R3810" i="21" s="1"/>
  <c r="R3811" i="21" s="1"/>
  <c r="R3812" i="21" s="1"/>
  <c r="R3813" i="21" s="1"/>
  <c r="R3814" i="21" s="1"/>
  <c r="R3815" i="21" s="1"/>
  <c r="R3816" i="21" s="1"/>
  <c r="R3817" i="21" s="1"/>
  <c r="R3818" i="21" s="1"/>
  <c r="R3819" i="21" s="1"/>
  <c r="R3820" i="21" s="1"/>
  <c r="R3821" i="21" s="1"/>
  <c r="R3822" i="21" s="1"/>
  <c r="R3823" i="21" s="1"/>
  <c r="R3824" i="21" s="1"/>
  <c r="R3825" i="21" s="1"/>
  <c r="R3826" i="21" s="1"/>
  <c r="R3827" i="21" s="1"/>
  <c r="R3828" i="21" s="1"/>
  <c r="R3829" i="21" s="1"/>
  <c r="R3830" i="21" s="1"/>
  <c r="R3831" i="21" s="1"/>
  <c r="R3832" i="21" s="1"/>
  <c r="R3833" i="21" s="1"/>
  <c r="R3834" i="21" s="1"/>
  <c r="R3835" i="21" s="1"/>
  <c r="R3836" i="21" s="1"/>
  <c r="R3837" i="21" s="1"/>
  <c r="R3838" i="21" s="1"/>
  <c r="R3839" i="21" s="1"/>
  <c r="R3840" i="21" s="1"/>
  <c r="R3841" i="21" s="1"/>
  <c r="R3842" i="21" s="1"/>
  <c r="R3843" i="21" s="1"/>
  <c r="R3844" i="21" s="1"/>
  <c r="R3845" i="21" s="1"/>
  <c r="R3846" i="21" s="1"/>
  <c r="R3847" i="21" s="1"/>
  <c r="R3848" i="21" s="1"/>
  <c r="R3849" i="21" s="1"/>
  <c r="R3850" i="21" s="1"/>
  <c r="R3851" i="21" s="1"/>
  <c r="R3852" i="21" s="1"/>
  <c r="R3853" i="21" s="1"/>
  <c r="R3854" i="21" s="1"/>
  <c r="R3855" i="21" s="1"/>
  <c r="R3856" i="21" s="1"/>
  <c r="R3857" i="21" s="1"/>
  <c r="R3858" i="21" s="1"/>
  <c r="R3859" i="21" s="1"/>
  <c r="R3860" i="21" s="1"/>
  <c r="R3861" i="21" s="1"/>
  <c r="R3862" i="21" s="1"/>
  <c r="R3863" i="21" s="1"/>
  <c r="R3864" i="21" s="1"/>
  <c r="R3865" i="21" s="1"/>
  <c r="R3866" i="21" s="1"/>
  <c r="R3867" i="21" s="1"/>
  <c r="R3868" i="21" s="1"/>
  <c r="R3869" i="21" s="1"/>
  <c r="R3870" i="21" s="1"/>
  <c r="R3871" i="21" s="1"/>
  <c r="R3872" i="21" s="1"/>
  <c r="R3873" i="21" s="1"/>
  <c r="R3874" i="21" s="1"/>
  <c r="R3875" i="21" s="1"/>
  <c r="R3876" i="21" s="1"/>
  <c r="R3877" i="21" s="1"/>
  <c r="R3878" i="21" s="1"/>
  <c r="R3879" i="21" s="1"/>
  <c r="R3880" i="21" s="1"/>
  <c r="R3881" i="21" s="1"/>
  <c r="R3882" i="21" s="1"/>
  <c r="R3883" i="21" s="1"/>
  <c r="R3884" i="21" s="1"/>
  <c r="R3885" i="21" s="1"/>
  <c r="R3886" i="21" s="1"/>
  <c r="R3887" i="21" s="1"/>
  <c r="R3888" i="21" s="1"/>
  <c r="R3889" i="21" s="1"/>
  <c r="R3890" i="21" s="1"/>
  <c r="R3891" i="21" s="1"/>
  <c r="R3892" i="21" s="1"/>
  <c r="R3893" i="21" s="1"/>
  <c r="R3894" i="21" s="1"/>
  <c r="R3895" i="21" s="1"/>
  <c r="R3896" i="21" s="1"/>
  <c r="R3897" i="21" s="1"/>
  <c r="R3898" i="21" s="1"/>
  <c r="R3899" i="21" s="1"/>
  <c r="R3900" i="21" s="1"/>
  <c r="R3901" i="21" s="1"/>
  <c r="R3902" i="21" s="1"/>
  <c r="R3903" i="21" s="1"/>
  <c r="R3904" i="21" s="1"/>
  <c r="R3905" i="21" s="1"/>
  <c r="R3906" i="21" s="1"/>
  <c r="R3907" i="21" s="1"/>
  <c r="R3908" i="21" s="1"/>
  <c r="R3909" i="21" s="1"/>
  <c r="R3910" i="21" s="1"/>
  <c r="R3911" i="21" s="1"/>
  <c r="R3912" i="21" s="1"/>
  <c r="R3913" i="21" s="1"/>
  <c r="R3914" i="21" s="1"/>
  <c r="R3915" i="21" s="1"/>
  <c r="R3916" i="21" s="1"/>
  <c r="R3917" i="21" s="1"/>
  <c r="R3918" i="21" s="1"/>
  <c r="R3919" i="21" s="1"/>
  <c r="R3920" i="21" s="1"/>
  <c r="R3921" i="21" s="1"/>
  <c r="R3922" i="21" s="1"/>
  <c r="R3923" i="21" s="1"/>
  <c r="R3924" i="21" s="1"/>
  <c r="R3925" i="21" s="1"/>
  <c r="R3926" i="21" s="1"/>
  <c r="R3927" i="21" s="1"/>
  <c r="R3928" i="21" s="1"/>
  <c r="R3929" i="21" s="1"/>
  <c r="R3930" i="21" s="1"/>
  <c r="R3931" i="21" s="1"/>
  <c r="R3932" i="21" s="1"/>
  <c r="R3933" i="21" s="1"/>
  <c r="R3934" i="21" s="1"/>
  <c r="R3935" i="21" s="1"/>
  <c r="R3936" i="21" s="1"/>
  <c r="R3937" i="21" s="1"/>
  <c r="R3938" i="21" s="1"/>
  <c r="R3939" i="21" s="1"/>
  <c r="R3940" i="21" s="1"/>
  <c r="R3941" i="21" s="1"/>
  <c r="R3942" i="21" s="1"/>
  <c r="R3943" i="21" s="1"/>
  <c r="R3944" i="21" s="1"/>
  <c r="R3945" i="21" s="1"/>
  <c r="R3946" i="21" s="1"/>
  <c r="R3947" i="21" s="1"/>
  <c r="R3948" i="21" s="1"/>
  <c r="R3949" i="21" s="1"/>
  <c r="R3950" i="21" s="1"/>
  <c r="R3951" i="21" s="1"/>
  <c r="R3952" i="21" s="1"/>
  <c r="R3953" i="21" s="1"/>
  <c r="R3954" i="21" s="1"/>
  <c r="R3955" i="21" s="1"/>
  <c r="R3956" i="21" s="1"/>
  <c r="R3957" i="21" s="1"/>
  <c r="R3958" i="21" s="1"/>
  <c r="R3959" i="21" s="1"/>
  <c r="R3960" i="21" s="1"/>
  <c r="R3961" i="21" s="1"/>
  <c r="R3962" i="21" s="1"/>
  <c r="R3963" i="21" s="1"/>
  <c r="R3964" i="21" s="1"/>
  <c r="R3965" i="21" s="1"/>
  <c r="R3966" i="21" s="1"/>
  <c r="R3967" i="21" s="1"/>
  <c r="R3968" i="21" s="1"/>
  <c r="R3969" i="21" s="1"/>
  <c r="R3970" i="21" s="1"/>
  <c r="R3971" i="21" s="1"/>
  <c r="R3972" i="21" s="1"/>
  <c r="R3973" i="21" s="1"/>
  <c r="R3974" i="21" s="1"/>
  <c r="R3975" i="21" s="1"/>
  <c r="R3976" i="21" s="1"/>
  <c r="R3977" i="21" s="1"/>
  <c r="R3978" i="21" s="1"/>
  <c r="R3979" i="21" s="1"/>
  <c r="R3980" i="21" s="1"/>
  <c r="R3981" i="21" s="1"/>
  <c r="R3982" i="21" s="1"/>
  <c r="R3983" i="21" s="1"/>
  <c r="R3984" i="21" s="1"/>
  <c r="R3985" i="21" s="1"/>
  <c r="R3986" i="21" s="1"/>
  <c r="R3987" i="21" s="1"/>
  <c r="R3988" i="21" s="1"/>
  <c r="R3989" i="21" s="1"/>
  <c r="R3990" i="21" s="1"/>
  <c r="R3991" i="21" s="1"/>
  <c r="R3992" i="21" s="1"/>
  <c r="R3993" i="21" s="1"/>
  <c r="R3994" i="21" s="1"/>
  <c r="R3995" i="21" s="1"/>
  <c r="R3996" i="21" s="1"/>
  <c r="R3997" i="21" s="1"/>
  <c r="R3998" i="21" s="1"/>
  <c r="R3999" i="21" s="1"/>
  <c r="R4000" i="21" s="1"/>
  <c r="R4001" i="21" s="1"/>
  <c r="R4002" i="21" s="1"/>
  <c r="R4003" i="21" s="1"/>
  <c r="R4004" i="21" s="1"/>
  <c r="R4005" i="21" s="1"/>
  <c r="R4006" i="21" s="1"/>
  <c r="R4007" i="21" s="1"/>
  <c r="R4008" i="21" s="1"/>
  <c r="R4009" i="21" s="1"/>
  <c r="R4010" i="21" s="1"/>
  <c r="R4011" i="21" s="1"/>
  <c r="R4012" i="21" s="1"/>
  <c r="R4013" i="21" s="1"/>
  <c r="R4014" i="21" s="1"/>
  <c r="R4015" i="21" s="1"/>
  <c r="R4016" i="21" s="1"/>
  <c r="R4017" i="21" s="1"/>
  <c r="R4018" i="21" s="1"/>
  <c r="R4019" i="21" s="1"/>
  <c r="R4020" i="21" s="1"/>
  <c r="R4021" i="21" s="1"/>
  <c r="R4022" i="21" s="1"/>
  <c r="R4023" i="21" s="1"/>
  <c r="R4024" i="21" s="1"/>
  <c r="R4025" i="21" s="1"/>
  <c r="R4026" i="21" s="1"/>
  <c r="R4027" i="21" s="1"/>
  <c r="R4028" i="21" s="1"/>
  <c r="R4029" i="21" s="1"/>
  <c r="R4030" i="21" s="1"/>
  <c r="R4031" i="21" s="1"/>
  <c r="R4032" i="21" s="1"/>
  <c r="R4033" i="21" s="1"/>
  <c r="R4034" i="21" s="1"/>
  <c r="R4035" i="21" s="1"/>
  <c r="R4036" i="21" s="1"/>
  <c r="R4037" i="21" s="1"/>
  <c r="R4038" i="21" s="1"/>
  <c r="R4039" i="21" s="1"/>
  <c r="R4040" i="21" s="1"/>
  <c r="R4041" i="21" s="1"/>
  <c r="R4042" i="21" s="1"/>
  <c r="R4043" i="21" s="1"/>
  <c r="R4044" i="21" s="1"/>
  <c r="R4045" i="21" s="1"/>
  <c r="R4046" i="21" s="1"/>
  <c r="R4047" i="21" s="1"/>
  <c r="R4048" i="21" s="1"/>
  <c r="R4049" i="21" s="1"/>
  <c r="R4050" i="21" s="1"/>
  <c r="R4051" i="21" s="1"/>
  <c r="R4052" i="21" s="1"/>
  <c r="R4053" i="21" s="1"/>
  <c r="R4054" i="21" s="1"/>
  <c r="R4055" i="21" s="1"/>
  <c r="R4056" i="21" s="1"/>
  <c r="R4057" i="21" s="1"/>
  <c r="R4058" i="21" s="1"/>
  <c r="R4059" i="21" s="1"/>
  <c r="R4060" i="21" s="1"/>
  <c r="R4061" i="21" s="1"/>
  <c r="R4062" i="21" s="1"/>
  <c r="R4063" i="21" s="1"/>
  <c r="R4064" i="21" s="1"/>
  <c r="R4065" i="21" s="1"/>
  <c r="R4066" i="21" s="1"/>
  <c r="R4067" i="21" s="1"/>
  <c r="R4068" i="21" s="1"/>
  <c r="R4069" i="21" s="1"/>
  <c r="R4070" i="21" s="1"/>
  <c r="R4071" i="21" s="1"/>
  <c r="R4072" i="21" s="1"/>
  <c r="R4073" i="21" s="1"/>
  <c r="R4074" i="21" s="1"/>
  <c r="R4075" i="21" s="1"/>
  <c r="R4076" i="21" s="1"/>
  <c r="R4077" i="21" s="1"/>
  <c r="R4078" i="21" s="1"/>
  <c r="R4079" i="21" s="1"/>
  <c r="R4080" i="21" s="1"/>
  <c r="R4081" i="21" s="1"/>
  <c r="R4082" i="21" s="1"/>
  <c r="R4083" i="21" s="1"/>
  <c r="R4084" i="21" s="1"/>
  <c r="R4085" i="21" s="1"/>
  <c r="R4086" i="21" s="1"/>
  <c r="R4087" i="21" s="1"/>
  <c r="R4088" i="21" s="1"/>
  <c r="R4089" i="21" s="1"/>
  <c r="R4090" i="21" s="1"/>
  <c r="R4091" i="21" s="1"/>
  <c r="R4092" i="21" s="1"/>
  <c r="R4093" i="21" s="1"/>
  <c r="R4094" i="21" s="1"/>
  <c r="R4095" i="21" s="1"/>
  <c r="R4096" i="21" s="1"/>
  <c r="R4097" i="21" s="1"/>
  <c r="R4098" i="21" s="1"/>
  <c r="R4099" i="21" s="1"/>
  <c r="R4100" i="21" s="1"/>
  <c r="R4101" i="21" s="1"/>
  <c r="R4102" i="21" s="1"/>
  <c r="R4103" i="21" s="1"/>
  <c r="R4104" i="21" s="1"/>
  <c r="R4105" i="21" s="1"/>
  <c r="R4106" i="21" s="1"/>
  <c r="R4107" i="21" s="1"/>
  <c r="R4108" i="21" s="1"/>
  <c r="R4109" i="21" s="1"/>
  <c r="R4110" i="21" s="1"/>
  <c r="R4111" i="21" s="1"/>
  <c r="R4112" i="21" s="1"/>
  <c r="R4113" i="21" s="1"/>
  <c r="R4114" i="21" s="1"/>
  <c r="R4115" i="21" s="1"/>
  <c r="R4116" i="21" s="1"/>
  <c r="R4117" i="21" s="1"/>
  <c r="R4118" i="21" s="1"/>
  <c r="R4119" i="21" s="1"/>
  <c r="R4120" i="21" s="1"/>
  <c r="R4121" i="21" s="1"/>
  <c r="R4122" i="21" s="1"/>
  <c r="R4123" i="21" s="1"/>
  <c r="R4124" i="21" s="1"/>
  <c r="R4125" i="21" s="1"/>
  <c r="R4126" i="21" s="1"/>
  <c r="R4127" i="21" s="1"/>
  <c r="R4128" i="21" s="1"/>
  <c r="R4129" i="21" s="1"/>
  <c r="R4130" i="21" s="1"/>
  <c r="R4131" i="21" s="1"/>
  <c r="R4132" i="21" s="1"/>
  <c r="R4133" i="21" s="1"/>
  <c r="R4134" i="21" s="1"/>
  <c r="R4135" i="21" s="1"/>
  <c r="R4136" i="21" s="1"/>
  <c r="R4137" i="21" s="1"/>
  <c r="R4138" i="21" s="1"/>
  <c r="R4139" i="21" s="1"/>
  <c r="R4140" i="21" s="1"/>
  <c r="R4141" i="21" s="1"/>
  <c r="R4142" i="21" s="1"/>
  <c r="R4143" i="21" s="1"/>
  <c r="R4144" i="21" s="1"/>
  <c r="R4145" i="21" s="1"/>
  <c r="R4146" i="21" s="1"/>
  <c r="R4147" i="21" s="1"/>
  <c r="R4148" i="21" s="1"/>
  <c r="R4149" i="21" s="1"/>
  <c r="R4150" i="21" s="1"/>
  <c r="R4151" i="21" s="1"/>
  <c r="R4152" i="21" s="1"/>
  <c r="R4153" i="21" s="1"/>
  <c r="R4154" i="21" s="1"/>
  <c r="R4155" i="21" s="1"/>
  <c r="R4156" i="21" s="1"/>
  <c r="R4157" i="21" s="1"/>
  <c r="R4158" i="21" s="1"/>
  <c r="R4159" i="21" s="1"/>
  <c r="R4160" i="21" s="1"/>
  <c r="R4161" i="21" s="1"/>
  <c r="R4162" i="21" s="1"/>
  <c r="R4163" i="21" s="1"/>
  <c r="R4164" i="21" s="1"/>
  <c r="R4165" i="21" s="1"/>
  <c r="R4166" i="21" s="1"/>
  <c r="R4167" i="21" s="1"/>
  <c r="R4168" i="21" s="1"/>
  <c r="R4169" i="21" s="1"/>
  <c r="R4170" i="21" s="1"/>
  <c r="R4171" i="21" s="1"/>
  <c r="R4172" i="21" s="1"/>
  <c r="R4173" i="21" s="1"/>
  <c r="R4174" i="21" s="1"/>
  <c r="R4175" i="21" s="1"/>
  <c r="R4176" i="21" s="1"/>
  <c r="R4177" i="21" s="1"/>
  <c r="R4178" i="21" s="1"/>
  <c r="R4179" i="21" s="1"/>
  <c r="R4180" i="21" s="1"/>
  <c r="R4181" i="21" s="1"/>
  <c r="R4182" i="21" s="1"/>
  <c r="R4183" i="21" s="1"/>
  <c r="R4184" i="21" s="1"/>
  <c r="R4185" i="21" s="1"/>
  <c r="R4186" i="21" s="1"/>
  <c r="R4187" i="21" s="1"/>
  <c r="R4188" i="21" s="1"/>
  <c r="R4189" i="21" s="1"/>
  <c r="R4190" i="21" s="1"/>
  <c r="R4191" i="21" s="1"/>
  <c r="R4192" i="21" s="1"/>
  <c r="R4193" i="21" s="1"/>
  <c r="R4194" i="21" s="1"/>
  <c r="R4195" i="21" s="1"/>
  <c r="R4196" i="21" s="1"/>
  <c r="R4197" i="21" s="1"/>
  <c r="R4198" i="21" s="1"/>
  <c r="R4199" i="21" s="1"/>
  <c r="R4200" i="21" s="1"/>
  <c r="R4201" i="21" s="1"/>
  <c r="R4202" i="21" s="1"/>
  <c r="R4203" i="21" s="1"/>
  <c r="R4204" i="21" s="1"/>
  <c r="R4205" i="21" s="1"/>
  <c r="R4206" i="21" s="1"/>
  <c r="R4207" i="21" s="1"/>
  <c r="R4208" i="21" s="1"/>
  <c r="R4209" i="21" s="1"/>
  <c r="R4210" i="21" s="1"/>
  <c r="R4211" i="21" s="1"/>
  <c r="R4212" i="21" s="1"/>
  <c r="R4213" i="21" s="1"/>
  <c r="R4214" i="21" s="1"/>
  <c r="R4215" i="21" s="1"/>
  <c r="R4216" i="21" s="1"/>
  <c r="R4217" i="21" s="1"/>
  <c r="R4218" i="21" s="1"/>
  <c r="R4219" i="21" s="1"/>
  <c r="R4220" i="21" s="1"/>
  <c r="R4221" i="21" s="1"/>
  <c r="R4222" i="21" s="1"/>
  <c r="R4223" i="21" s="1"/>
  <c r="R4224" i="21" s="1"/>
  <c r="R4225" i="21" s="1"/>
  <c r="R4226" i="21" s="1"/>
  <c r="R4227" i="21" s="1"/>
  <c r="R4228" i="21" s="1"/>
  <c r="R4229" i="21" s="1"/>
  <c r="R4230" i="21" s="1"/>
  <c r="R4231" i="21" s="1"/>
  <c r="R4232" i="21" s="1"/>
  <c r="R4233" i="21" s="1"/>
  <c r="Q3435" i="21"/>
  <c r="Q3436" i="21" s="1"/>
  <c r="Q3437" i="21" s="1"/>
  <c r="Q3438" i="21" s="1"/>
  <c r="Q3439" i="21" s="1"/>
  <c r="Q3440" i="21" s="1"/>
  <c r="Q3441" i="21" s="1"/>
  <c r="Q3442" i="21" s="1"/>
  <c r="Q3443" i="21" s="1"/>
  <c r="Q3444" i="21" s="1"/>
  <c r="Q3445" i="21" s="1"/>
  <c r="Q3446" i="21" s="1"/>
  <c r="Q3447" i="21" s="1"/>
  <c r="Q3448" i="21" s="1"/>
  <c r="Q3449" i="21" s="1"/>
  <c r="Q3450" i="21" s="1"/>
  <c r="Q3451" i="21" s="1"/>
  <c r="Q3452" i="21" s="1"/>
  <c r="Q3453" i="21" s="1"/>
  <c r="Q3454" i="21" s="1"/>
  <c r="Q3455" i="21" s="1"/>
  <c r="Q3456" i="21" s="1"/>
  <c r="Q3457" i="21" s="1"/>
  <c r="Q3458" i="21" s="1"/>
  <c r="Q3459" i="21" s="1"/>
  <c r="Q3460" i="21" s="1"/>
  <c r="Q3461" i="21" s="1"/>
  <c r="Q3462" i="21" s="1"/>
  <c r="Q3463" i="21" s="1"/>
  <c r="Q3464" i="21" s="1"/>
  <c r="Q3465" i="21" s="1"/>
  <c r="Q3466" i="21" s="1"/>
  <c r="Q3467" i="21" s="1"/>
  <c r="Q3468" i="21" s="1"/>
  <c r="Q3469" i="21" s="1"/>
  <c r="Q3470" i="21" s="1"/>
  <c r="Q3471" i="21" s="1"/>
  <c r="Q3472" i="21" s="1"/>
  <c r="Q3473" i="21" s="1"/>
  <c r="Q3474" i="21" s="1"/>
  <c r="Q3475" i="21" s="1"/>
  <c r="Q3476" i="21" s="1"/>
  <c r="Q3477" i="21" s="1"/>
  <c r="Q3478" i="21" s="1"/>
  <c r="Q3479" i="21" s="1"/>
  <c r="Q3480" i="21" s="1"/>
  <c r="Q3481" i="21" s="1"/>
  <c r="Q3482" i="21" s="1"/>
  <c r="Q3483" i="21" s="1"/>
  <c r="Q3484" i="21" s="1"/>
  <c r="Q3485" i="21" s="1"/>
  <c r="Q3486" i="21" s="1"/>
  <c r="Q3487" i="21" s="1"/>
  <c r="Q3488" i="21" s="1"/>
  <c r="Q3489" i="21" s="1"/>
  <c r="Q3490" i="21" s="1"/>
  <c r="Q3491" i="21" s="1"/>
  <c r="Q3492" i="21" s="1"/>
  <c r="Q3493" i="21" s="1"/>
  <c r="Q3494" i="21" s="1"/>
  <c r="Q3495" i="21" s="1"/>
  <c r="Q3496" i="21" s="1"/>
  <c r="Q3497" i="21" s="1"/>
  <c r="Q3498" i="21" s="1"/>
  <c r="Q3499" i="21" s="1"/>
  <c r="Q3500" i="21" s="1"/>
  <c r="Q3501" i="21" s="1"/>
  <c r="Q3502" i="21" s="1"/>
  <c r="Q3503" i="21" s="1"/>
  <c r="Q3504" i="21" s="1"/>
  <c r="Q3505" i="21" s="1"/>
  <c r="Q3506" i="21" s="1"/>
  <c r="Q3507" i="21" s="1"/>
  <c r="Q3508" i="21" s="1"/>
  <c r="Q3509" i="21" s="1"/>
  <c r="Q3510" i="21" s="1"/>
  <c r="Q3511" i="21" s="1"/>
  <c r="Q3512" i="21" s="1"/>
  <c r="Q3513" i="21" s="1"/>
  <c r="Q3514" i="21" s="1"/>
  <c r="Q3515" i="21" s="1"/>
  <c r="Q3516" i="21" s="1"/>
  <c r="Q3517" i="21" s="1"/>
  <c r="Q3518" i="21" s="1"/>
  <c r="Q3519" i="21" s="1"/>
  <c r="Q3520" i="21" s="1"/>
  <c r="Q3521" i="21" s="1"/>
  <c r="Q3522" i="21" s="1"/>
  <c r="Q3523" i="21" s="1"/>
  <c r="Q3524" i="21" s="1"/>
  <c r="Q3525" i="21" s="1"/>
  <c r="Q3526" i="21" s="1"/>
  <c r="Q3527" i="21" s="1"/>
  <c r="Q3528" i="21" s="1"/>
  <c r="Q3529" i="21" s="1"/>
  <c r="Q3530" i="21" s="1"/>
  <c r="Q3531" i="21" s="1"/>
  <c r="Q3532" i="21" s="1"/>
  <c r="Q3533" i="21" s="1"/>
  <c r="Q3534" i="21" s="1"/>
  <c r="Q3535" i="21" s="1"/>
  <c r="Q3536" i="21" s="1"/>
  <c r="Q3537" i="21" s="1"/>
  <c r="Q3538" i="21" s="1"/>
  <c r="Q3539" i="21" s="1"/>
  <c r="Q3540" i="21" s="1"/>
  <c r="Q3541" i="21" s="1"/>
  <c r="Q3542" i="21" s="1"/>
  <c r="Q3543" i="21" s="1"/>
  <c r="Q3544" i="21" s="1"/>
  <c r="Q3545" i="21" s="1"/>
  <c r="Q3546" i="21" s="1"/>
  <c r="Q3547" i="21" s="1"/>
  <c r="Q3548" i="21" s="1"/>
  <c r="Q3549" i="21" s="1"/>
  <c r="Q3550" i="21" s="1"/>
  <c r="Q3551" i="21" s="1"/>
  <c r="Q3552" i="21" s="1"/>
  <c r="Q3553" i="21" s="1"/>
  <c r="Q3554" i="21" s="1"/>
  <c r="Q3555" i="21" s="1"/>
  <c r="Q3556" i="21" s="1"/>
  <c r="Q3557" i="21" s="1"/>
  <c r="Q3558" i="21" s="1"/>
  <c r="Q3559" i="21" s="1"/>
  <c r="Q3560" i="21" s="1"/>
  <c r="Q3561" i="21" s="1"/>
  <c r="Q3562" i="21" s="1"/>
  <c r="Q3563" i="21" s="1"/>
  <c r="Q3564" i="21" s="1"/>
  <c r="Q3565" i="21" s="1"/>
  <c r="Q3566" i="21" s="1"/>
  <c r="Q3567" i="21" s="1"/>
  <c r="Q3568" i="21" s="1"/>
  <c r="Q3569" i="21" s="1"/>
  <c r="Q3570" i="21" s="1"/>
  <c r="Q3571" i="21" s="1"/>
  <c r="Q3572" i="21" s="1"/>
  <c r="Q3573" i="21" s="1"/>
  <c r="Q3574" i="21" s="1"/>
  <c r="Q3575" i="21" s="1"/>
  <c r="Q3576" i="21" s="1"/>
  <c r="Q3577" i="21" s="1"/>
  <c r="Q3578" i="21" s="1"/>
  <c r="Q3579" i="21" s="1"/>
  <c r="Q3580" i="21" s="1"/>
  <c r="Q3581" i="21" s="1"/>
  <c r="Q3582" i="21" s="1"/>
  <c r="Q3583" i="21" s="1"/>
  <c r="Q3584" i="21" s="1"/>
  <c r="Q3585" i="21" s="1"/>
  <c r="Q3586" i="21" s="1"/>
  <c r="Q3587" i="21" s="1"/>
  <c r="Q3588" i="21" s="1"/>
  <c r="Q3589" i="21" s="1"/>
  <c r="Q3590" i="21" s="1"/>
  <c r="Q3591" i="21" s="1"/>
  <c r="Q3592" i="21" s="1"/>
  <c r="Q3593" i="21" s="1"/>
  <c r="Q3594" i="21" s="1"/>
  <c r="Q3595" i="21" s="1"/>
  <c r="Q3596" i="21" s="1"/>
  <c r="Q3597" i="21" s="1"/>
  <c r="Q3598" i="21" s="1"/>
  <c r="Q3599" i="21" s="1"/>
  <c r="Q3600" i="21" s="1"/>
  <c r="Q3601" i="21" s="1"/>
  <c r="Q3602" i="21" s="1"/>
  <c r="Q3603" i="21" s="1"/>
  <c r="Q3604" i="21" s="1"/>
  <c r="Q3605" i="21" s="1"/>
  <c r="Q3606" i="21" s="1"/>
  <c r="Q3607" i="21" s="1"/>
  <c r="Q3608" i="21" s="1"/>
  <c r="Q3609" i="21" s="1"/>
  <c r="Q3610" i="21" s="1"/>
  <c r="Q3611" i="21" s="1"/>
  <c r="Q3612" i="21" s="1"/>
  <c r="Q3613" i="21" s="1"/>
  <c r="Q3614" i="21" s="1"/>
  <c r="Q3615" i="21" s="1"/>
  <c r="Q3616" i="21" s="1"/>
  <c r="Q3617" i="21" s="1"/>
  <c r="Q3618" i="21" s="1"/>
  <c r="Q3619" i="21" s="1"/>
  <c r="Q3620" i="21" s="1"/>
  <c r="Q3621" i="21" s="1"/>
  <c r="Q3622" i="21" s="1"/>
  <c r="Q3623" i="21" s="1"/>
  <c r="Q3624" i="21" s="1"/>
  <c r="Q3625" i="21" s="1"/>
  <c r="Q3626" i="21" s="1"/>
  <c r="Q3627" i="21" s="1"/>
  <c r="Q3628" i="21" s="1"/>
  <c r="Q3629" i="21" s="1"/>
  <c r="Q3630" i="21" s="1"/>
  <c r="Q3631" i="21" s="1"/>
  <c r="Q3632" i="21" s="1"/>
  <c r="Q3633" i="21" s="1"/>
  <c r="Q3634" i="21" s="1"/>
  <c r="Q3635" i="21" s="1"/>
  <c r="Q3636" i="21" s="1"/>
  <c r="Q3637" i="21" s="1"/>
  <c r="Q3638" i="21" s="1"/>
  <c r="Q3639" i="21" s="1"/>
  <c r="Q3640" i="21" s="1"/>
  <c r="Q3641" i="21" s="1"/>
  <c r="Q3642" i="21" s="1"/>
  <c r="Q3643" i="21" s="1"/>
  <c r="Q3644" i="21" s="1"/>
  <c r="Q3645" i="21" s="1"/>
  <c r="Q3646" i="21" s="1"/>
  <c r="Q3647" i="21" s="1"/>
  <c r="Q3648" i="21" s="1"/>
  <c r="Q3649" i="21" s="1"/>
  <c r="Q3650" i="21" s="1"/>
  <c r="Q3651" i="21" s="1"/>
  <c r="Q3652" i="21" s="1"/>
  <c r="Q3653" i="21" s="1"/>
  <c r="Q3654" i="21" s="1"/>
  <c r="Q3655" i="21" s="1"/>
  <c r="Q3656" i="21" s="1"/>
  <c r="Q3657" i="21" s="1"/>
  <c r="Q3658" i="21" s="1"/>
  <c r="Q3659" i="21" s="1"/>
  <c r="Q3660" i="21" s="1"/>
  <c r="Q3661" i="21" s="1"/>
  <c r="Q3662" i="21" s="1"/>
  <c r="Q3663" i="21" s="1"/>
  <c r="Q3664" i="21" s="1"/>
  <c r="Q3665" i="21" s="1"/>
  <c r="Q3666" i="21" s="1"/>
  <c r="Q3667" i="21" s="1"/>
  <c r="Q3668" i="21" s="1"/>
  <c r="Q3669" i="21" s="1"/>
  <c r="Q3670" i="21" s="1"/>
  <c r="Q3671" i="21" s="1"/>
  <c r="Q3672" i="21" s="1"/>
  <c r="Q3673" i="21" s="1"/>
  <c r="Q3674" i="21" s="1"/>
  <c r="Q3675" i="21" s="1"/>
  <c r="Q3676" i="21" s="1"/>
  <c r="Q3677" i="21" s="1"/>
  <c r="Q3678" i="21" s="1"/>
  <c r="Q3679" i="21" s="1"/>
  <c r="Q3680" i="21" s="1"/>
  <c r="Q3681" i="21" s="1"/>
  <c r="Q3682" i="21" s="1"/>
  <c r="Q3683" i="21" s="1"/>
  <c r="Q3684" i="21" s="1"/>
  <c r="Q3685" i="21" s="1"/>
  <c r="Q3686" i="21" s="1"/>
  <c r="Q3687" i="21" s="1"/>
  <c r="Q3688" i="21" s="1"/>
  <c r="Q3689" i="21" s="1"/>
  <c r="Q3690" i="21" s="1"/>
  <c r="Q3691" i="21" s="1"/>
  <c r="Q3692" i="21" s="1"/>
  <c r="Q3693" i="21" s="1"/>
  <c r="Q3694" i="21" s="1"/>
  <c r="Q3695" i="21" s="1"/>
  <c r="Q3696" i="21" s="1"/>
  <c r="Q3697" i="21" s="1"/>
  <c r="Q3698" i="21" s="1"/>
  <c r="Q3699" i="21" s="1"/>
  <c r="Q3700" i="21" s="1"/>
  <c r="Q3701" i="21" s="1"/>
  <c r="Q3702" i="21" s="1"/>
  <c r="Q3703" i="21" s="1"/>
  <c r="Q3704" i="21" s="1"/>
  <c r="Q3705" i="21" s="1"/>
  <c r="Q3706" i="21" s="1"/>
  <c r="Q3707" i="21" s="1"/>
  <c r="Q3708" i="21" s="1"/>
  <c r="Q3709" i="21" s="1"/>
  <c r="Q3710" i="21" s="1"/>
  <c r="Q3711" i="21" s="1"/>
  <c r="Q3712" i="21" s="1"/>
  <c r="Q3713" i="21" s="1"/>
  <c r="Q3714" i="21" s="1"/>
  <c r="Q3715" i="21" s="1"/>
  <c r="Q3716" i="21" s="1"/>
  <c r="Q3717" i="21" s="1"/>
  <c r="Q3718" i="21" s="1"/>
  <c r="Q3719" i="21" s="1"/>
  <c r="Q3720" i="21" s="1"/>
  <c r="Q3721" i="21" s="1"/>
  <c r="Q3722" i="21" s="1"/>
  <c r="Q3723" i="21" s="1"/>
  <c r="Q3724" i="21" s="1"/>
  <c r="Q3725" i="21" s="1"/>
  <c r="Q3726" i="21" s="1"/>
  <c r="Q3727" i="21" s="1"/>
  <c r="Q3728" i="21" s="1"/>
  <c r="Q3729" i="21" s="1"/>
  <c r="Q3730" i="21" s="1"/>
  <c r="Q3731" i="21" s="1"/>
  <c r="Q3732" i="21" s="1"/>
  <c r="Q3733" i="21" s="1"/>
  <c r="Q3734" i="21" s="1"/>
  <c r="Q3735" i="21" s="1"/>
  <c r="Q3736" i="21" s="1"/>
  <c r="Q3737" i="21" s="1"/>
  <c r="Q3738" i="21" s="1"/>
  <c r="Q3739" i="21" s="1"/>
  <c r="Q3740" i="21" s="1"/>
  <c r="Q3741" i="21" s="1"/>
  <c r="Q3742" i="21" s="1"/>
  <c r="Q3743" i="21" s="1"/>
  <c r="Q3744" i="21" s="1"/>
  <c r="Q3745" i="21" s="1"/>
  <c r="Q3746" i="21" s="1"/>
  <c r="Q3747" i="21" s="1"/>
  <c r="Q3748" i="21" s="1"/>
  <c r="Q3749" i="21" s="1"/>
  <c r="Q3750" i="21" s="1"/>
  <c r="Q3751" i="21" s="1"/>
  <c r="Q3752" i="21" s="1"/>
  <c r="Q3753" i="21" s="1"/>
  <c r="Q3754" i="21" s="1"/>
  <c r="Q3755" i="21" s="1"/>
  <c r="Q3756" i="21" s="1"/>
  <c r="Q3757" i="21" s="1"/>
  <c r="Q3758" i="21" s="1"/>
  <c r="Q3759" i="21" s="1"/>
  <c r="Q3760" i="21" s="1"/>
  <c r="Q3761" i="21" s="1"/>
  <c r="Q3762" i="21" s="1"/>
  <c r="Q3763" i="21" s="1"/>
  <c r="Q3764" i="21" s="1"/>
  <c r="Q3765" i="21" s="1"/>
  <c r="Q3766" i="21" s="1"/>
  <c r="Q3767" i="21" s="1"/>
  <c r="Q3768" i="21" s="1"/>
  <c r="Q3769" i="21" s="1"/>
  <c r="Q3770" i="21" s="1"/>
  <c r="Q3771" i="21" s="1"/>
  <c r="Q3772" i="21" s="1"/>
  <c r="Q3773" i="21" s="1"/>
  <c r="Q3774" i="21" s="1"/>
  <c r="Q3775" i="21" s="1"/>
  <c r="Q3776" i="21" s="1"/>
  <c r="Q3777" i="21" s="1"/>
  <c r="Q3778" i="21" s="1"/>
  <c r="Q3779" i="21" s="1"/>
  <c r="Q3780" i="21" s="1"/>
  <c r="Q3781" i="21" s="1"/>
  <c r="Q3782" i="21" s="1"/>
  <c r="Q3783" i="21" s="1"/>
  <c r="Q3784" i="21" s="1"/>
  <c r="Q3785" i="21" s="1"/>
  <c r="Q3786" i="21" s="1"/>
  <c r="Q3787" i="21" s="1"/>
  <c r="Q3788" i="21" s="1"/>
  <c r="Q3789" i="21" s="1"/>
  <c r="Q3790" i="21" s="1"/>
  <c r="Q3791" i="21" s="1"/>
  <c r="Q3792" i="21" s="1"/>
  <c r="Q3793" i="21" s="1"/>
  <c r="Q3794" i="21" s="1"/>
  <c r="Q3795" i="21" s="1"/>
  <c r="Q3796" i="21" s="1"/>
  <c r="Q3797" i="21" s="1"/>
  <c r="Q3798" i="21" s="1"/>
  <c r="Q3799" i="21" s="1"/>
  <c r="Q3800" i="21" s="1"/>
  <c r="Q3801" i="21" s="1"/>
  <c r="Q3802" i="21" s="1"/>
  <c r="Q3803" i="21" s="1"/>
  <c r="Q3804" i="21" s="1"/>
  <c r="Q3805" i="21" s="1"/>
  <c r="Q3806" i="21" s="1"/>
  <c r="Q3807" i="21" s="1"/>
  <c r="Q3808" i="21" s="1"/>
  <c r="Q3809" i="21" s="1"/>
  <c r="Q3810" i="21" s="1"/>
  <c r="Q3811" i="21" s="1"/>
  <c r="Q3812" i="21" s="1"/>
  <c r="Q3813" i="21" s="1"/>
  <c r="Q3814" i="21" s="1"/>
  <c r="Q3815" i="21" s="1"/>
  <c r="Q3816" i="21" s="1"/>
  <c r="Q3817" i="21" s="1"/>
  <c r="Q3818" i="21" s="1"/>
  <c r="Q3819" i="21" s="1"/>
  <c r="Q3820" i="21" s="1"/>
  <c r="Q3821" i="21" s="1"/>
  <c r="Q3822" i="21" s="1"/>
  <c r="Q3823" i="21" s="1"/>
  <c r="Q3824" i="21" s="1"/>
  <c r="Q3825" i="21" s="1"/>
  <c r="Q3826" i="21" s="1"/>
  <c r="Q3827" i="21" s="1"/>
  <c r="Q3828" i="21" s="1"/>
  <c r="Q3829" i="21" s="1"/>
  <c r="Q3830" i="21" s="1"/>
  <c r="Q3831" i="21" s="1"/>
  <c r="Q3832" i="21" s="1"/>
  <c r="Q3833" i="21" s="1"/>
  <c r="Q3834" i="21" s="1"/>
  <c r="Q3835" i="21" s="1"/>
  <c r="Q3836" i="21" s="1"/>
  <c r="Q3837" i="21" s="1"/>
  <c r="Q3838" i="21" s="1"/>
  <c r="Q3839" i="21" s="1"/>
  <c r="Q3840" i="21" s="1"/>
  <c r="Q3841" i="21" s="1"/>
  <c r="Q3842" i="21" s="1"/>
  <c r="Q3843" i="21" s="1"/>
  <c r="Q3844" i="21" s="1"/>
  <c r="Q3845" i="21" s="1"/>
  <c r="Q3846" i="21" s="1"/>
  <c r="Q3847" i="21" s="1"/>
  <c r="Q3848" i="21" s="1"/>
  <c r="Q3849" i="21" s="1"/>
  <c r="Q3850" i="21" s="1"/>
  <c r="Q3851" i="21" s="1"/>
  <c r="Q3852" i="21" s="1"/>
  <c r="Q3853" i="21" s="1"/>
  <c r="Q3854" i="21" s="1"/>
  <c r="Q3855" i="21" s="1"/>
  <c r="Q3856" i="21" s="1"/>
  <c r="Q3857" i="21" s="1"/>
  <c r="Q3858" i="21" s="1"/>
  <c r="Q3859" i="21" s="1"/>
  <c r="Q3860" i="21" s="1"/>
  <c r="Q3861" i="21" s="1"/>
  <c r="Q3862" i="21" s="1"/>
  <c r="Q3863" i="21" s="1"/>
  <c r="Q3864" i="21" s="1"/>
  <c r="Q3865" i="21" s="1"/>
  <c r="Q3866" i="21" s="1"/>
  <c r="Q3867" i="21" s="1"/>
  <c r="Q3868" i="21" s="1"/>
  <c r="Q3869" i="21" s="1"/>
  <c r="Q3870" i="21" s="1"/>
  <c r="Q3871" i="21" s="1"/>
  <c r="Q3872" i="21" s="1"/>
  <c r="Q3873" i="21" s="1"/>
  <c r="Q3874" i="21" s="1"/>
  <c r="Q3875" i="21" s="1"/>
  <c r="Q3876" i="21" s="1"/>
  <c r="Q3877" i="21" s="1"/>
  <c r="Q3878" i="21" s="1"/>
  <c r="Q3879" i="21" s="1"/>
  <c r="Q3880" i="21" s="1"/>
  <c r="Q3881" i="21" s="1"/>
  <c r="Q3882" i="21" s="1"/>
  <c r="Q3883" i="21" s="1"/>
  <c r="Q3884" i="21" s="1"/>
  <c r="Q3885" i="21" s="1"/>
  <c r="Q3886" i="21" s="1"/>
  <c r="Q3887" i="21" s="1"/>
  <c r="Q3888" i="21" s="1"/>
  <c r="Q3889" i="21" s="1"/>
  <c r="Q3890" i="21" s="1"/>
  <c r="Q3891" i="21" s="1"/>
  <c r="Q3892" i="21" s="1"/>
  <c r="Q3893" i="21" s="1"/>
  <c r="Q3894" i="21" s="1"/>
  <c r="Q3895" i="21" s="1"/>
  <c r="Q3896" i="21" s="1"/>
  <c r="Q3897" i="21" s="1"/>
  <c r="Q3898" i="21" s="1"/>
  <c r="Q3899" i="21" s="1"/>
  <c r="Q3900" i="21" s="1"/>
  <c r="Q3901" i="21" s="1"/>
  <c r="Q3902" i="21" s="1"/>
  <c r="Q3903" i="21" s="1"/>
  <c r="Q3904" i="21" s="1"/>
  <c r="Q3905" i="21" s="1"/>
  <c r="Q3906" i="21" s="1"/>
  <c r="Q3907" i="21" s="1"/>
  <c r="Q3908" i="21" s="1"/>
  <c r="Q3909" i="21" s="1"/>
  <c r="Q3910" i="21" s="1"/>
  <c r="Q3911" i="21" s="1"/>
  <c r="Q3912" i="21" s="1"/>
  <c r="Q3913" i="21" s="1"/>
  <c r="Q3914" i="21" s="1"/>
  <c r="Q3915" i="21" s="1"/>
  <c r="Q3916" i="21" s="1"/>
  <c r="Q3917" i="21" s="1"/>
  <c r="Q3918" i="21" s="1"/>
  <c r="Q3919" i="21" s="1"/>
  <c r="Q3920" i="21" s="1"/>
  <c r="Q3921" i="21" s="1"/>
  <c r="Q3922" i="21" s="1"/>
  <c r="Q3923" i="21" s="1"/>
  <c r="Q3924" i="21" s="1"/>
  <c r="Q3925" i="21" s="1"/>
  <c r="Q3926" i="21" s="1"/>
  <c r="Q3927" i="21" s="1"/>
  <c r="Q3928" i="21" s="1"/>
  <c r="Q3929" i="21" s="1"/>
  <c r="Q3930" i="21" s="1"/>
  <c r="Q3931" i="21" s="1"/>
  <c r="Q3932" i="21" s="1"/>
  <c r="Q3933" i="21" s="1"/>
  <c r="Q3934" i="21" s="1"/>
  <c r="Q3935" i="21" s="1"/>
  <c r="Q3936" i="21" s="1"/>
  <c r="Q3937" i="21" s="1"/>
  <c r="Q3938" i="21" s="1"/>
  <c r="Q3939" i="21" s="1"/>
  <c r="Q3940" i="21" s="1"/>
  <c r="Q3941" i="21" s="1"/>
  <c r="Q3942" i="21" s="1"/>
  <c r="Q3943" i="21" s="1"/>
  <c r="Q3944" i="21" s="1"/>
  <c r="Q3945" i="21" s="1"/>
  <c r="Q3946" i="21" s="1"/>
  <c r="Q3947" i="21" s="1"/>
  <c r="Q3948" i="21" s="1"/>
  <c r="Q3949" i="21" s="1"/>
  <c r="Q3950" i="21" s="1"/>
  <c r="Q3951" i="21" s="1"/>
  <c r="Q3952" i="21" s="1"/>
  <c r="Q3953" i="21" s="1"/>
  <c r="Q3954" i="21" s="1"/>
  <c r="Q3955" i="21" s="1"/>
  <c r="Q3956" i="21" s="1"/>
  <c r="Q3957" i="21" s="1"/>
  <c r="Q3958" i="21" s="1"/>
  <c r="Q3959" i="21" s="1"/>
  <c r="Q3960" i="21" s="1"/>
  <c r="Q3961" i="21" s="1"/>
  <c r="Q3962" i="21" s="1"/>
  <c r="Q3963" i="21" s="1"/>
  <c r="Q3964" i="21" s="1"/>
  <c r="Q3965" i="21" s="1"/>
  <c r="Q3966" i="21" s="1"/>
  <c r="Q3967" i="21" s="1"/>
  <c r="Q3968" i="21" s="1"/>
  <c r="Q3969" i="21" s="1"/>
  <c r="Q3970" i="21" s="1"/>
  <c r="Q3971" i="21" s="1"/>
  <c r="Q3972" i="21" s="1"/>
  <c r="Q3973" i="21" s="1"/>
  <c r="Q3974" i="21" s="1"/>
  <c r="Q3975" i="21" s="1"/>
  <c r="Q3976" i="21" s="1"/>
  <c r="Q3977" i="21" s="1"/>
  <c r="Q3978" i="21" s="1"/>
  <c r="Q3979" i="21" s="1"/>
  <c r="Q3980" i="21" s="1"/>
  <c r="Q3981" i="21" s="1"/>
  <c r="Q3982" i="21" s="1"/>
  <c r="Q3983" i="21" s="1"/>
  <c r="Q3984" i="21" s="1"/>
  <c r="Q3985" i="21" s="1"/>
  <c r="Q3986" i="21" s="1"/>
  <c r="Q3987" i="21" s="1"/>
  <c r="Q3988" i="21" s="1"/>
  <c r="Q3989" i="21" s="1"/>
  <c r="Q3990" i="21" s="1"/>
  <c r="Q3991" i="21" s="1"/>
  <c r="Q3992" i="21" s="1"/>
  <c r="Q3993" i="21" s="1"/>
  <c r="Q3994" i="21" s="1"/>
  <c r="Q3995" i="21" s="1"/>
  <c r="Q3996" i="21" s="1"/>
  <c r="Q3997" i="21" s="1"/>
  <c r="Q3998" i="21" s="1"/>
  <c r="Q3999" i="21" s="1"/>
  <c r="Q4000" i="21" s="1"/>
  <c r="Q4001" i="21" s="1"/>
  <c r="Q4002" i="21" s="1"/>
  <c r="Q4003" i="21" s="1"/>
  <c r="Q4004" i="21" s="1"/>
  <c r="Q4005" i="21" s="1"/>
  <c r="Q4006" i="21" s="1"/>
  <c r="Q4007" i="21" s="1"/>
  <c r="Q4008" i="21" s="1"/>
  <c r="Q4009" i="21" s="1"/>
  <c r="Q4010" i="21" s="1"/>
  <c r="Q4011" i="21" s="1"/>
  <c r="Q4012" i="21" s="1"/>
  <c r="Q4013" i="21" s="1"/>
  <c r="Q4014" i="21" s="1"/>
  <c r="Q4015" i="21" s="1"/>
  <c r="Q4016" i="21" s="1"/>
  <c r="Q4017" i="21" s="1"/>
  <c r="Q4018" i="21" s="1"/>
  <c r="Q4019" i="21" s="1"/>
  <c r="Q4020" i="21" s="1"/>
  <c r="Q4021" i="21" s="1"/>
  <c r="Q4022" i="21" s="1"/>
  <c r="Q4023" i="21" s="1"/>
  <c r="Q4024" i="21" s="1"/>
  <c r="Q4025" i="21" s="1"/>
  <c r="Q4026" i="21" s="1"/>
  <c r="Q4027" i="21" s="1"/>
  <c r="Q4028" i="21" s="1"/>
  <c r="Q4029" i="21" s="1"/>
  <c r="Q4030" i="21" s="1"/>
  <c r="Q4031" i="21" s="1"/>
  <c r="Q4032" i="21" s="1"/>
  <c r="Q4033" i="21" s="1"/>
  <c r="Q4034" i="21" s="1"/>
  <c r="Q4035" i="21" s="1"/>
  <c r="Q4036" i="21" s="1"/>
  <c r="Q4037" i="21" s="1"/>
  <c r="Q4038" i="21" s="1"/>
  <c r="Q4039" i="21" s="1"/>
  <c r="Q4040" i="21" s="1"/>
  <c r="Q4041" i="21" s="1"/>
  <c r="Q4042" i="21" s="1"/>
  <c r="Q4043" i="21" s="1"/>
  <c r="Q4044" i="21" s="1"/>
  <c r="Q4045" i="21" s="1"/>
  <c r="Q4046" i="21" s="1"/>
  <c r="Q4047" i="21" s="1"/>
  <c r="Q4048" i="21" s="1"/>
  <c r="Q4049" i="21" s="1"/>
  <c r="Q4050" i="21" s="1"/>
  <c r="Q4051" i="21" s="1"/>
  <c r="Q4052" i="21" s="1"/>
  <c r="Q4053" i="21" s="1"/>
  <c r="Q4054" i="21" s="1"/>
  <c r="Q4055" i="21" s="1"/>
  <c r="Q4056" i="21" s="1"/>
  <c r="Q4057" i="21" s="1"/>
  <c r="Q4058" i="21" s="1"/>
  <c r="Q4059" i="21" s="1"/>
  <c r="Q4060" i="21" s="1"/>
  <c r="Q4061" i="21" s="1"/>
  <c r="Q4062" i="21" s="1"/>
  <c r="Q4063" i="21" s="1"/>
  <c r="Q4064" i="21" s="1"/>
  <c r="Q4065" i="21" s="1"/>
  <c r="Q4066" i="21" s="1"/>
  <c r="Q4067" i="21" s="1"/>
  <c r="Q4068" i="21" s="1"/>
  <c r="Q4069" i="21" s="1"/>
  <c r="Q4070" i="21" s="1"/>
  <c r="Q4071" i="21" s="1"/>
  <c r="Q4072" i="21" s="1"/>
  <c r="Q4073" i="21" s="1"/>
  <c r="Q4074" i="21" s="1"/>
  <c r="Q4075" i="21" s="1"/>
  <c r="Q4076" i="21" s="1"/>
  <c r="Q4077" i="21" s="1"/>
  <c r="Q4078" i="21" s="1"/>
  <c r="Q4079" i="21" s="1"/>
  <c r="Q4080" i="21" s="1"/>
  <c r="Q4081" i="21" s="1"/>
  <c r="Q4082" i="21" s="1"/>
  <c r="Q4083" i="21" s="1"/>
  <c r="Q4084" i="21" s="1"/>
  <c r="Q4085" i="21" s="1"/>
  <c r="Q4086" i="21" s="1"/>
  <c r="Q4087" i="21" s="1"/>
  <c r="Q4088" i="21" s="1"/>
  <c r="Q4089" i="21" s="1"/>
  <c r="Q4090" i="21" s="1"/>
  <c r="Q4091" i="21" s="1"/>
  <c r="Q4092" i="21" s="1"/>
  <c r="Q4093" i="21" s="1"/>
  <c r="Q4094" i="21" s="1"/>
  <c r="Q4095" i="21" s="1"/>
  <c r="Q4096" i="21" s="1"/>
  <c r="Q4097" i="21" s="1"/>
  <c r="Q4098" i="21" s="1"/>
  <c r="Q4099" i="21" s="1"/>
  <c r="Q4100" i="21" s="1"/>
  <c r="Q4101" i="21" s="1"/>
  <c r="Q4102" i="21" s="1"/>
  <c r="Q4103" i="21" s="1"/>
  <c r="Q4104" i="21" s="1"/>
  <c r="Q4105" i="21" s="1"/>
  <c r="Q4106" i="21" s="1"/>
  <c r="Q4107" i="21" s="1"/>
  <c r="Q4108" i="21" s="1"/>
  <c r="Q4109" i="21" s="1"/>
  <c r="Q4110" i="21" s="1"/>
  <c r="Q4111" i="21" s="1"/>
  <c r="Q4112" i="21" s="1"/>
  <c r="Q4113" i="21" s="1"/>
  <c r="Q4114" i="21" s="1"/>
  <c r="Q4115" i="21" s="1"/>
  <c r="Q4116" i="21" s="1"/>
  <c r="Q4117" i="21" s="1"/>
  <c r="Q4118" i="21" s="1"/>
  <c r="Q4119" i="21" s="1"/>
  <c r="Q4120" i="21" s="1"/>
  <c r="Q4121" i="21" s="1"/>
  <c r="Q4122" i="21" s="1"/>
  <c r="Q4123" i="21" s="1"/>
  <c r="Q4124" i="21" s="1"/>
  <c r="Q4125" i="21" s="1"/>
  <c r="Q4126" i="21" s="1"/>
  <c r="Q4127" i="21" s="1"/>
  <c r="Q4128" i="21" s="1"/>
  <c r="Q4129" i="21" s="1"/>
  <c r="Q4130" i="21" s="1"/>
  <c r="Q4131" i="21" s="1"/>
  <c r="Q4132" i="21" s="1"/>
  <c r="Q4133" i="21" s="1"/>
  <c r="Q4134" i="21" s="1"/>
  <c r="Q4135" i="21" s="1"/>
  <c r="Q4136" i="21" s="1"/>
  <c r="Q4137" i="21" s="1"/>
  <c r="Q4138" i="21" s="1"/>
  <c r="Q4139" i="21" s="1"/>
  <c r="Q4140" i="21" s="1"/>
  <c r="Q4141" i="21" s="1"/>
  <c r="Q4142" i="21" s="1"/>
  <c r="Q4143" i="21" s="1"/>
  <c r="Q4144" i="21" s="1"/>
  <c r="Q4145" i="21" s="1"/>
  <c r="Q4146" i="21" s="1"/>
  <c r="Q4147" i="21" s="1"/>
  <c r="Q4148" i="21" s="1"/>
  <c r="Q4149" i="21" s="1"/>
  <c r="Q4150" i="21" s="1"/>
  <c r="Q4151" i="21" s="1"/>
  <c r="Q4152" i="21" s="1"/>
  <c r="Q4153" i="21" s="1"/>
  <c r="Q4154" i="21" s="1"/>
  <c r="Q4155" i="21" s="1"/>
  <c r="Q4156" i="21" s="1"/>
  <c r="Q4157" i="21" s="1"/>
  <c r="Q4158" i="21" s="1"/>
  <c r="Q4159" i="21" s="1"/>
  <c r="Q4160" i="21" s="1"/>
  <c r="Q4161" i="21" s="1"/>
  <c r="Q4162" i="21" s="1"/>
  <c r="Q4163" i="21" s="1"/>
  <c r="Q4164" i="21" s="1"/>
  <c r="Q4165" i="21" s="1"/>
  <c r="Q4166" i="21" s="1"/>
  <c r="Q4167" i="21" s="1"/>
  <c r="Q4168" i="21" s="1"/>
  <c r="Q4169" i="21" s="1"/>
  <c r="Q4170" i="21" s="1"/>
  <c r="Q4171" i="21" s="1"/>
  <c r="Q4172" i="21" s="1"/>
  <c r="Q4173" i="21" s="1"/>
  <c r="Q4174" i="21" s="1"/>
  <c r="Q4175" i="21" s="1"/>
  <c r="Q4176" i="21" s="1"/>
  <c r="Q4177" i="21" s="1"/>
  <c r="Q4178" i="21" s="1"/>
  <c r="Q4179" i="21" s="1"/>
  <c r="Q4180" i="21" s="1"/>
  <c r="Q4181" i="21" s="1"/>
  <c r="Q4182" i="21" s="1"/>
  <c r="Q4183" i="21" s="1"/>
  <c r="Q4184" i="21" s="1"/>
  <c r="Q4185" i="21" s="1"/>
  <c r="Q4186" i="21" s="1"/>
  <c r="Q4187" i="21" s="1"/>
  <c r="Q4188" i="21" s="1"/>
  <c r="Q4189" i="21" s="1"/>
  <c r="Q4190" i="21" s="1"/>
  <c r="Q4191" i="21" s="1"/>
  <c r="Q4192" i="21" s="1"/>
  <c r="Q4193" i="21" s="1"/>
  <c r="Q4194" i="21" s="1"/>
  <c r="Q4195" i="21" s="1"/>
  <c r="Q4196" i="21" s="1"/>
  <c r="Q4197" i="21" s="1"/>
  <c r="Q4198" i="21" s="1"/>
  <c r="Q4199" i="21" s="1"/>
  <c r="Q4200" i="21" s="1"/>
  <c r="Q4201" i="21" s="1"/>
  <c r="Q4202" i="21" s="1"/>
  <c r="Q4203" i="21" s="1"/>
  <c r="Q4204" i="21" s="1"/>
  <c r="Q4205" i="21" s="1"/>
  <c r="Q4206" i="21" s="1"/>
  <c r="Q4207" i="21" s="1"/>
  <c r="Q4208" i="21" s="1"/>
  <c r="Q4209" i="21" s="1"/>
  <c r="Q4210" i="21" s="1"/>
  <c r="Q4211" i="21" s="1"/>
  <c r="Q4212" i="21" s="1"/>
  <c r="Q4213" i="21" s="1"/>
  <c r="Q4214" i="21" s="1"/>
  <c r="Q4215" i="21" s="1"/>
  <c r="Q4216" i="21" s="1"/>
  <c r="Q4217" i="21" s="1"/>
  <c r="Q4218" i="21" s="1"/>
  <c r="Q4219" i="21" s="1"/>
  <c r="Q4220" i="21" s="1"/>
  <c r="Q4221" i="21" s="1"/>
  <c r="Q4222" i="21" s="1"/>
  <c r="Q4223" i="21" s="1"/>
  <c r="Q4224" i="21" s="1"/>
  <c r="Q4225" i="21" s="1"/>
  <c r="Q4226" i="21" s="1"/>
  <c r="Q4227" i="21" s="1"/>
  <c r="Q4228" i="21" s="1"/>
  <c r="Q4229" i="21" s="1"/>
  <c r="Q4230" i="21" s="1"/>
  <c r="Q4231" i="21" s="1"/>
  <c r="Q4232" i="21" s="1"/>
  <c r="Q4233" i="21" s="1"/>
  <c r="P3435" i="21"/>
  <c r="P3436" i="21" s="1"/>
  <c r="P3437" i="21" s="1"/>
  <c r="P3438" i="21" s="1"/>
  <c r="P3439" i="21" s="1"/>
  <c r="P3440" i="21" s="1"/>
  <c r="P3441" i="21" s="1"/>
  <c r="P3442" i="21" s="1"/>
  <c r="P3443" i="21" s="1"/>
  <c r="P3444" i="21" s="1"/>
  <c r="P3445" i="21" s="1"/>
  <c r="P3446" i="21" s="1"/>
  <c r="P3447" i="21" s="1"/>
  <c r="P3448" i="21" s="1"/>
  <c r="P3449" i="21" s="1"/>
  <c r="P3450" i="21" s="1"/>
  <c r="P3451" i="21" s="1"/>
  <c r="P3452" i="21" s="1"/>
  <c r="P3453" i="21" s="1"/>
  <c r="P3454" i="21" s="1"/>
  <c r="P3455" i="21" s="1"/>
  <c r="P3456" i="21" s="1"/>
  <c r="P3457" i="21" s="1"/>
  <c r="P3458" i="21" s="1"/>
  <c r="P3459" i="21" s="1"/>
  <c r="P3460" i="21" s="1"/>
  <c r="P3461" i="21" s="1"/>
  <c r="P3462" i="21" s="1"/>
  <c r="P3463" i="21" s="1"/>
  <c r="P3464" i="21" s="1"/>
  <c r="P3465" i="21" s="1"/>
  <c r="P3466" i="21" s="1"/>
  <c r="P3467" i="21" s="1"/>
  <c r="P3468" i="21" s="1"/>
  <c r="P3469" i="21" s="1"/>
  <c r="P3470" i="21" s="1"/>
  <c r="P3471" i="21" s="1"/>
  <c r="P3472" i="21" s="1"/>
  <c r="P3473" i="21" s="1"/>
  <c r="P3474" i="21" s="1"/>
  <c r="P3475" i="21" s="1"/>
  <c r="P3476" i="21" s="1"/>
  <c r="P3477" i="21" s="1"/>
  <c r="P3478" i="21" s="1"/>
  <c r="P3479" i="21" s="1"/>
  <c r="P3480" i="21" s="1"/>
  <c r="P3481" i="21" s="1"/>
  <c r="P3482" i="21" s="1"/>
  <c r="P3483" i="21" s="1"/>
  <c r="P3484" i="21" s="1"/>
  <c r="P3485" i="21" s="1"/>
  <c r="P3486" i="21" s="1"/>
  <c r="P3487" i="21" s="1"/>
  <c r="P3488" i="21" s="1"/>
  <c r="P3489" i="21" s="1"/>
  <c r="P3490" i="21" s="1"/>
  <c r="P3491" i="21" s="1"/>
  <c r="P3492" i="21" s="1"/>
  <c r="P3493" i="21" s="1"/>
  <c r="P3494" i="21" s="1"/>
  <c r="P3495" i="21" s="1"/>
  <c r="P3496" i="21" s="1"/>
  <c r="P3497" i="21" s="1"/>
  <c r="P3498" i="21" s="1"/>
  <c r="P3499" i="21" s="1"/>
  <c r="P3500" i="21" s="1"/>
  <c r="P3501" i="21" s="1"/>
  <c r="P3502" i="21" s="1"/>
  <c r="P3503" i="21" s="1"/>
  <c r="P3504" i="21" s="1"/>
  <c r="P3505" i="21" s="1"/>
  <c r="P3506" i="21" s="1"/>
  <c r="P3507" i="21" s="1"/>
  <c r="P3508" i="21" s="1"/>
  <c r="P3509" i="21" s="1"/>
  <c r="P3510" i="21" s="1"/>
  <c r="P3511" i="21" s="1"/>
  <c r="P3512" i="21" s="1"/>
  <c r="P3513" i="21" s="1"/>
  <c r="P3514" i="21" s="1"/>
  <c r="P3515" i="21" s="1"/>
  <c r="P3516" i="21" s="1"/>
  <c r="P3517" i="21" s="1"/>
  <c r="P3518" i="21" s="1"/>
  <c r="P3519" i="21" s="1"/>
  <c r="P3520" i="21" s="1"/>
  <c r="P3521" i="21" s="1"/>
  <c r="P3522" i="21" s="1"/>
  <c r="P3523" i="21" s="1"/>
  <c r="P3524" i="21" s="1"/>
  <c r="P3525" i="21" s="1"/>
  <c r="P3526" i="21" s="1"/>
  <c r="P3527" i="21" s="1"/>
  <c r="P3528" i="21" s="1"/>
  <c r="P3529" i="21" s="1"/>
  <c r="P3530" i="21" s="1"/>
  <c r="P3531" i="21" s="1"/>
  <c r="P3532" i="21" s="1"/>
  <c r="P3533" i="21" s="1"/>
  <c r="P3534" i="21" s="1"/>
  <c r="P3535" i="21" s="1"/>
  <c r="P3536" i="21" s="1"/>
  <c r="P3537" i="21" s="1"/>
  <c r="P3538" i="21" s="1"/>
  <c r="P3539" i="21" s="1"/>
  <c r="P3540" i="21" s="1"/>
  <c r="P3541" i="21" s="1"/>
  <c r="P3542" i="21" s="1"/>
  <c r="P3543" i="21" s="1"/>
  <c r="P3544" i="21" s="1"/>
  <c r="P3545" i="21" s="1"/>
  <c r="P3546" i="21" s="1"/>
  <c r="P3547" i="21" s="1"/>
  <c r="P3548" i="21" s="1"/>
  <c r="P3549" i="21" s="1"/>
  <c r="P3550" i="21" s="1"/>
  <c r="P3551" i="21" s="1"/>
  <c r="P3552" i="21" s="1"/>
  <c r="P3553" i="21" s="1"/>
  <c r="P3554" i="21" s="1"/>
  <c r="P3555" i="21" s="1"/>
  <c r="P3556" i="21" s="1"/>
  <c r="P3557" i="21" s="1"/>
  <c r="P3558" i="21" s="1"/>
  <c r="P3559" i="21" s="1"/>
  <c r="P3560" i="21" s="1"/>
  <c r="P3561" i="21" s="1"/>
  <c r="P3562" i="21" s="1"/>
  <c r="P3563" i="21" s="1"/>
  <c r="P3564" i="21" s="1"/>
  <c r="P3565" i="21" s="1"/>
  <c r="P3566" i="21" s="1"/>
  <c r="P3567" i="21" s="1"/>
  <c r="P3568" i="21" s="1"/>
  <c r="P3569" i="21" s="1"/>
  <c r="P3570" i="21" s="1"/>
  <c r="P3571" i="21" s="1"/>
  <c r="P3572" i="21" s="1"/>
  <c r="P3573" i="21" s="1"/>
  <c r="P3574" i="21" s="1"/>
  <c r="P3575" i="21" s="1"/>
  <c r="P3576" i="21" s="1"/>
  <c r="P3577" i="21" s="1"/>
  <c r="P3578" i="21" s="1"/>
  <c r="P3579" i="21" s="1"/>
  <c r="P3580" i="21" s="1"/>
  <c r="P3581" i="21" s="1"/>
  <c r="P3582" i="21" s="1"/>
  <c r="P3583" i="21" s="1"/>
  <c r="P3584" i="21" s="1"/>
  <c r="P3585" i="21" s="1"/>
  <c r="P3586" i="21" s="1"/>
  <c r="P3587" i="21" s="1"/>
  <c r="P3588" i="21" s="1"/>
  <c r="P3589" i="21" s="1"/>
  <c r="P3590" i="21" s="1"/>
  <c r="P3591" i="21" s="1"/>
  <c r="P3592" i="21" s="1"/>
  <c r="P3593" i="21" s="1"/>
  <c r="P3594" i="21" s="1"/>
  <c r="P3595" i="21" s="1"/>
  <c r="P3596" i="21" s="1"/>
  <c r="P3597" i="21" s="1"/>
  <c r="P3598" i="21" s="1"/>
  <c r="P3599" i="21" s="1"/>
  <c r="P3600" i="21" s="1"/>
  <c r="P3601" i="21" s="1"/>
  <c r="P3602" i="21" s="1"/>
  <c r="P3603" i="21" s="1"/>
  <c r="P3604" i="21" s="1"/>
  <c r="P3605" i="21" s="1"/>
  <c r="P3606" i="21" s="1"/>
  <c r="P3607" i="21" s="1"/>
  <c r="P3608" i="21" s="1"/>
  <c r="P3609" i="21" s="1"/>
  <c r="P3610" i="21" s="1"/>
  <c r="P3611" i="21" s="1"/>
  <c r="P3612" i="21" s="1"/>
  <c r="P3613" i="21" s="1"/>
  <c r="P3614" i="21" s="1"/>
  <c r="P3615" i="21" s="1"/>
  <c r="P3616" i="21" s="1"/>
  <c r="P3617" i="21" s="1"/>
  <c r="P3618" i="21" s="1"/>
  <c r="P3619" i="21" s="1"/>
  <c r="P3620" i="21" s="1"/>
  <c r="P3621" i="21" s="1"/>
  <c r="P3622" i="21" s="1"/>
  <c r="P3623" i="21" s="1"/>
  <c r="P3624" i="21" s="1"/>
  <c r="P3625" i="21" s="1"/>
  <c r="P3626" i="21" s="1"/>
  <c r="P3627" i="21" s="1"/>
  <c r="P3628" i="21" s="1"/>
  <c r="P3629" i="21" s="1"/>
  <c r="P3630" i="21" s="1"/>
  <c r="P3631" i="21" s="1"/>
  <c r="P3632" i="21" s="1"/>
  <c r="P3633" i="21" s="1"/>
  <c r="P3634" i="21" s="1"/>
  <c r="P3635" i="21" s="1"/>
  <c r="P3636" i="21" s="1"/>
  <c r="P3637" i="21" s="1"/>
  <c r="P3638" i="21" s="1"/>
  <c r="P3639" i="21" s="1"/>
  <c r="P3640" i="21" s="1"/>
  <c r="P3641" i="21" s="1"/>
  <c r="P3642" i="21" s="1"/>
  <c r="P3643" i="21" s="1"/>
  <c r="P3644" i="21" s="1"/>
  <c r="P3645" i="21" s="1"/>
  <c r="P3646" i="21" s="1"/>
  <c r="P3647" i="21" s="1"/>
  <c r="P3648" i="21" s="1"/>
  <c r="P3649" i="21" s="1"/>
  <c r="P3650" i="21" s="1"/>
  <c r="P3651" i="21" s="1"/>
  <c r="P3652" i="21" s="1"/>
  <c r="P3653" i="21" s="1"/>
  <c r="P3654" i="21" s="1"/>
  <c r="P3655" i="21" s="1"/>
  <c r="P3656" i="21" s="1"/>
  <c r="P3657" i="21" s="1"/>
  <c r="P3658" i="21" s="1"/>
  <c r="P3659" i="21" s="1"/>
  <c r="P3660" i="21" s="1"/>
  <c r="P3661" i="21" s="1"/>
  <c r="P3662" i="21" s="1"/>
  <c r="P3663" i="21" s="1"/>
  <c r="P3664" i="21" s="1"/>
  <c r="P3665" i="21" s="1"/>
  <c r="P3666" i="21" s="1"/>
  <c r="P3667" i="21" s="1"/>
  <c r="P3668" i="21" s="1"/>
  <c r="P3669" i="21" s="1"/>
  <c r="P3670" i="21" s="1"/>
  <c r="P3671" i="21" s="1"/>
  <c r="P3672" i="21" s="1"/>
  <c r="P3673" i="21" s="1"/>
  <c r="P3674" i="21" s="1"/>
  <c r="P3675" i="21" s="1"/>
  <c r="P3676" i="21" s="1"/>
  <c r="P3677" i="21" s="1"/>
  <c r="P3678" i="21" s="1"/>
  <c r="P3679" i="21" s="1"/>
  <c r="P3680" i="21" s="1"/>
  <c r="P3681" i="21" s="1"/>
  <c r="P3682" i="21" s="1"/>
  <c r="P3683" i="21" s="1"/>
  <c r="P3684" i="21" s="1"/>
  <c r="P3685" i="21" s="1"/>
  <c r="P3686" i="21" s="1"/>
  <c r="P3687" i="21" s="1"/>
  <c r="P3688" i="21" s="1"/>
  <c r="P3689" i="21" s="1"/>
  <c r="P3690" i="21" s="1"/>
  <c r="P3691" i="21" s="1"/>
  <c r="P3692" i="21" s="1"/>
  <c r="P3693" i="21" s="1"/>
  <c r="P3694" i="21" s="1"/>
  <c r="P3695" i="21" s="1"/>
  <c r="P3696" i="21" s="1"/>
  <c r="P3697" i="21" s="1"/>
  <c r="P3698" i="21" s="1"/>
  <c r="P3699" i="21" s="1"/>
  <c r="P3700" i="21" s="1"/>
  <c r="P3701" i="21" s="1"/>
  <c r="P3702" i="21" s="1"/>
  <c r="P3703" i="21" s="1"/>
  <c r="P3704" i="21" s="1"/>
  <c r="P3705" i="21" s="1"/>
  <c r="P3706" i="21" s="1"/>
  <c r="P3707" i="21" s="1"/>
  <c r="P3708" i="21" s="1"/>
  <c r="P3709" i="21" s="1"/>
  <c r="P3710" i="21" s="1"/>
  <c r="P3711" i="21" s="1"/>
  <c r="P3712" i="21" s="1"/>
  <c r="P3713" i="21" s="1"/>
  <c r="P3714" i="21" s="1"/>
  <c r="P3715" i="21" s="1"/>
  <c r="P3716" i="21" s="1"/>
  <c r="P3717" i="21" s="1"/>
  <c r="P3718" i="21" s="1"/>
  <c r="P3719" i="21" s="1"/>
  <c r="P3720" i="21" s="1"/>
  <c r="P3721" i="21" s="1"/>
  <c r="P3722" i="21" s="1"/>
  <c r="P3723" i="21" s="1"/>
  <c r="P3724" i="21" s="1"/>
  <c r="P3725" i="21" s="1"/>
  <c r="P3726" i="21" s="1"/>
  <c r="P3727" i="21" s="1"/>
  <c r="P3728" i="21" s="1"/>
  <c r="P3729" i="21" s="1"/>
  <c r="P3730" i="21" s="1"/>
  <c r="P3731" i="21" s="1"/>
  <c r="P3732" i="21" s="1"/>
  <c r="P3733" i="21" s="1"/>
  <c r="P3734" i="21" s="1"/>
  <c r="P3735" i="21" s="1"/>
  <c r="P3736" i="21" s="1"/>
  <c r="P3737" i="21" s="1"/>
  <c r="P3738" i="21" s="1"/>
  <c r="P3739" i="21" s="1"/>
  <c r="P3740" i="21" s="1"/>
  <c r="P3741" i="21" s="1"/>
  <c r="P3742" i="21" s="1"/>
  <c r="P3743" i="21" s="1"/>
  <c r="P3744" i="21" s="1"/>
  <c r="P3745" i="21" s="1"/>
  <c r="P3746" i="21" s="1"/>
  <c r="P3747" i="21" s="1"/>
  <c r="P3748" i="21" s="1"/>
  <c r="P3749" i="21" s="1"/>
  <c r="P3750" i="21" s="1"/>
  <c r="P3751" i="21" s="1"/>
  <c r="P3752" i="21" s="1"/>
  <c r="P3753" i="21" s="1"/>
  <c r="P3754" i="21" s="1"/>
  <c r="P3755" i="21" s="1"/>
  <c r="P3756" i="21" s="1"/>
  <c r="P3757" i="21" s="1"/>
  <c r="P3758" i="21" s="1"/>
  <c r="P3759" i="21" s="1"/>
  <c r="P3760" i="21" s="1"/>
  <c r="P3761" i="21" s="1"/>
  <c r="P3762" i="21" s="1"/>
  <c r="P3763" i="21" s="1"/>
  <c r="P3764" i="21" s="1"/>
  <c r="P3765" i="21" s="1"/>
  <c r="P3766" i="21" s="1"/>
  <c r="P3767" i="21" s="1"/>
  <c r="P3768" i="21" s="1"/>
  <c r="P3769" i="21" s="1"/>
  <c r="P3770" i="21" s="1"/>
  <c r="P3771" i="21" s="1"/>
  <c r="P3772" i="21" s="1"/>
  <c r="P3773" i="21" s="1"/>
  <c r="P3774" i="21" s="1"/>
  <c r="P3775" i="21" s="1"/>
  <c r="P3776" i="21" s="1"/>
  <c r="P3777" i="21" s="1"/>
  <c r="P3778" i="21" s="1"/>
  <c r="P3779" i="21" s="1"/>
  <c r="P3780" i="21" s="1"/>
  <c r="P3781" i="21" s="1"/>
  <c r="P3782" i="21" s="1"/>
  <c r="P3783" i="21" s="1"/>
  <c r="P3784" i="21" s="1"/>
  <c r="P3785" i="21" s="1"/>
  <c r="P3786" i="21" s="1"/>
  <c r="P3787" i="21" s="1"/>
  <c r="P3788" i="21" s="1"/>
  <c r="P3789" i="21" s="1"/>
  <c r="P3790" i="21" s="1"/>
  <c r="P3791" i="21" s="1"/>
  <c r="P3792" i="21" s="1"/>
  <c r="P3793" i="21" s="1"/>
  <c r="P3794" i="21" s="1"/>
  <c r="P3795" i="21" s="1"/>
  <c r="P3796" i="21" s="1"/>
  <c r="P3797" i="21" s="1"/>
  <c r="P3798" i="21" s="1"/>
  <c r="P3799" i="21" s="1"/>
  <c r="P3800" i="21" s="1"/>
  <c r="P3801" i="21" s="1"/>
  <c r="P3802" i="21" s="1"/>
  <c r="P3803" i="21" s="1"/>
  <c r="P3804" i="21" s="1"/>
  <c r="P3805" i="21" s="1"/>
  <c r="P3806" i="21" s="1"/>
  <c r="P3807" i="21" s="1"/>
  <c r="P3808" i="21" s="1"/>
  <c r="P3809" i="21" s="1"/>
  <c r="P3810" i="21" s="1"/>
  <c r="P3811" i="21" s="1"/>
  <c r="P3812" i="21" s="1"/>
  <c r="P3813" i="21" s="1"/>
  <c r="P3814" i="21" s="1"/>
  <c r="P3815" i="21" s="1"/>
  <c r="P3816" i="21" s="1"/>
  <c r="P3817" i="21" s="1"/>
  <c r="P3818" i="21" s="1"/>
  <c r="P3819" i="21" s="1"/>
  <c r="P3820" i="21" s="1"/>
  <c r="P3821" i="21" s="1"/>
  <c r="P3822" i="21" s="1"/>
  <c r="P3823" i="21" s="1"/>
  <c r="P3824" i="21" s="1"/>
  <c r="P3825" i="21" s="1"/>
  <c r="P3826" i="21" s="1"/>
  <c r="P3827" i="21" s="1"/>
  <c r="P3828" i="21" s="1"/>
  <c r="P3829" i="21" s="1"/>
  <c r="P3830" i="21" s="1"/>
  <c r="P3831" i="21" s="1"/>
  <c r="P3832" i="21" s="1"/>
  <c r="P3833" i="21" s="1"/>
  <c r="P3834" i="21" s="1"/>
  <c r="P3835" i="21" s="1"/>
  <c r="P3836" i="21" s="1"/>
  <c r="P3837" i="21" s="1"/>
  <c r="P3838" i="21" s="1"/>
  <c r="P3839" i="21" s="1"/>
  <c r="P3840" i="21" s="1"/>
  <c r="P3841" i="21" s="1"/>
  <c r="P3842" i="21" s="1"/>
  <c r="P3843" i="21" s="1"/>
  <c r="P3844" i="21" s="1"/>
  <c r="P3845" i="21" s="1"/>
  <c r="P3846" i="21" s="1"/>
  <c r="P3847" i="21" s="1"/>
  <c r="P3848" i="21" s="1"/>
  <c r="P3849" i="21" s="1"/>
  <c r="P3850" i="21" s="1"/>
  <c r="P3851" i="21" s="1"/>
  <c r="P3852" i="21" s="1"/>
  <c r="P3853" i="21" s="1"/>
  <c r="P3854" i="21" s="1"/>
  <c r="P3855" i="21" s="1"/>
  <c r="P3856" i="21" s="1"/>
  <c r="P3857" i="21" s="1"/>
  <c r="P3858" i="21" s="1"/>
  <c r="P3859" i="21" s="1"/>
  <c r="P3860" i="21" s="1"/>
  <c r="P3861" i="21" s="1"/>
  <c r="P3862" i="21" s="1"/>
  <c r="P3863" i="21" s="1"/>
  <c r="P3864" i="21" s="1"/>
  <c r="P3865" i="21" s="1"/>
  <c r="P3866" i="21" s="1"/>
  <c r="P3867" i="21" s="1"/>
  <c r="P3868" i="21" s="1"/>
  <c r="P3869" i="21" s="1"/>
  <c r="P3870" i="21" s="1"/>
  <c r="P3871" i="21" s="1"/>
  <c r="P3872" i="21" s="1"/>
  <c r="P3873" i="21" s="1"/>
  <c r="P3874" i="21" s="1"/>
  <c r="P3875" i="21" s="1"/>
  <c r="P3876" i="21" s="1"/>
  <c r="P3877" i="21" s="1"/>
  <c r="P3878" i="21" s="1"/>
  <c r="P3879" i="21" s="1"/>
  <c r="P3880" i="21" s="1"/>
  <c r="P3881" i="21" s="1"/>
  <c r="P3882" i="21" s="1"/>
  <c r="P3883" i="21" s="1"/>
  <c r="P3884" i="21" s="1"/>
  <c r="P3885" i="21" s="1"/>
  <c r="P3886" i="21" s="1"/>
  <c r="P3887" i="21" s="1"/>
  <c r="P3888" i="21" s="1"/>
  <c r="P3889" i="21" s="1"/>
  <c r="P3890" i="21" s="1"/>
  <c r="P3891" i="21" s="1"/>
  <c r="P3892" i="21" s="1"/>
  <c r="P3893" i="21" s="1"/>
  <c r="P3894" i="21" s="1"/>
  <c r="P3895" i="21" s="1"/>
  <c r="P3896" i="21" s="1"/>
  <c r="P3897" i="21" s="1"/>
  <c r="P3898" i="21" s="1"/>
  <c r="P3899" i="21" s="1"/>
  <c r="P3900" i="21" s="1"/>
  <c r="P3901" i="21" s="1"/>
  <c r="P3902" i="21" s="1"/>
  <c r="P3903" i="21" s="1"/>
  <c r="P3904" i="21" s="1"/>
  <c r="P3905" i="21" s="1"/>
  <c r="P3906" i="21" s="1"/>
  <c r="P3907" i="21" s="1"/>
  <c r="P3908" i="21" s="1"/>
  <c r="P3909" i="21" s="1"/>
  <c r="P3910" i="21" s="1"/>
  <c r="P3911" i="21" s="1"/>
  <c r="P3912" i="21" s="1"/>
  <c r="P3913" i="21" s="1"/>
  <c r="P3914" i="21" s="1"/>
  <c r="P3915" i="21" s="1"/>
  <c r="P3916" i="21" s="1"/>
  <c r="P3917" i="21" s="1"/>
  <c r="P3918" i="21" s="1"/>
  <c r="P3919" i="21" s="1"/>
  <c r="P3920" i="21" s="1"/>
  <c r="P3921" i="21" s="1"/>
  <c r="P3922" i="21" s="1"/>
  <c r="P3923" i="21" s="1"/>
  <c r="P3924" i="21" s="1"/>
  <c r="P3925" i="21" s="1"/>
  <c r="P3926" i="21" s="1"/>
  <c r="P3927" i="21" s="1"/>
  <c r="P3928" i="21" s="1"/>
  <c r="P3929" i="21" s="1"/>
  <c r="P3930" i="21" s="1"/>
  <c r="P3931" i="21" s="1"/>
  <c r="P3932" i="21" s="1"/>
  <c r="P3933" i="21" s="1"/>
  <c r="P3934" i="21" s="1"/>
  <c r="P3935" i="21" s="1"/>
  <c r="P3936" i="21" s="1"/>
  <c r="P3937" i="21" s="1"/>
  <c r="P3938" i="21" s="1"/>
  <c r="P3939" i="21" s="1"/>
  <c r="P3940" i="21" s="1"/>
  <c r="P3941" i="21" s="1"/>
  <c r="P3942" i="21" s="1"/>
  <c r="P3943" i="21" s="1"/>
  <c r="P3944" i="21" s="1"/>
  <c r="P3945" i="21" s="1"/>
  <c r="P3946" i="21" s="1"/>
  <c r="P3947" i="21" s="1"/>
  <c r="P3948" i="21" s="1"/>
  <c r="P3949" i="21" s="1"/>
  <c r="P3950" i="21" s="1"/>
  <c r="P3951" i="21" s="1"/>
  <c r="P3952" i="21" s="1"/>
  <c r="P3953" i="21" s="1"/>
  <c r="P3954" i="21" s="1"/>
  <c r="P3955" i="21" s="1"/>
  <c r="P3956" i="21" s="1"/>
  <c r="P3957" i="21" s="1"/>
  <c r="P3958" i="21" s="1"/>
  <c r="P3959" i="21" s="1"/>
  <c r="P3960" i="21" s="1"/>
  <c r="P3961" i="21" s="1"/>
  <c r="P3962" i="21" s="1"/>
  <c r="P3963" i="21" s="1"/>
  <c r="P3964" i="21" s="1"/>
  <c r="P3965" i="21" s="1"/>
  <c r="P3966" i="21" s="1"/>
  <c r="P3967" i="21" s="1"/>
  <c r="P3968" i="21" s="1"/>
  <c r="P3969" i="21" s="1"/>
  <c r="P3970" i="21" s="1"/>
  <c r="P3971" i="21" s="1"/>
  <c r="P3972" i="21" s="1"/>
  <c r="P3973" i="21" s="1"/>
  <c r="P3974" i="21" s="1"/>
  <c r="P3975" i="21" s="1"/>
  <c r="P3976" i="21" s="1"/>
  <c r="P3977" i="21" s="1"/>
  <c r="P3978" i="21" s="1"/>
  <c r="P3979" i="21" s="1"/>
  <c r="P3980" i="21" s="1"/>
  <c r="P3981" i="21" s="1"/>
  <c r="P3982" i="21" s="1"/>
  <c r="P3983" i="21" s="1"/>
  <c r="P3984" i="21" s="1"/>
  <c r="P3985" i="21" s="1"/>
  <c r="P3986" i="21" s="1"/>
  <c r="P3987" i="21" s="1"/>
  <c r="P3988" i="21" s="1"/>
  <c r="P3989" i="21" s="1"/>
  <c r="P3990" i="21" s="1"/>
  <c r="P3991" i="21" s="1"/>
  <c r="P3992" i="21" s="1"/>
  <c r="P3993" i="21" s="1"/>
  <c r="P3994" i="21" s="1"/>
  <c r="P3995" i="21" s="1"/>
  <c r="P3996" i="21" s="1"/>
  <c r="P3997" i="21" s="1"/>
  <c r="P3998" i="21" s="1"/>
  <c r="P3999" i="21" s="1"/>
  <c r="P4000" i="21" s="1"/>
  <c r="P4001" i="21" s="1"/>
  <c r="P4002" i="21" s="1"/>
  <c r="P4003" i="21" s="1"/>
  <c r="P4004" i="21" s="1"/>
  <c r="P4005" i="21" s="1"/>
  <c r="P4006" i="21" s="1"/>
  <c r="P4007" i="21" s="1"/>
  <c r="P4008" i="21" s="1"/>
  <c r="P4009" i="21" s="1"/>
  <c r="P4010" i="21" s="1"/>
  <c r="P4011" i="21" s="1"/>
  <c r="P4012" i="21" s="1"/>
  <c r="P4013" i="21" s="1"/>
  <c r="P4014" i="21" s="1"/>
  <c r="P4015" i="21" s="1"/>
  <c r="P4016" i="21" s="1"/>
  <c r="P4017" i="21" s="1"/>
  <c r="P4018" i="21" s="1"/>
  <c r="P4019" i="21" s="1"/>
  <c r="P4020" i="21" s="1"/>
  <c r="P4021" i="21" s="1"/>
  <c r="P4022" i="21" s="1"/>
  <c r="P4023" i="21" s="1"/>
  <c r="P4024" i="21" s="1"/>
  <c r="P4025" i="21" s="1"/>
  <c r="P4026" i="21" s="1"/>
  <c r="P4027" i="21" s="1"/>
  <c r="P4028" i="21" s="1"/>
  <c r="P4029" i="21" s="1"/>
  <c r="P4030" i="21" s="1"/>
  <c r="P4031" i="21" s="1"/>
  <c r="P4032" i="21" s="1"/>
  <c r="P4033" i="21" s="1"/>
  <c r="P4034" i="21" s="1"/>
  <c r="P4035" i="21" s="1"/>
  <c r="P4036" i="21" s="1"/>
  <c r="P4037" i="21" s="1"/>
  <c r="P4038" i="21" s="1"/>
  <c r="P4039" i="21" s="1"/>
  <c r="P4040" i="21" s="1"/>
  <c r="P4041" i="21" s="1"/>
  <c r="P4042" i="21" s="1"/>
  <c r="P4043" i="21" s="1"/>
  <c r="P4044" i="21" s="1"/>
  <c r="P4045" i="21" s="1"/>
  <c r="P4046" i="21" s="1"/>
  <c r="P4047" i="21" s="1"/>
  <c r="P4048" i="21" s="1"/>
  <c r="P4049" i="21" s="1"/>
  <c r="P4050" i="21" s="1"/>
  <c r="P4051" i="21" s="1"/>
  <c r="P4052" i="21" s="1"/>
  <c r="P4053" i="21" s="1"/>
  <c r="P4054" i="21" s="1"/>
  <c r="P4055" i="21" s="1"/>
  <c r="P4056" i="21" s="1"/>
  <c r="P4057" i="21" s="1"/>
  <c r="P4058" i="21" s="1"/>
  <c r="P4059" i="21" s="1"/>
  <c r="P4060" i="21" s="1"/>
  <c r="P4061" i="21" s="1"/>
  <c r="P4062" i="21" s="1"/>
  <c r="P4063" i="21" s="1"/>
  <c r="P4064" i="21" s="1"/>
  <c r="P4065" i="21" s="1"/>
  <c r="P4066" i="21" s="1"/>
  <c r="P4067" i="21" s="1"/>
  <c r="P4068" i="21" s="1"/>
  <c r="P4069" i="21" s="1"/>
  <c r="P4070" i="21" s="1"/>
  <c r="P4071" i="21" s="1"/>
  <c r="P4072" i="21" s="1"/>
  <c r="P4073" i="21" s="1"/>
  <c r="P4074" i="21" s="1"/>
  <c r="P4075" i="21" s="1"/>
  <c r="P4076" i="21" s="1"/>
  <c r="P4077" i="21" s="1"/>
  <c r="P4078" i="21" s="1"/>
  <c r="P4079" i="21" s="1"/>
  <c r="P4080" i="21" s="1"/>
  <c r="P4081" i="21" s="1"/>
  <c r="P4082" i="21" s="1"/>
  <c r="P4083" i="21" s="1"/>
  <c r="P4084" i="21" s="1"/>
  <c r="P4085" i="21" s="1"/>
  <c r="P4086" i="21" s="1"/>
  <c r="P4087" i="21" s="1"/>
  <c r="P4088" i="21" s="1"/>
  <c r="P4089" i="21" s="1"/>
  <c r="P4090" i="21" s="1"/>
  <c r="P4091" i="21" s="1"/>
  <c r="P4092" i="21" s="1"/>
  <c r="P4093" i="21" s="1"/>
  <c r="P4094" i="21" s="1"/>
  <c r="P4095" i="21" s="1"/>
  <c r="P4096" i="21" s="1"/>
  <c r="P4097" i="21" s="1"/>
  <c r="P4098" i="21" s="1"/>
  <c r="P4099" i="21" s="1"/>
  <c r="P4100" i="21" s="1"/>
  <c r="P4101" i="21" s="1"/>
  <c r="P4102" i="21" s="1"/>
  <c r="P4103" i="21" s="1"/>
  <c r="P4104" i="21" s="1"/>
  <c r="P4105" i="21" s="1"/>
  <c r="P4106" i="21" s="1"/>
  <c r="P4107" i="21" s="1"/>
  <c r="P4108" i="21" s="1"/>
  <c r="P4109" i="21" s="1"/>
  <c r="P4110" i="21" s="1"/>
  <c r="P4111" i="21" s="1"/>
  <c r="P4112" i="21" s="1"/>
  <c r="P4113" i="21" s="1"/>
  <c r="P4114" i="21" s="1"/>
  <c r="P4115" i="21" s="1"/>
  <c r="P4116" i="21" s="1"/>
  <c r="P4117" i="21" s="1"/>
  <c r="P4118" i="21" s="1"/>
  <c r="P4119" i="21" s="1"/>
  <c r="P4120" i="21" s="1"/>
  <c r="P4121" i="21" s="1"/>
  <c r="P4122" i="21" s="1"/>
  <c r="P4123" i="21" s="1"/>
  <c r="P4124" i="21" s="1"/>
  <c r="P4125" i="21" s="1"/>
  <c r="P4126" i="21" s="1"/>
  <c r="P4127" i="21" s="1"/>
  <c r="P4128" i="21" s="1"/>
  <c r="P4129" i="21" s="1"/>
  <c r="P4130" i="21" s="1"/>
  <c r="P4131" i="21" s="1"/>
  <c r="P4132" i="21" s="1"/>
  <c r="P4133" i="21" s="1"/>
  <c r="P4134" i="21" s="1"/>
  <c r="P4135" i="21" s="1"/>
  <c r="P4136" i="21" s="1"/>
  <c r="P4137" i="21" s="1"/>
  <c r="P4138" i="21" s="1"/>
  <c r="P4139" i="21" s="1"/>
  <c r="P4140" i="21" s="1"/>
  <c r="P4141" i="21" s="1"/>
  <c r="P4142" i="21" s="1"/>
  <c r="P4143" i="21" s="1"/>
  <c r="P4144" i="21" s="1"/>
  <c r="P4145" i="21" s="1"/>
  <c r="P4146" i="21" s="1"/>
  <c r="P4147" i="21" s="1"/>
  <c r="P4148" i="21" s="1"/>
  <c r="P4149" i="21" s="1"/>
  <c r="P4150" i="21" s="1"/>
  <c r="P4151" i="21" s="1"/>
  <c r="P4152" i="21" s="1"/>
  <c r="P4153" i="21" s="1"/>
  <c r="P4154" i="21" s="1"/>
  <c r="P4155" i="21" s="1"/>
  <c r="P4156" i="21" s="1"/>
  <c r="P4157" i="21" s="1"/>
  <c r="P4158" i="21" s="1"/>
  <c r="P4159" i="21" s="1"/>
  <c r="P4160" i="21" s="1"/>
  <c r="P4161" i="21" s="1"/>
  <c r="P4162" i="21" s="1"/>
  <c r="P4163" i="21" s="1"/>
  <c r="P4164" i="21" s="1"/>
  <c r="P4165" i="21" s="1"/>
  <c r="P4166" i="21" s="1"/>
  <c r="P4167" i="21" s="1"/>
  <c r="P4168" i="21" s="1"/>
  <c r="P4169" i="21" s="1"/>
  <c r="P4170" i="21" s="1"/>
  <c r="P4171" i="21" s="1"/>
  <c r="P4172" i="21" s="1"/>
  <c r="P4173" i="21" s="1"/>
  <c r="P4174" i="21" s="1"/>
  <c r="P4175" i="21" s="1"/>
  <c r="P4176" i="21" s="1"/>
  <c r="P4177" i="21" s="1"/>
  <c r="P4178" i="21" s="1"/>
  <c r="P4179" i="21" s="1"/>
  <c r="P4180" i="21" s="1"/>
  <c r="P4181" i="21" s="1"/>
  <c r="P4182" i="21" s="1"/>
  <c r="P4183" i="21" s="1"/>
  <c r="P4184" i="21" s="1"/>
  <c r="P4185" i="21" s="1"/>
  <c r="P4186" i="21" s="1"/>
  <c r="P4187" i="21" s="1"/>
  <c r="P4188" i="21" s="1"/>
  <c r="P4189" i="21" s="1"/>
  <c r="P4190" i="21" s="1"/>
  <c r="P4191" i="21" s="1"/>
  <c r="P4192" i="21" s="1"/>
  <c r="P4193" i="21" s="1"/>
  <c r="P4194" i="21" s="1"/>
  <c r="P4195" i="21" s="1"/>
  <c r="P4196" i="21" s="1"/>
  <c r="P4197" i="21" s="1"/>
  <c r="P4198" i="21" s="1"/>
  <c r="P4199" i="21" s="1"/>
  <c r="P4200" i="21" s="1"/>
  <c r="P4201" i="21" s="1"/>
  <c r="P4202" i="21" s="1"/>
  <c r="P4203" i="21" s="1"/>
  <c r="P4204" i="21" s="1"/>
  <c r="P4205" i="21" s="1"/>
  <c r="P4206" i="21" s="1"/>
  <c r="P4207" i="21" s="1"/>
  <c r="P4208" i="21" s="1"/>
  <c r="P4209" i="21" s="1"/>
  <c r="P4210" i="21" s="1"/>
  <c r="P4211" i="21" s="1"/>
  <c r="P4212" i="21" s="1"/>
  <c r="P4213" i="21" s="1"/>
  <c r="P4214" i="21" s="1"/>
  <c r="P4215" i="21" s="1"/>
  <c r="P4216" i="21" s="1"/>
  <c r="P4217" i="21" s="1"/>
  <c r="P4218" i="21" s="1"/>
  <c r="P4219" i="21" s="1"/>
  <c r="P4220" i="21" s="1"/>
  <c r="P4221" i="21" s="1"/>
  <c r="P4222" i="21" s="1"/>
  <c r="P4223" i="21" s="1"/>
  <c r="P4224" i="21" s="1"/>
  <c r="P4225" i="21" s="1"/>
  <c r="P4226" i="21" s="1"/>
  <c r="P4227" i="21" s="1"/>
  <c r="P4228" i="21" s="1"/>
  <c r="P4229" i="21" s="1"/>
  <c r="P4230" i="21" s="1"/>
  <c r="P4231" i="21" s="1"/>
  <c r="P4232" i="21" s="1"/>
  <c r="P4233" i="21" s="1"/>
  <c r="O3435" i="21"/>
  <c r="O3436" i="21" s="1"/>
  <c r="O3437" i="21" s="1"/>
  <c r="O3438" i="21" s="1"/>
  <c r="O3439" i="21" s="1"/>
  <c r="O3440" i="21" s="1"/>
  <c r="O3441" i="21" s="1"/>
  <c r="O3442" i="21" s="1"/>
  <c r="O3443" i="21" s="1"/>
  <c r="O3444" i="21" s="1"/>
  <c r="O3445" i="21" s="1"/>
  <c r="O3446" i="21" s="1"/>
  <c r="O3447" i="21" s="1"/>
  <c r="O3448" i="21" s="1"/>
  <c r="O3449" i="21" s="1"/>
  <c r="O3450" i="21" s="1"/>
  <c r="O3451" i="21" s="1"/>
  <c r="O3452" i="21" s="1"/>
  <c r="O3453" i="21" s="1"/>
  <c r="O3454" i="21" s="1"/>
  <c r="O3455" i="21" s="1"/>
  <c r="O3456" i="21" s="1"/>
  <c r="O3457" i="21" s="1"/>
  <c r="O3458" i="21" s="1"/>
  <c r="O3459" i="21" s="1"/>
  <c r="O3460" i="21" s="1"/>
  <c r="O3461" i="21" s="1"/>
  <c r="O3462" i="21" s="1"/>
  <c r="O3463" i="21" s="1"/>
  <c r="O3464" i="21" s="1"/>
  <c r="O3465" i="21" s="1"/>
  <c r="O3466" i="21" s="1"/>
  <c r="O3467" i="21" s="1"/>
  <c r="O3468" i="21" s="1"/>
  <c r="O3469" i="21" s="1"/>
  <c r="O3470" i="21" s="1"/>
  <c r="O3471" i="21" s="1"/>
  <c r="O3472" i="21" s="1"/>
  <c r="O3473" i="21" s="1"/>
  <c r="O3474" i="21" s="1"/>
  <c r="O3475" i="21" s="1"/>
  <c r="O3476" i="21" s="1"/>
  <c r="O3477" i="21" s="1"/>
  <c r="O3478" i="21" s="1"/>
  <c r="O3479" i="21" s="1"/>
  <c r="O3480" i="21" s="1"/>
  <c r="O3481" i="21" s="1"/>
  <c r="O3482" i="21" s="1"/>
  <c r="O3483" i="21" s="1"/>
  <c r="O3484" i="21" s="1"/>
  <c r="O3485" i="21" s="1"/>
  <c r="O3486" i="21" s="1"/>
  <c r="O3487" i="21" s="1"/>
  <c r="O3488" i="21" s="1"/>
  <c r="O3489" i="21" s="1"/>
  <c r="O3490" i="21" s="1"/>
  <c r="O3491" i="21" s="1"/>
  <c r="O3492" i="21" s="1"/>
  <c r="O3493" i="21" s="1"/>
  <c r="O3494" i="21" s="1"/>
  <c r="O3495" i="21" s="1"/>
  <c r="O3496" i="21" s="1"/>
  <c r="O3497" i="21" s="1"/>
  <c r="O3498" i="21" s="1"/>
  <c r="O3499" i="21" s="1"/>
  <c r="O3500" i="21" s="1"/>
  <c r="O3501" i="21" s="1"/>
  <c r="O3502" i="21" s="1"/>
  <c r="O3503" i="21" s="1"/>
  <c r="O3504" i="21" s="1"/>
  <c r="O3505" i="21" s="1"/>
  <c r="O3506" i="21" s="1"/>
  <c r="O3507" i="21" s="1"/>
  <c r="O3508" i="21" s="1"/>
  <c r="O3509" i="21" s="1"/>
  <c r="O3510" i="21" s="1"/>
  <c r="O3511" i="21" s="1"/>
  <c r="O3512" i="21" s="1"/>
  <c r="O3513" i="21" s="1"/>
  <c r="O3514" i="21" s="1"/>
  <c r="O3515" i="21" s="1"/>
  <c r="O3516" i="21" s="1"/>
  <c r="O3517" i="21" s="1"/>
  <c r="O3518" i="21" s="1"/>
  <c r="O3519" i="21" s="1"/>
  <c r="O3520" i="21" s="1"/>
  <c r="O3521" i="21" s="1"/>
  <c r="O3522" i="21" s="1"/>
  <c r="O3523" i="21" s="1"/>
  <c r="O3524" i="21" s="1"/>
  <c r="O3525" i="21" s="1"/>
  <c r="O3526" i="21" s="1"/>
  <c r="O3527" i="21" s="1"/>
  <c r="O3528" i="21" s="1"/>
  <c r="O3529" i="21" s="1"/>
  <c r="O3530" i="21" s="1"/>
  <c r="O3531" i="21" s="1"/>
  <c r="O3532" i="21" s="1"/>
  <c r="O3533" i="21" s="1"/>
  <c r="O3534" i="21" s="1"/>
  <c r="O3535" i="21" s="1"/>
  <c r="O3536" i="21" s="1"/>
  <c r="O3537" i="21" s="1"/>
  <c r="O3538" i="21" s="1"/>
  <c r="O3539" i="21" s="1"/>
  <c r="O3540" i="21" s="1"/>
  <c r="O3541" i="21" s="1"/>
  <c r="O3542" i="21" s="1"/>
  <c r="O3543" i="21" s="1"/>
  <c r="O3544" i="21" s="1"/>
  <c r="O3545" i="21" s="1"/>
  <c r="O3546" i="21" s="1"/>
  <c r="O3547" i="21" s="1"/>
  <c r="O3548" i="21" s="1"/>
  <c r="O3549" i="21" s="1"/>
  <c r="O3550" i="21" s="1"/>
  <c r="O3551" i="21" s="1"/>
  <c r="O3552" i="21" s="1"/>
  <c r="O3553" i="21" s="1"/>
  <c r="O3554" i="21" s="1"/>
  <c r="O3555" i="21" s="1"/>
  <c r="O3556" i="21" s="1"/>
  <c r="O3557" i="21" s="1"/>
  <c r="O3558" i="21" s="1"/>
  <c r="O3559" i="21" s="1"/>
  <c r="O3560" i="21" s="1"/>
  <c r="O3561" i="21" s="1"/>
  <c r="O3562" i="21" s="1"/>
  <c r="O3563" i="21" s="1"/>
  <c r="O3564" i="21" s="1"/>
  <c r="O3565" i="21" s="1"/>
  <c r="O3566" i="21" s="1"/>
  <c r="O3567" i="21" s="1"/>
  <c r="O3568" i="21" s="1"/>
  <c r="O3569" i="21" s="1"/>
  <c r="O3570" i="21" s="1"/>
  <c r="O3571" i="21" s="1"/>
  <c r="O3572" i="21" s="1"/>
  <c r="O3573" i="21" s="1"/>
  <c r="O3574" i="21" s="1"/>
  <c r="O3575" i="21" s="1"/>
  <c r="O3576" i="21" s="1"/>
  <c r="O3577" i="21" s="1"/>
  <c r="O3578" i="21" s="1"/>
  <c r="O3579" i="21" s="1"/>
  <c r="O3580" i="21" s="1"/>
  <c r="O3581" i="21" s="1"/>
  <c r="O3582" i="21" s="1"/>
  <c r="O3583" i="21" s="1"/>
  <c r="O3584" i="21" s="1"/>
  <c r="O3585" i="21" s="1"/>
  <c r="O3586" i="21" s="1"/>
  <c r="O3587" i="21" s="1"/>
  <c r="O3588" i="21" s="1"/>
  <c r="O3589" i="21" s="1"/>
  <c r="O3590" i="21" s="1"/>
  <c r="O3591" i="21" s="1"/>
  <c r="O3592" i="21" s="1"/>
  <c r="O3593" i="21" s="1"/>
  <c r="O3594" i="21" s="1"/>
  <c r="O3595" i="21" s="1"/>
  <c r="O3596" i="21" s="1"/>
  <c r="O3597" i="21" s="1"/>
  <c r="O3598" i="21" s="1"/>
  <c r="O3599" i="21" s="1"/>
  <c r="O3600" i="21" s="1"/>
  <c r="O3601" i="21" s="1"/>
  <c r="O3602" i="21" s="1"/>
  <c r="O3603" i="21" s="1"/>
  <c r="O3604" i="21" s="1"/>
  <c r="O3605" i="21" s="1"/>
  <c r="O3606" i="21" s="1"/>
  <c r="O3607" i="21" s="1"/>
  <c r="O3608" i="21" s="1"/>
  <c r="O3609" i="21" s="1"/>
  <c r="O3610" i="21" s="1"/>
  <c r="O3611" i="21" s="1"/>
  <c r="O3612" i="21" s="1"/>
  <c r="O3613" i="21" s="1"/>
  <c r="O3614" i="21" s="1"/>
  <c r="O3615" i="21" s="1"/>
  <c r="O3616" i="21" s="1"/>
  <c r="O3617" i="21" s="1"/>
  <c r="O3618" i="21" s="1"/>
  <c r="O3619" i="21" s="1"/>
  <c r="O3620" i="21" s="1"/>
  <c r="O3621" i="21" s="1"/>
  <c r="O3622" i="21" s="1"/>
  <c r="O3623" i="21" s="1"/>
  <c r="O3624" i="21" s="1"/>
  <c r="O3625" i="21" s="1"/>
  <c r="O3626" i="21" s="1"/>
  <c r="O3627" i="21" s="1"/>
  <c r="O3628" i="21" s="1"/>
  <c r="O3629" i="21" s="1"/>
  <c r="O3630" i="21" s="1"/>
  <c r="O3631" i="21" s="1"/>
  <c r="O3632" i="21" s="1"/>
  <c r="O3633" i="21" s="1"/>
  <c r="O3634" i="21" s="1"/>
  <c r="O3635" i="21" s="1"/>
  <c r="O3636" i="21" s="1"/>
  <c r="O3637" i="21" s="1"/>
  <c r="O3638" i="21" s="1"/>
  <c r="O3639" i="21" s="1"/>
  <c r="O3640" i="21" s="1"/>
  <c r="O3641" i="21" s="1"/>
  <c r="O3642" i="21" s="1"/>
  <c r="O3643" i="21" s="1"/>
  <c r="O3644" i="21" s="1"/>
  <c r="O3645" i="21" s="1"/>
  <c r="O3646" i="21" s="1"/>
  <c r="O3647" i="21" s="1"/>
  <c r="O3648" i="21" s="1"/>
  <c r="O3649" i="21" s="1"/>
  <c r="O3650" i="21" s="1"/>
  <c r="O3651" i="21" s="1"/>
  <c r="O3652" i="21" s="1"/>
  <c r="O3653" i="21" s="1"/>
  <c r="O3654" i="21" s="1"/>
  <c r="O3655" i="21" s="1"/>
  <c r="O3656" i="21" s="1"/>
  <c r="O3657" i="21" s="1"/>
  <c r="O3658" i="21" s="1"/>
  <c r="O3659" i="21" s="1"/>
  <c r="O3660" i="21" s="1"/>
  <c r="O3661" i="21" s="1"/>
  <c r="O3662" i="21" s="1"/>
  <c r="O3663" i="21" s="1"/>
  <c r="O3664" i="21" s="1"/>
  <c r="O3665" i="21" s="1"/>
  <c r="O3666" i="21" s="1"/>
  <c r="O3667" i="21" s="1"/>
  <c r="O3668" i="21" s="1"/>
  <c r="O3669" i="21" s="1"/>
  <c r="O3670" i="21" s="1"/>
  <c r="O3671" i="21" s="1"/>
  <c r="O3672" i="21" s="1"/>
  <c r="O3673" i="21" s="1"/>
  <c r="O3674" i="21" s="1"/>
  <c r="O3675" i="21" s="1"/>
  <c r="O3676" i="21" s="1"/>
  <c r="O3677" i="21" s="1"/>
  <c r="O3678" i="21" s="1"/>
  <c r="O3679" i="21" s="1"/>
  <c r="O3680" i="21" s="1"/>
  <c r="O3681" i="21" s="1"/>
  <c r="O3682" i="21" s="1"/>
  <c r="O3683" i="21" s="1"/>
  <c r="O3684" i="21" s="1"/>
  <c r="O3685" i="21" s="1"/>
  <c r="O3686" i="21" s="1"/>
  <c r="O3687" i="21" s="1"/>
  <c r="O3688" i="21" s="1"/>
  <c r="O3689" i="21" s="1"/>
  <c r="O3690" i="21" s="1"/>
  <c r="O3691" i="21" s="1"/>
  <c r="O3692" i="21" s="1"/>
  <c r="O3693" i="21" s="1"/>
  <c r="O3694" i="21" s="1"/>
  <c r="O3695" i="21" s="1"/>
  <c r="O3696" i="21" s="1"/>
  <c r="O3697" i="21" s="1"/>
  <c r="O3698" i="21" s="1"/>
  <c r="O3699" i="21" s="1"/>
  <c r="O3700" i="21" s="1"/>
  <c r="O3701" i="21" s="1"/>
  <c r="O3702" i="21" s="1"/>
  <c r="O3703" i="21" s="1"/>
  <c r="O3704" i="21" s="1"/>
  <c r="O3705" i="21" s="1"/>
  <c r="O3706" i="21" s="1"/>
  <c r="O3707" i="21" s="1"/>
  <c r="O3708" i="21" s="1"/>
  <c r="O3709" i="21" s="1"/>
  <c r="O3710" i="21" s="1"/>
  <c r="O3711" i="21" s="1"/>
  <c r="O3712" i="21" s="1"/>
  <c r="O3713" i="21" s="1"/>
  <c r="O3714" i="21" s="1"/>
  <c r="O3715" i="21" s="1"/>
  <c r="O3716" i="21" s="1"/>
  <c r="O3717" i="21" s="1"/>
  <c r="O3718" i="21" s="1"/>
  <c r="O3719" i="21" s="1"/>
  <c r="O3720" i="21" s="1"/>
  <c r="O3721" i="21" s="1"/>
  <c r="O3722" i="21" s="1"/>
  <c r="O3723" i="21" s="1"/>
  <c r="O3724" i="21" s="1"/>
  <c r="O3725" i="21" s="1"/>
  <c r="O3726" i="21" s="1"/>
  <c r="O3727" i="21" s="1"/>
  <c r="O3728" i="21" s="1"/>
  <c r="O3729" i="21" s="1"/>
  <c r="O3730" i="21" s="1"/>
  <c r="O3731" i="21" s="1"/>
  <c r="O3732" i="21" s="1"/>
  <c r="O3733" i="21" s="1"/>
  <c r="O3734" i="21" s="1"/>
  <c r="O3735" i="21" s="1"/>
  <c r="O3736" i="21" s="1"/>
  <c r="O3737" i="21" s="1"/>
  <c r="O3738" i="21" s="1"/>
  <c r="O3739" i="21" s="1"/>
  <c r="O3740" i="21" s="1"/>
  <c r="O3741" i="21" s="1"/>
  <c r="O3742" i="21" s="1"/>
  <c r="O3743" i="21" s="1"/>
  <c r="O3744" i="21" s="1"/>
  <c r="O3745" i="21" s="1"/>
  <c r="O3746" i="21" s="1"/>
  <c r="O3747" i="21" s="1"/>
  <c r="O3748" i="21" s="1"/>
  <c r="O3749" i="21" s="1"/>
  <c r="O3750" i="21" s="1"/>
  <c r="O3751" i="21" s="1"/>
  <c r="O3752" i="21" s="1"/>
  <c r="O3753" i="21" s="1"/>
  <c r="O3754" i="21" s="1"/>
  <c r="O3755" i="21" s="1"/>
  <c r="O3756" i="21" s="1"/>
  <c r="O3757" i="21" s="1"/>
  <c r="O3758" i="21" s="1"/>
  <c r="O3759" i="21" s="1"/>
  <c r="O3760" i="21" s="1"/>
  <c r="O3761" i="21" s="1"/>
  <c r="O3762" i="21" s="1"/>
  <c r="O3763" i="21" s="1"/>
  <c r="O3764" i="21" s="1"/>
  <c r="O3765" i="21" s="1"/>
  <c r="O3766" i="21" s="1"/>
  <c r="O3767" i="21" s="1"/>
  <c r="O3768" i="21" s="1"/>
  <c r="O3769" i="21" s="1"/>
  <c r="O3770" i="21" s="1"/>
  <c r="O3771" i="21" s="1"/>
  <c r="O3772" i="21" s="1"/>
  <c r="O3773" i="21" s="1"/>
  <c r="O3774" i="21" s="1"/>
  <c r="O3775" i="21" s="1"/>
  <c r="O3776" i="21" s="1"/>
  <c r="O3777" i="21" s="1"/>
  <c r="O3778" i="21" s="1"/>
  <c r="O3779" i="21" s="1"/>
  <c r="O3780" i="21" s="1"/>
  <c r="O3781" i="21" s="1"/>
  <c r="O3782" i="21" s="1"/>
  <c r="O3783" i="21" s="1"/>
  <c r="O3784" i="21" s="1"/>
  <c r="O3785" i="21" s="1"/>
  <c r="O3786" i="21" s="1"/>
  <c r="O3787" i="21" s="1"/>
  <c r="O3788" i="21" s="1"/>
  <c r="O3789" i="21" s="1"/>
  <c r="O3790" i="21" s="1"/>
  <c r="O3791" i="21" s="1"/>
  <c r="O3792" i="21" s="1"/>
  <c r="O3793" i="21" s="1"/>
  <c r="O3794" i="21" s="1"/>
  <c r="O3795" i="21" s="1"/>
  <c r="O3796" i="21" s="1"/>
  <c r="O3797" i="21" s="1"/>
  <c r="O3798" i="21" s="1"/>
  <c r="O3799" i="21" s="1"/>
  <c r="O3800" i="21" s="1"/>
  <c r="O3801" i="21" s="1"/>
  <c r="O3802" i="21" s="1"/>
  <c r="O3803" i="21" s="1"/>
  <c r="O3804" i="21" s="1"/>
  <c r="O3805" i="21" s="1"/>
  <c r="O3806" i="21" s="1"/>
  <c r="O3807" i="21" s="1"/>
  <c r="O3808" i="21" s="1"/>
  <c r="O3809" i="21" s="1"/>
  <c r="O3810" i="21" s="1"/>
  <c r="O3811" i="21" s="1"/>
  <c r="O3812" i="21" s="1"/>
  <c r="O3813" i="21" s="1"/>
  <c r="O3814" i="21" s="1"/>
  <c r="O3815" i="21" s="1"/>
  <c r="O3816" i="21" s="1"/>
  <c r="O3817" i="21" s="1"/>
  <c r="O3818" i="21" s="1"/>
  <c r="O3819" i="21" s="1"/>
  <c r="O3820" i="21" s="1"/>
  <c r="O3821" i="21" s="1"/>
  <c r="O3822" i="21" s="1"/>
  <c r="O3823" i="21" s="1"/>
  <c r="O3824" i="21" s="1"/>
  <c r="O3825" i="21" s="1"/>
  <c r="O3826" i="21" s="1"/>
  <c r="O3827" i="21" s="1"/>
  <c r="O3828" i="21" s="1"/>
  <c r="O3829" i="21" s="1"/>
  <c r="O3830" i="21" s="1"/>
  <c r="O3831" i="21" s="1"/>
  <c r="O3832" i="21" s="1"/>
  <c r="O3833" i="21" s="1"/>
  <c r="O3834" i="21" s="1"/>
  <c r="O3835" i="21" s="1"/>
  <c r="O3836" i="21" s="1"/>
  <c r="O3837" i="21" s="1"/>
  <c r="O3838" i="21" s="1"/>
  <c r="O3839" i="21" s="1"/>
  <c r="O3840" i="21" s="1"/>
  <c r="O3841" i="21" s="1"/>
  <c r="O3842" i="21" s="1"/>
  <c r="O3843" i="21" s="1"/>
  <c r="O3844" i="21" s="1"/>
  <c r="O3845" i="21" s="1"/>
  <c r="O3846" i="21" s="1"/>
  <c r="O3847" i="21" s="1"/>
  <c r="O3848" i="21" s="1"/>
  <c r="O3849" i="21" s="1"/>
  <c r="O3850" i="21" s="1"/>
  <c r="O3851" i="21" s="1"/>
  <c r="O3852" i="21" s="1"/>
  <c r="O3853" i="21" s="1"/>
  <c r="O3854" i="21" s="1"/>
  <c r="O3855" i="21" s="1"/>
  <c r="O3856" i="21" s="1"/>
  <c r="O3857" i="21" s="1"/>
  <c r="O3858" i="21" s="1"/>
  <c r="O3859" i="21" s="1"/>
  <c r="O3860" i="21" s="1"/>
  <c r="O3861" i="21" s="1"/>
  <c r="O3862" i="21" s="1"/>
  <c r="O3863" i="21" s="1"/>
  <c r="O3864" i="21" s="1"/>
  <c r="O3865" i="21" s="1"/>
  <c r="O3866" i="21" s="1"/>
  <c r="O3867" i="21" s="1"/>
  <c r="O3868" i="21" s="1"/>
  <c r="O3869" i="21" s="1"/>
  <c r="O3870" i="21" s="1"/>
  <c r="O3871" i="21" s="1"/>
  <c r="O3872" i="21" s="1"/>
  <c r="O3873" i="21" s="1"/>
  <c r="O3874" i="21" s="1"/>
  <c r="O3875" i="21" s="1"/>
  <c r="O3876" i="21" s="1"/>
  <c r="O3877" i="21" s="1"/>
  <c r="O3878" i="21" s="1"/>
  <c r="O3879" i="21" s="1"/>
  <c r="O3880" i="21" s="1"/>
  <c r="O3881" i="21" s="1"/>
  <c r="O3882" i="21" s="1"/>
  <c r="O3883" i="21" s="1"/>
  <c r="O3884" i="21" s="1"/>
  <c r="O3885" i="21" s="1"/>
  <c r="O3886" i="21" s="1"/>
  <c r="O3887" i="21" s="1"/>
  <c r="O3888" i="21" s="1"/>
  <c r="O3889" i="21" s="1"/>
  <c r="O3890" i="21" s="1"/>
  <c r="O3891" i="21" s="1"/>
  <c r="O3892" i="21" s="1"/>
  <c r="O3893" i="21" s="1"/>
  <c r="O3894" i="21" s="1"/>
  <c r="O3895" i="21" s="1"/>
  <c r="O3896" i="21" s="1"/>
  <c r="O3897" i="21" s="1"/>
  <c r="O3898" i="21" s="1"/>
  <c r="O3899" i="21" s="1"/>
  <c r="O3900" i="21" s="1"/>
  <c r="O3901" i="21" s="1"/>
  <c r="O3902" i="21" s="1"/>
  <c r="O3903" i="21" s="1"/>
  <c r="O3904" i="21" s="1"/>
  <c r="O3905" i="21" s="1"/>
  <c r="O3906" i="21" s="1"/>
  <c r="O3907" i="21" s="1"/>
  <c r="O3908" i="21" s="1"/>
  <c r="O3909" i="21" s="1"/>
  <c r="O3910" i="21" s="1"/>
  <c r="O3911" i="21" s="1"/>
  <c r="O3912" i="21" s="1"/>
  <c r="O3913" i="21" s="1"/>
  <c r="O3914" i="21" s="1"/>
  <c r="O3915" i="21" s="1"/>
  <c r="O3916" i="21" s="1"/>
  <c r="O3917" i="21" s="1"/>
  <c r="O3918" i="21" s="1"/>
  <c r="O3919" i="21" s="1"/>
  <c r="O3920" i="21" s="1"/>
  <c r="O3921" i="21" s="1"/>
  <c r="O3922" i="21" s="1"/>
  <c r="O3923" i="21" s="1"/>
  <c r="O3924" i="21" s="1"/>
  <c r="O3925" i="21" s="1"/>
  <c r="O3926" i="21" s="1"/>
  <c r="O3927" i="21" s="1"/>
  <c r="O3928" i="21" s="1"/>
  <c r="O3929" i="21" s="1"/>
  <c r="O3930" i="21" s="1"/>
  <c r="O3931" i="21" s="1"/>
  <c r="O3932" i="21" s="1"/>
  <c r="O3933" i="21" s="1"/>
  <c r="O3934" i="21" s="1"/>
  <c r="O3935" i="21" s="1"/>
  <c r="O3936" i="21" s="1"/>
  <c r="O3937" i="21" s="1"/>
  <c r="O3938" i="21" s="1"/>
  <c r="O3939" i="21" s="1"/>
  <c r="O3940" i="21" s="1"/>
  <c r="O3941" i="21" s="1"/>
  <c r="O3942" i="21" s="1"/>
  <c r="O3943" i="21" s="1"/>
  <c r="O3944" i="21" s="1"/>
  <c r="O3945" i="21" s="1"/>
  <c r="O3946" i="21" s="1"/>
  <c r="O3947" i="21" s="1"/>
  <c r="O3948" i="21" s="1"/>
  <c r="O3949" i="21" s="1"/>
  <c r="O3950" i="21" s="1"/>
  <c r="O3951" i="21" s="1"/>
  <c r="O3952" i="21" s="1"/>
  <c r="O3953" i="21" s="1"/>
  <c r="O3954" i="21" s="1"/>
  <c r="O3955" i="21" s="1"/>
  <c r="O3956" i="21" s="1"/>
  <c r="O3957" i="21" s="1"/>
  <c r="O3958" i="21" s="1"/>
  <c r="O3959" i="21" s="1"/>
  <c r="O3960" i="21" s="1"/>
  <c r="O3961" i="21" s="1"/>
  <c r="O3962" i="21" s="1"/>
  <c r="O3963" i="21" s="1"/>
  <c r="O3964" i="21" s="1"/>
  <c r="O3965" i="21" s="1"/>
  <c r="O3966" i="21" s="1"/>
  <c r="O3967" i="21" s="1"/>
  <c r="O3968" i="21" s="1"/>
  <c r="O3969" i="21" s="1"/>
  <c r="O3970" i="21" s="1"/>
  <c r="O3971" i="21" s="1"/>
  <c r="O3972" i="21" s="1"/>
  <c r="O3973" i="21" s="1"/>
  <c r="O3974" i="21" s="1"/>
  <c r="O3975" i="21" s="1"/>
  <c r="O3976" i="21" s="1"/>
  <c r="O3977" i="21" s="1"/>
  <c r="O3978" i="21" s="1"/>
  <c r="O3979" i="21" s="1"/>
  <c r="O3980" i="21" s="1"/>
  <c r="O3981" i="21" s="1"/>
  <c r="O3982" i="21" s="1"/>
  <c r="O3983" i="21" s="1"/>
  <c r="O3984" i="21" s="1"/>
  <c r="O3985" i="21" s="1"/>
  <c r="O3986" i="21" s="1"/>
  <c r="O3987" i="21" s="1"/>
  <c r="O3988" i="21" s="1"/>
  <c r="O3989" i="21" s="1"/>
  <c r="O3990" i="21" s="1"/>
  <c r="O3991" i="21" s="1"/>
  <c r="O3992" i="21" s="1"/>
  <c r="O3993" i="21" s="1"/>
  <c r="O3994" i="21" s="1"/>
  <c r="O3995" i="21" s="1"/>
  <c r="O3996" i="21" s="1"/>
  <c r="O3997" i="21" s="1"/>
  <c r="O3998" i="21" s="1"/>
  <c r="O3999" i="21" s="1"/>
  <c r="O4000" i="21" s="1"/>
  <c r="O4001" i="21" s="1"/>
  <c r="O4002" i="21" s="1"/>
  <c r="O4003" i="21" s="1"/>
  <c r="O4004" i="21" s="1"/>
  <c r="O4005" i="21" s="1"/>
  <c r="O4006" i="21" s="1"/>
  <c r="O4007" i="21" s="1"/>
  <c r="O4008" i="21" s="1"/>
  <c r="O4009" i="21" s="1"/>
  <c r="O4010" i="21" s="1"/>
  <c r="O4011" i="21" s="1"/>
  <c r="O4012" i="21" s="1"/>
  <c r="O4013" i="21" s="1"/>
  <c r="O4014" i="21" s="1"/>
  <c r="O4015" i="21" s="1"/>
  <c r="O4016" i="21" s="1"/>
  <c r="O4017" i="21" s="1"/>
  <c r="O4018" i="21" s="1"/>
  <c r="O4019" i="21" s="1"/>
  <c r="O4020" i="21" s="1"/>
  <c r="O4021" i="21" s="1"/>
  <c r="O4022" i="21" s="1"/>
  <c r="O4023" i="21" s="1"/>
  <c r="O4024" i="21" s="1"/>
  <c r="O4025" i="21" s="1"/>
  <c r="O4026" i="21" s="1"/>
  <c r="O4027" i="21" s="1"/>
  <c r="O4028" i="21" s="1"/>
  <c r="O4029" i="21" s="1"/>
  <c r="O4030" i="21" s="1"/>
  <c r="O4031" i="21" s="1"/>
  <c r="O4032" i="21" s="1"/>
  <c r="O4033" i="21" s="1"/>
  <c r="O4034" i="21" s="1"/>
  <c r="O4035" i="21" s="1"/>
  <c r="O4036" i="21" s="1"/>
  <c r="O4037" i="21" s="1"/>
  <c r="O4038" i="21" s="1"/>
  <c r="O4039" i="21" s="1"/>
  <c r="O4040" i="21" s="1"/>
  <c r="O4041" i="21" s="1"/>
  <c r="O4042" i="21" s="1"/>
  <c r="O4043" i="21" s="1"/>
  <c r="O4044" i="21" s="1"/>
  <c r="O4045" i="21" s="1"/>
  <c r="O4046" i="21" s="1"/>
  <c r="O4047" i="21" s="1"/>
  <c r="O4048" i="21" s="1"/>
  <c r="O4049" i="21" s="1"/>
  <c r="O4050" i="21" s="1"/>
  <c r="O4051" i="21" s="1"/>
  <c r="O4052" i="21" s="1"/>
  <c r="O4053" i="21" s="1"/>
  <c r="O4054" i="21" s="1"/>
  <c r="O4055" i="21" s="1"/>
  <c r="O4056" i="21" s="1"/>
  <c r="O4057" i="21" s="1"/>
  <c r="O4058" i="21" s="1"/>
  <c r="O4059" i="21" s="1"/>
  <c r="O4060" i="21" s="1"/>
  <c r="O4061" i="21" s="1"/>
  <c r="O4062" i="21" s="1"/>
  <c r="O4063" i="21" s="1"/>
  <c r="O4064" i="21" s="1"/>
  <c r="O4065" i="21" s="1"/>
  <c r="O4066" i="21" s="1"/>
  <c r="O4067" i="21" s="1"/>
  <c r="O4068" i="21" s="1"/>
  <c r="O4069" i="21" s="1"/>
  <c r="O4070" i="21" s="1"/>
  <c r="O4071" i="21" s="1"/>
  <c r="O4072" i="21" s="1"/>
  <c r="O4073" i="21" s="1"/>
  <c r="O4074" i="21" s="1"/>
  <c r="O4075" i="21" s="1"/>
  <c r="O4076" i="21" s="1"/>
  <c r="O4077" i="21" s="1"/>
  <c r="O4078" i="21" s="1"/>
  <c r="O4079" i="21" s="1"/>
  <c r="O4080" i="21" s="1"/>
  <c r="O4081" i="21" s="1"/>
  <c r="O4082" i="21" s="1"/>
  <c r="O4083" i="21" s="1"/>
  <c r="O4084" i="21" s="1"/>
  <c r="O4085" i="21" s="1"/>
  <c r="O4086" i="21" s="1"/>
  <c r="O4087" i="21" s="1"/>
  <c r="O4088" i="21" s="1"/>
  <c r="O4089" i="21" s="1"/>
  <c r="O4090" i="21" s="1"/>
  <c r="O4091" i="21" s="1"/>
  <c r="O4092" i="21" s="1"/>
  <c r="O4093" i="21" s="1"/>
  <c r="O4094" i="21" s="1"/>
  <c r="O4095" i="21" s="1"/>
  <c r="O4096" i="21" s="1"/>
  <c r="O4097" i="21" s="1"/>
  <c r="O4098" i="21" s="1"/>
  <c r="O4099" i="21" s="1"/>
  <c r="O4100" i="21" s="1"/>
  <c r="O4101" i="21" s="1"/>
  <c r="O4102" i="21" s="1"/>
  <c r="O4103" i="21" s="1"/>
  <c r="O4104" i="21" s="1"/>
  <c r="O4105" i="21" s="1"/>
  <c r="O4106" i="21" s="1"/>
  <c r="O4107" i="21" s="1"/>
  <c r="O4108" i="21" s="1"/>
  <c r="O4109" i="21" s="1"/>
  <c r="O4110" i="21" s="1"/>
  <c r="O4111" i="21" s="1"/>
  <c r="O4112" i="21" s="1"/>
  <c r="O4113" i="21" s="1"/>
  <c r="O4114" i="21" s="1"/>
  <c r="O4115" i="21" s="1"/>
  <c r="O4116" i="21" s="1"/>
  <c r="O4117" i="21" s="1"/>
  <c r="O4118" i="21" s="1"/>
  <c r="O4119" i="21" s="1"/>
  <c r="O4120" i="21" s="1"/>
  <c r="O4121" i="21" s="1"/>
  <c r="O4122" i="21" s="1"/>
  <c r="O4123" i="21" s="1"/>
  <c r="O4124" i="21" s="1"/>
  <c r="O4125" i="21" s="1"/>
  <c r="O4126" i="21" s="1"/>
  <c r="O4127" i="21" s="1"/>
  <c r="O4128" i="21" s="1"/>
  <c r="O4129" i="21" s="1"/>
  <c r="O4130" i="21" s="1"/>
  <c r="O4131" i="21" s="1"/>
  <c r="O4132" i="21" s="1"/>
  <c r="O4133" i="21" s="1"/>
  <c r="O4134" i="21" s="1"/>
  <c r="O4135" i="21" s="1"/>
  <c r="O4136" i="21" s="1"/>
  <c r="O4137" i="21" s="1"/>
  <c r="O4138" i="21" s="1"/>
  <c r="O4139" i="21" s="1"/>
  <c r="O4140" i="21" s="1"/>
  <c r="O4141" i="21" s="1"/>
  <c r="O4142" i="21" s="1"/>
  <c r="O4143" i="21" s="1"/>
  <c r="O4144" i="21" s="1"/>
  <c r="O4145" i="21" s="1"/>
  <c r="O4146" i="21" s="1"/>
  <c r="O4147" i="21" s="1"/>
  <c r="O4148" i="21" s="1"/>
  <c r="O4149" i="21" s="1"/>
  <c r="O4150" i="21" s="1"/>
  <c r="O4151" i="21" s="1"/>
  <c r="O4152" i="21" s="1"/>
  <c r="O4153" i="21" s="1"/>
  <c r="O4154" i="21" s="1"/>
  <c r="O4155" i="21" s="1"/>
  <c r="O4156" i="21" s="1"/>
  <c r="O4157" i="21" s="1"/>
  <c r="O4158" i="21" s="1"/>
  <c r="O4159" i="21" s="1"/>
  <c r="O4160" i="21" s="1"/>
  <c r="O4161" i="21" s="1"/>
  <c r="O4162" i="21" s="1"/>
  <c r="O4163" i="21" s="1"/>
  <c r="O4164" i="21" s="1"/>
  <c r="O4165" i="21" s="1"/>
  <c r="O4166" i="21" s="1"/>
  <c r="O4167" i="21" s="1"/>
  <c r="O4168" i="21" s="1"/>
  <c r="O4169" i="21" s="1"/>
  <c r="O4170" i="21" s="1"/>
  <c r="O4171" i="21" s="1"/>
  <c r="O4172" i="21" s="1"/>
  <c r="O4173" i="21" s="1"/>
  <c r="O4174" i="21" s="1"/>
  <c r="O4175" i="21" s="1"/>
  <c r="O4176" i="21" s="1"/>
  <c r="O4177" i="21" s="1"/>
  <c r="O4178" i="21" s="1"/>
  <c r="O4179" i="21" s="1"/>
  <c r="O4180" i="21" s="1"/>
  <c r="O4181" i="21" s="1"/>
  <c r="O4182" i="21" s="1"/>
  <c r="O4183" i="21" s="1"/>
  <c r="O4184" i="21" s="1"/>
  <c r="O4185" i="21" s="1"/>
  <c r="O4186" i="21" s="1"/>
  <c r="O4187" i="21" s="1"/>
  <c r="O4188" i="21" s="1"/>
  <c r="O4189" i="21" s="1"/>
  <c r="O4190" i="21" s="1"/>
  <c r="O4191" i="21" s="1"/>
  <c r="O4192" i="21" s="1"/>
  <c r="O4193" i="21" s="1"/>
  <c r="O4194" i="21" s="1"/>
  <c r="O4195" i="21" s="1"/>
  <c r="O4196" i="21" s="1"/>
  <c r="O4197" i="21" s="1"/>
  <c r="O4198" i="21" s="1"/>
  <c r="O4199" i="21" s="1"/>
  <c r="O4200" i="21" s="1"/>
  <c r="O4201" i="21" s="1"/>
  <c r="O4202" i="21" s="1"/>
  <c r="O4203" i="21" s="1"/>
  <c r="O4204" i="21" s="1"/>
  <c r="O4205" i="21" s="1"/>
  <c r="O4206" i="21" s="1"/>
  <c r="O4207" i="21" s="1"/>
  <c r="O4208" i="21" s="1"/>
  <c r="O4209" i="21" s="1"/>
  <c r="O4210" i="21" s="1"/>
  <c r="O4211" i="21" s="1"/>
  <c r="O4212" i="21" s="1"/>
  <c r="O4213" i="21" s="1"/>
  <c r="O4214" i="21" s="1"/>
  <c r="O4215" i="21" s="1"/>
  <c r="O4216" i="21" s="1"/>
  <c r="O4217" i="21" s="1"/>
  <c r="O4218" i="21" s="1"/>
  <c r="O4219" i="21" s="1"/>
  <c r="O4220" i="21" s="1"/>
  <c r="O4221" i="21" s="1"/>
  <c r="O4222" i="21" s="1"/>
  <c r="O4223" i="21" s="1"/>
  <c r="O4224" i="21" s="1"/>
  <c r="O4225" i="21" s="1"/>
  <c r="O4226" i="21" s="1"/>
  <c r="O4227" i="21" s="1"/>
  <c r="O4228" i="21" s="1"/>
  <c r="O4229" i="21" s="1"/>
  <c r="O4230" i="21" s="1"/>
  <c r="O4231" i="21" s="1"/>
  <c r="O4232" i="21" s="1"/>
  <c r="O4233" i="21" s="1"/>
  <c r="N3435" i="21"/>
  <c r="N3436" i="21" s="1"/>
  <c r="N3437" i="21" s="1"/>
  <c r="N3438" i="21" s="1"/>
  <c r="N3439" i="21" s="1"/>
  <c r="N3440" i="21" s="1"/>
  <c r="N3441" i="21" s="1"/>
  <c r="N3442" i="21" s="1"/>
  <c r="N3443" i="21" s="1"/>
  <c r="N3444" i="21" s="1"/>
  <c r="N3445" i="21" s="1"/>
  <c r="N3446" i="21" s="1"/>
  <c r="N3447" i="21" s="1"/>
  <c r="N3448" i="21" s="1"/>
  <c r="N3449" i="21" s="1"/>
  <c r="N3450" i="21" s="1"/>
  <c r="N3451" i="21" s="1"/>
  <c r="N3452" i="21" s="1"/>
  <c r="N3453" i="21" s="1"/>
  <c r="N3454" i="21" s="1"/>
  <c r="N3455" i="21" s="1"/>
  <c r="N3456" i="21" s="1"/>
  <c r="N3457" i="21" s="1"/>
  <c r="N3458" i="21" s="1"/>
  <c r="N3459" i="21" s="1"/>
  <c r="N3460" i="21" s="1"/>
  <c r="N3461" i="21" s="1"/>
  <c r="N3462" i="21" s="1"/>
  <c r="N3463" i="21" s="1"/>
  <c r="N3464" i="21" s="1"/>
  <c r="N3465" i="21" s="1"/>
  <c r="N3466" i="21" s="1"/>
  <c r="N3467" i="21" s="1"/>
  <c r="N3468" i="21" s="1"/>
  <c r="N3469" i="21" s="1"/>
  <c r="N3470" i="21" s="1"/>
  <c r="N3471" i="21" s="1"/>
  <c r="N3472" i="21" s="1"/>
  <c r="N3473" i="21" s="1"/>
  <c r="N3474" i="21" s="1"/>
  <c r="N3475" i="21" s="1"/>
  <c r="N3476" i="21" s="1"/>
  <c r="N3477" i="21" s="1"/>
  <c r="N3478" i="21" s="1"/>
  <c r="N3479" i="21" s="1"/>
  <c r="N3480" i="21" s="1"/>
  <c r="N3481" i="21" s="1"/>
  <c r="N3482" i="21" s="1"/>
  <c r="N3483" i="21" s="1"/>
  <c r="N3484" i="21" s="1"/>
  <c r="N3485" i="21" s="1"/>
  <c r="N3486" i="21" s="1"/>
  <c r="N3487" i="21" s="1"/>
  <c r="N3488" i="21" s="1"/>
  <c r="N3489" i="21" s="1"/>
  <c r="N3490" i="21" s="1"/>
  <c r="N3491" i="21" s="1"/>
  <c r="N3492" i="21" s="1"/>
  <c r="N3493" i="21" s="1"/>
  <c r="N3494" i="21" s="1"/>
  <c r="N3495" i="21" s="1"/>
  <c r="N3496" i="21" s="1"/>
  <c r="N3497" i="21" s="1"/>
  <c r="N3498" i="21" s="1"/>
  <c r="N3499" i="21" s="1"/>
  <c r="N3500" i="21" s="1"/>
  <c r="N3501" i="21" s="1"/>
  <c r="N3502" i="21" s="1"/>
  <c r="N3503" i="21" s="1"/>
  <c r="N3504" i="21" s="1"/>
  <c r="N3505" i="21" s="1"/>
  <c r="N3506" i="21" s="1"/>
  <c r="N3507" i="21" s="1"/>
  <c r="N3508" i="21" s="1"/>
  <c r="N3509" i="21" s="1"/>
  <c r="N3510" i="21" s="1"/>
  <c r="N3511" i="21" s="1"/>
  <c r="N3512" i="21" s="1"/>
  <c r="N3513" i="21" s="1"/>
  <c r="N3514" i="21" s="1"/>
  <c r="N3515" i="21" s="1"/>
  <c r="N3516" i="21" s="1"/>
  <c r="N3517" i="21" s="1"/>
  <c r="N3518" i="21" s="1"/>
  <c r="N3519" i="21" s="1"/>
  <c r="N3520" i="21" s="1"/>
  <c r="N3521" i="21" s="1"/>
  <c r="N3522" i="21" s="1"/>
  <c r="N3523" i="21" s="1"/>
  <c r="N3524" i="21" s="1"/>
  <c r="N3525" i="21" s="1"/>
  <c r="N3526" i="21" s="1"/>
  <c r="N3527" i="21" s="1"/>
  <c r="N3528" i="21" s="1"/>
  <c r="N3529" i="21" s="1"/>
  <c r="N3530" i="21" s="1"/>
  <c r="N3531" i="21" s="1"/>
  <c r="N3532" i="21" s="1"/>
  <c r="N3533" i="21" s="1"/>
  <c r="N3534" i="21" s="1"/>
  <c r="N3535" i="21" s="1"/>
  <c r="N3536" i="21" s="1"/>
  <c r="N3537" i="21" s="1"/>
  <c r="N3538" i="21" s="1"/>
  <c r="N3539" i="21" s="1"/>
  <c r="N3540" i="21" s="1"/>
  <c r="N3541" i="21" s="1"/>
  <c r="N3542" i="21" s="1"/>
  <c r="N3543" i="21" s="1"/>
  <c r="N3544" i="21" s="1"/>
  <c r="N3545" i="21" s="1"/>
  <c r="N3546" i="21" s="1"/>
  <c r="N3547" i="21" s="1"/>
  <c r="N3548" i="21" s="1"/>
  <c r="N3549" i="21" s="1"/>
  <c r="N3550" i="21" s="1"/>
  <c r="N3551" i="21" s="1"/>
  <c r="N3552" i="21" s="1"/>
  <c r="N3553" i="21" s="1"/>
  <c r="N3554" i="21" s="1"/>
  <c r="N3555" i="21" s="1"/>
  <c r="N3556" i="21" s="1"/>
  <c r="N3557" i="21" s="1"/>
  <c r="N3558" i="21" s="1"/>
  <c r="N3559" i="21" s="1"/>
  <c r="N3560" i="21" s="1"/>
  <c r="N3561" i="21" s="1"/>
  <c r="N3562" i="21" s="1"/>
  <c r="N3563" i="21" s="1"/>
  <c r="N3564" i="21" s="1"/>
  <c r="N3565" i="21" s="1"/>
  <c r="N3566" i="21" s="1"/>
  <c r="N3567" i="21" s="1"/>
  <c r="N3568" i="21" s="1"/>
  <c r="N3569" i="21" s="1"/>
  <c r="N3570" i="21" s="1"/>
  <c r="N3571" i="21" s="1"/>
  <c r="N3572" i="21" s="1"/>
  <c r="N3573" i="21" s="1"/>
  <c r="N3574" i="21" s="1"/>
  <c r="N3575" i="21" s="1"/>
  <c r="N3576" i="21" s="1"/>
  <c r="N3577" i="21" s="1"/>
  <c r="N3578" i="21" s="1"/>
  <c r="N3579" i="21" s="1"/>
  <c r="N3580" i="21" s="1"/>
  <c r="N3581" i="21" s="1"/>
  <c r="N3582" i="21" s="1"/>
  <c r="N3583" i="21" s="1"/>
  <c r="N3584" i="21" s="1"/>
  <c r="N3585" i="21" s="1"/>
  <c r="N3586" i="21" s="1"/>
  <c r="N3587" i="21" s="1"/>
  <c r="N3588" i="21" s="1"/>
  <c r="N3589" i="21" s="1"/>
  <c r="N3590" i="21" s="1"/>
  <c r="N3591" i="21" s="1"/>
  <c r="N3592" i="21" s="1"/>
  <c r="N3593" i="21" s="1"/>
  <c r="N3594" i="21" s="1"/>
  <c r="N3595" i="21" s="1"/>
  <c r="N3596" i="21" s="1"/>
  <c r="N3597" i="21" s="1"/>
  <c r="N3598" i="21" s="1"/>
  <c r="N3599" i="21" s="1"/>
  <c r="N3600" i="21" s="1"/>
  <c r="N3601" i="21" s="1"/>
  <c r="N3602" i="21" s="1"/>
  <c r="N3603" i="21" s="1"/>
  <c r="N3604" i="21" s="1"/>
  <c r="N3605" i="21" s="1"/>
  <c r="N3606" i="21" s="1"/>
  <c r="N3607" i="21" s="1"/>
  <c r="N3608" i="21" s="1"/>
  <c r="N3609" i="21" s="1"/>
  <c r="N3610" i="21" s="1"/>
  <c r="N3611" i="21" s="1"/>
  <c r="N3612" i="21" s="1"/>
  <c r="N3613" i="21" s="1"/>
  <c r="N3614" i="21" s="1"/>
  <c r="N3615" i="21" s="1"/>
  <c r="N3616" i="21" s="1"/>
  <c r="N3617" i="21" s="1"/>
  <c r="N3618" i="21" s="1"/>
  <c r="N3619" i="21" s="1"/>
  <c r="N3620" i="21" s="1"/>
  <c r="N3621" i="21" s="1"/>
  <c r="N3622" i="21" s="1"/>
  <c r="N3623" i="21" s="1"/>
  <c r="N3624" i="21" s="1"/>
  <c r="N3625" i="21" s="1"/>
  <c r="N3626" i="21" s="1"/>
  <c r="N3627" i="21" s="1"/>
  <c r="N3628" i="21" s="1"/>
  <c r="N3629" i="21" s="1"/>
  <c r="N3630" i="21" s="1"/>
  <c r="N3631" i="21" s="1"/>
  <c r="N3632" i="21" s="1"/>
  <c r="N3633" i="21" s="1"/>
  <c r="N3634" i="21" s="1"/>
  <c r="N3635" i="21" s="1"/>
  <c r="N3636" i="21" s="1"/>
  <c r="N3637" i="21" s="1"/>
  <c r="N3638" i="21" s="1"/>
  <c r="N3639" i="21" s="1"/>
  <c r="N3640" i="21" s="1"/>
  <c r="N3641" i="21" s="1"/>
  <c r="N3642" i="21" s="1"/>
  <c r="N3643" i="21" s="1"/>
  <c r="N3644" i="21" s="1"/>
  <c r="N3645" i="21" s="1"/>
  <c r="N3646" i="21" s="1"/>
  <c r="N3647" i="21" s="1"/>
  <c r="N3648" i="21" s="1"/>
  <c r="N3649" i="21" s="1"/>
  <c r="N3650" i="21" s="1"/>
  <c r="N3651" i="21" s="1"/>
  <c r="N3652" i="21" s="1"/>
  <c r="N3653" i="21" s="1"/>
  <c r="N3654" i="21" s="1"/>
  <c r="N3655" i="21" s="1"/>
  <c r="N3656" i="21" s="1"/>
  <c r="N3657" i="21" s="1"/>
  <c r="N3658" i="21" s="1"/>
  <c r="N3659" i="21" s="1"/>
  <c r="N3660" i="21" s="1"/>
  <c r="N3661" i="21" s="1"/>
  <c r="N3662" i="21" s="1"/>
  <c r="N3663" i="21" s="1"/>
  <c r="N3664" i="21" s="1"/>
  <c r="N3665" i="21" s="1"/>
  <c r="N3666" i="21" s="1"/>
  <c r="N3667" i="21" s="1"/>
  <c r="N3668" i="21" s="1"/>
  <c r="N3669" i="21" s="1"/>
  <c r="N3670" i="21" s="1"/>
  <c r="N3671" i="21" s="1"/>
  <c r="N3672" i="21" s="1"/>
  <c r="N3673" i="21" s="1"/>
  <c r="N3674" i="21" s="1"/>
  <c r="N3675" i="21" s="1"/>
  <c r="N3676" i="21" s="1"/>
  <c r="N3677" i="21" s="1"/>
  <c r="N3678" i="21" s="1"/>
  <c r="N3679" i="21" s="1"/>
  <c r="N3680" i="21" s="1"/>
  <c r="N3681" i="21" s="1"/>
  <c r="N3682" i="21" s="1"/>
  <c r="N3683" i="21" s="1"/>
  <c r="N3684" i="21" s="1"/>
  <c r="N3685" i="21" s="1"/>
  <c r="N3686" i="21" s="1"/>
  <c r="N3687" i="21" s="1"/>
  <c r="N3688" i="21" s="1"/>
  <c r="N3689" i="21" s="1"/>
  <c r="N3690" i="21" s="1"/>
  <c r="N3691" i="21" s="1"/>
  <c r="N3692" i="21" s="1"/>
  <c r="N3693" i="21" s="1"/>
  <c r="N3694" i="21" s="1"/>
  <c r="N3695" i="21" s="1"/>
  <c r="N3696" i="21" s="1"/>
  <c r="N3697" i="21" s="1"/>
  <c r="N3698" i="21" s="1"/>
  <c r="N3699" i="21" s="1"/>
  <c r="N3700" i="21" s="1"/>
  <c r="N3701" i="21" s="1"/>
  <c r="N3702" i="21" s="1"/>
  <c r="N3703" i="21" s="1"/>
  <c r="N3704" i="21" s="1"/>
  <c r="N3705" i="21" s="1"/>
  <c r="N3706" i="21" s="1"/>
  <c r="N3707" i="21" s="1"/>
  <c r="N3708" i="21" s="1"/>
  <c r="N3709" i="21" s="1"/>
  <c r="N3710" i="21" s="1"/>
  <c r="N3711" i="21" s="1"/>
  <c r="N3712" i="21" s="1"/>
  <c r="N3713" i="21" s="1"/>
  <c r="N3714" i="21" s="1"/>
  <c r="N3715" i="21" s="1"/>
  <c r="N3716" i="21" s="1"/>
  <c r="N3717" i="21" s="1"/>
  <c r="N3718" i="21" s="1"/>
  <c r="N3719" i="21" s="1"/>
  <c r="N3720" i="21" s="1"/>
  <c r="N3721" i="21" s="1"/>
  <c r="N3722" i="21" s="1"/>
  <c r="N3723" i="21" s="1"/>
  <c r="N3724" i="21" s="1"/>
  <c r="N3725" i="21" s="1"/>
  <c r="N3726" i="21" s="1"/>
  <c r="N3727" i="21" s="1"/>
  <c r="N3728" i="21" s="1"/>
  <c r="N3729" i="21" s="1"/>
  <c r="N3730" i="21" s="1"/>
  <c r="N3731" i="21" s="1"/>
  <c r="N3732" i="21" s="1"/>
  <c r="N3733" i="21" s="1"/>
  <c r="N3734" i="21" s="1"/>
  <c r="N3735" i="21" s="1"/>
  <c r="N3736" i="21" s="1"/>
  <c r="N3737" i="21" s="1"/>
  <c r="N3738" i="21" s="1"/>
  <c r="N3739" i="21" s="1"/>
  <c r="N3740" i="21" s="1"/>
  <c r="N3741" i="21" s="1"/>
  <c r="N3742" i="21" s="1"/>
  <c r="N3743" i="21" s="1"/>
  <c r="N3744" i="21" s="1"/>
  <c r="N3745" i="21" s="1"/>
  <c r="N3746" i="21" s="1"/>
  <c r="N3747" i="21" s="1"/>
  <c r="N3748" i="21" s="1"/>
  <c r="N3749" i="21" s="1"/>
  <c r="N3750" i="21" s="1"/>
  <c r="N3751" i="21" s="1"/>
  <c r="N3752" i="21" s="1"/>
  <c r="N3753" i="21" s="1"/>
  <c r="N3754" i="21" s="1"/>
  <c r="N3755" i="21" s="1"/>
  <c r="N3756" i="21" s="1"/>
  <c r="N3757" i="21" s="1"/>
  <c r="N3758" i="21" s="1"/>
  <c r="N3759" i="21" s="1"/>
  <c r="N3760" i="21" s="1"/>
  <c r="N3761" i="21" s="1"/>
  <c r="N3762" i="21" s="1"/>
  <c r="N3763" i="21" s="1"/>
  <c r="N3764" i="21" s="1"/>
  <c r="N3765" i="21" s="1"/>
  <c r="N3766" i="21" s="1"/>
  <c r="N3767" i="21" s="1"/>
  <c r="N3768" i="21" s="1"/>
  <c r="N3769" i="21" s="1"/>
  <c r="N3770" i="21" s="1"/>
  <c r="N3771" i="21" s="1"/>
  <c r="N3772" i="21" s="1"/>
  <c r="N3773" i="21" s="1"/>
  <c r="N3774" i="21" s="1"/>
  <c r="N3775" i="21" s="1"/>
  <c r="N3776" i="21" s="1"/>
  <c r="N3777" i="21" s="1"/>
  <c r="N3778" i="21" s="1"/>
  <c r="N3779" i="21" s="1"/>
  <c r="N3780" i="21" s="1"/>
  <c r="N3781" i="21" s="1"/>
  <c r="N3782" i="21" s="1"/>
  <c r="N3783" i="21" s="1"/>
  <c r="N3784" i="21" s="1"/>
  <c r="N3785" i="21" s="1"/>
  <c r="N3786" i="21" s="1"/>
  <c r="N3787" i="21" s="1"/>
  <c r="N3788" i="21" s="1"/>
  <c r="N3789" i="21" s="1"/>
  <c r="N3790" i="21" s="1"/>
  <c r="N3791" i="21" s="1"/>
  <c r="N3792" i="21" s="1"/>
  <c r="N3793" i="21" s="1"/>
  <c r="N3794" i="21" s="1"/>
  <c r="N3795" i="21" s="1"/>
  <c r="N3796" i="21" s="1"/>
  <c r="N3797" i="21" s="1"/>
  <c r="N3798" i="21" s="1"/>
  <c r="N3799" i="21" s="1"/>
  <c r="N3800" i="21" s="1"/>
  <c r="N3801" i="21" s="1"/>
  <c r="N3802" i="21" s="1"/>
  <c r="N3803" i="21" s="1"/>
  <c r="N3804" i="21" s="1"/>
  <c r="N3805" i="21" s="1"/>
  <c r="N3806" i="21" s="1"/>
  <c r="N3807" i="21" s="1"/>
  <c r="N3808" i="21" s="1"/>
  <c r="N3809" i="21" s="1"/>
  <c r="N3810" i="21" s="1"/>
  <c r="N3811" i="21" s="1"/>
  <c r="N3812" i="21" s="1"/>
  <c r="N3813" i="21" s="1"/>
  <c r="N3814" i="21" s="1"/>
  <c r="N3815" i="21" s="1"/>
  <c r="N3816" i="21" s="1"/>
  <c r="N3817" i="21" s="1"/>
  <c r="N3818" i="21" s="1"/>
  <c r="N3819" i="21" s="1"/>
  <c r="N3820" i="21" s="1"/>
  <c r="N3821" i="21" s="1"/>
  <c r="N3822" i="21" s="1"/>
  <c r="N3823" i="21" s="1"/>
  <c r="N3824" i="21" s="1"/>
  <c r="N3825" i="21" s="1"/>
  <c r="N3826" i="21" s="1"/>
  <c r="N3827" i="21" s="1"/>
  <c r="N3828" i="21" s="1"/>
  <c r="N3829" i="21" s="1"/>
  <c r="N3830" i="21" s="1"/>
  <c r="N3831" i="21" s="1"/>
  <c r="N3832" i="21" s="1"/>
  <c r="N3833" i="21" s="1"/>
  <c r="N3834" i="21" s="1"/>
  <c r="N3835" i="21" s="1"/>
  <c r="N3836" i="21" s="1"/>
  <c r="N3837" i="21" s="1"/>
  <c r="N3838" i="21" s="1"/>
  <c r="N3839" i="21" s="1"/>
  <c r="N3840" i="21" s="1"/>
  <c r="N3841" i="21" s="1"/>
  <c r="N3842" i="21" s="1"/>
  <c r="N3843" i="21" s="1"/>
  <c r="N3844" i="21" s="1"/>
  <c r="N3845" i="21" s="1"/>
  <c r="N3846" i="21" s="1"/>
  <c r="N3847" i="21" s="1"/>
  <c r="N3848" i="21" s="1"/>
  <c r="N3849" i="21" s="1"/>
  <c r="N3850" i="21" s="1"/>
  <c r="N3851" i="21" s="1"/>
  <c r="N3852" i="21" s="1"/>
  <c r="N3853" i="21" s="1"/>
  <c r="N3854" i="21" s="1"/>
  <c r="N3855" i="21" s="1"/>
  <c r="N3856" i="21" s="1"/>
  <c r="N3857" i="21" s="1"/>
  <c r="N3858" i="21" s="1"/>
  <c r="N3859" i="21" s="1"/>
  <c r="N3860" i="21" s="1"/>
  <c r="N3861" i="21" s="1"/>
  <c r="N3862" i="21" s="1"/>
  <c r="N3863" i="21" s="1"/>
  <c r="N3864" i="21" s="1"/>
  <c r="N3865" i="21" s="1"/>
  <c r="N3866" i="21" s="1"/>
  <c r="N3867" i="21" s="1"/>
  <c r="N3868" i="21" s="1"/>
  <c r="N3869" i="21" s="1"/>
  <c r="N3870" i="21" s="1"/>
  <c r="N3871" i="21" s="1"/>
  <c r="N3872" i="21" s="1"/>
  <c r="N3873" i="21" s="1"/>
  <c r="N3874" i="21" s="1"/>
  <c r="N3875" i="21" s="1"/>
  <c r="N3876" i="21" s="1"/>
  <c r="N3877" i="21" s="1"/>
  <c r="N3878" i="21" s="1"/>
  <c r="N3879" i="21" s="1"/>
  <c r="N3880" i="21" s="1"/>
  <c r="N3881" i="21" s="1"/>
  <c r="N3882" i="21" s="1"/>
  <c r="N3883" i="21" s="1"/>
  <c r="N3884" i="21" s="1"/>
  <c r="N3885" i="21" s="1"/>
  <c r="N3886" i="21" s="1"/>
  <c r="N3887" i="21" s="1"/>
  <c r="N3888" i="21" s="1"/>
  <c r="N3889" i="21" s="1"/>
  <c r="N3890" i="21" s="1"/>
  <c r="N3891" i="21" s="1"/>
  <c r="N3892" i="21" s="1"/>
  <c r="N3893" i="21" s="1"/>
  <c r="N3894" i="21" s="1"/>
  <c r="N3895" i="21" s="1"/>
  <c r="N3896" i="21" s="1"/>
  <c r="N3897" i="21" s="1"/>
  <c r="N3898" i="21" s="1"/>
  <c r="N3899" i="21" s="1"/>
  <c r="N3900" i="21" s="1"/>
  <c r="N3901" i="21" s="1"/>
  <c r="N3902" i="21" s="1"/>
  <c r="N3903" i="21" s="1"/>
  <c r="N3904" i="21" s="1"/>
  <c r="N3905" i="21" s="1"/>
  <c r="N3906" i="21" s="1"/>
  <c r="N3907" i="21" s="1"/>
  <c r="N3908" i="21" s="1"/>
  <c r="N3909" i="21" s="1"/>
  <c r="N3910" i="21" s="1"/>
  <c r="N3911" i="21" s="1"/>
  <c r="N3912" i="21" s="1"/>
  <c r="N3913" i="21" s="1"/>
  <c r="N3914" i="21" s="1"/>
  <c r="N3915" i="21" s="1"/>
  <c r="N3916" i="21" s="1"/>
  <c r="N3917" i="21" s="1"/>
  <c r="N3918" i="21" s="1"/>
  <c r="N3919" i="21" s="1"/>
  <c r="N3920" i="21" s="1"/>
  <c r="N3921" i="21" s="1"/>
  <c r="N3922" i="21" s="1"/>
  <c r="N3923" i="21" s="1"/>
  <c r="N3924" i="21" s="1"/>
  <c r="N3925" i="21" s="1"/>
  <c r="N3926" i="21" s="1"/>
  <c r="N3927" i="21" s="1"/>
  <c r="N3928" i="21" s="1"/>
  <c r="N3929" i="21" s="1"/>
  <c r="N3930" i="21" s="1"/>
  <c r="N3931" i="21" s="1"/>
  <c r="N3932" i="21" s="1"/>
  <c r="N3933" i="21" s="1"/>
  <c r="N3934" i="21" s="1"/>
  <c r="N3935" i="21" s="1"/>
  <c r="N3936" i="21" s="1"/>
  <c r="N3937" i="21" s="1"/>
  <c r="N3938" i="21" s="1"/>
  <c r="N3939" i="21" s="1"/>
  <c r="N3940" i="21" s="1"/>
  <c r="N3941" i="21" s="1"/>
  <c r="N3942" i="21" s="1"/>
  <c r="N3943" i="21" s="1"/>
  <c r="N3944" i="21" s="1"/>
  <c r="N3945" i="21" s="1"/>
  <c r="N3946" i="21" s="1"/>
  <c r="N3947" i="21" s="1"/>
  <c r="N3948" i="21" s="1"/>
  <c r="N3949" i="21" s="1"/>
  <c r="N3950" i="21" s="1"/>
  <c r="N3951" i="21" s="1"/>
  <c r="N3952" i="21" s="1"/>
  <c r="N3953" i="21" s="1"/>
  <c r="N3954" i="21" s="1"/>
  <c r="N3955" i="21" s="1"/>
  <c r="N3956" i="21" s="1"/>
  <c r="N3957" i="21" s="1"/>
  <c r="N3958" i="21" s="1"/>
  <c r="N3959" i="21" s="1"/>
  <c r="N3960" i="21" s="1"/>
  <c r="N3961" i="21" s="1"/>
  <c r="N3962" i="21" s="1"/>
  <c r="N3963" i="21" s="1"/>
  <c r="N3964" i="21" s="1"/>
  <c r="N3965" i="21" s="1"/>
  <c r="N3966" i="21" s="1"/>
  <c r="N3967" i="21" s="1"/>
  <c r="N3968" i="21" s="1"/>
  <c r="N3969" i="21" s="1"/>
  <c r="N3970" i="21" s="1"/>
  <c r="N3971" i="21" s="1"/>
  <c r="N3972" i="21" s="1"/>
  <c r="N3973" i="21" s="1"/>
  <c r="N3974" i="21" s="1"/>
  <c r="N3975" i="21" s="1"/>
  <c r="N3976" i="21" s="1"/>
  <c r="N3977" i="21" s="1"/>
  <c r="N3978" i="21" s="1"/>
  <c r="N3979" i="21" s="1"/>
  <c r="N3980" i="21" s="1"/>
  <c r="N3981" i="21" s="1"/>
  <c r="N3982" i="21" s="1"/>
  <c r="N3983" i="21" s="1"/>
  <c r="N3984" i="21" s="1"/>
  <c r="N3985" i="21" s="1"/>
  <c r="N3986" i="21" s="1"/>
  <c r="N3987" i="21" s="1"/>
  <c r="N3988" i="21" s="1"/>
  <c r="N3989" i="21" s="1"/>
  <c r="N3990" i="21" s="1"/>
  <c r="N3991" i="21" s="1"/>
  <c r="N3992" i="21" s="1"/>
  <c r="N3993" i="21" s="1"/>
  <c r="N3994" i="21" s="1"/>
  <c r="N3995" i="21" s="1"/>
  <c r="N3996" i="21" s="1"/>
  <c r="N3997" i="21" s="1"/>
  <c r="N3998" i="21" s="1"/>
  <c r="N3999" i="21" s="1"/>
  <c r="N4000" i="21" s="1"/>
  <c r="N4001" i="21" s="1"/>
  <c r="N4002" i="21" s="1"/>
  <c r="N4003" i="21" s="1"/>
  <c r="N4004" i="21" s="1"/>
  <c r="N4005" i="21" s="1"/>
  <c r="N4006" i="21" s="1"/>
  <c r="N4007" i="21" s="1"/>
  <c r="N4008" i="21" s="1"/>
  <c r="N4009" i="21" s="1"/>
  <c r="N4010" i="21" s="1"/>
  <c r="N4011" i="21" s="1"/>
  <c r="N4012" i="21" s="1"/>
  <c r="N4013" i="21" s="1"/>
  <c r="N4014" i="21" s="1"/>
  <c r="N4015" i="21" s="1"/>
  <c r="N4016" i="21" s="1"/>
  <c r="N4017" i="21" s="1"/>
  <c r="N4018" i="21" s="1"/>
  <c r="N4019" i="21" s="1"/>
  <c r="N4020" i="21" s="1"/>
  <c r="N4021" i="21" s="1"/>
  <c r="N4022" i="21" s="1"/>
  <c r="N4023" i="21" s="1"/>
  <c r="N4024" i="21" s="1"/>
  <c r="N4025" i="21" s="1"/>
  <c r="N4026" i="21" s="1"/>
  <c r="N4027" i="21" s="1"/>
  <c r="N4028" i="21" s="1"/>
  <c r="N4029" i="21" s="1"/>
  <c r="N4030" i="21" s="1"/>
  <c r="N4031" i="21" s="1"/>
  <c r="N4032" i="21" s="1"/>
  <c r="N4033" i="21" s="1"/>
  <c r="N4034" i="21" s="1"/>
  <c r="N4035" i="21" s="1"/>
  <c r="N4036" i="21" s="1"/>
  <c r="N4037" i="21" s="1"/>
  <c r="N4038" i="21" s="1"/>
  <c r="N4039" i="21" s="1"/>
  <c r="N4040" i="21" s="1"/>
  <c r="N4041" i="21" s="1"/>
  <c r="N4042" i="21" s="1"/>
  <c r="N4043" i="21" s="1"/>
  <c r="N4044" i="21" s="1"/>
  <c r="N4045" i="21" s="1"/>
  <c r="N4046" i="21" s="1"/>
  <c r="N4047" i="21" s="1"/>
  <c r="N4048" i="21" s="1"/>
  <c r="N4049" i="21" s="1"/>
  <c r="N4050" i="21" s="1"/>
  <c r="N4051" i="21" s="1"/>
  <c r="N4052" i="21" s="1"/>
  <c r="N4053" i="21" s="1"/>
  <c r="N4054" i="21" s="1"/>
  <c r="N4055" i="21" s="1"/>
  <c r="N4056" i="21" s="1"/>
  <c r="N4057" i="21" s="1"/>
  <c r="N4058" i="21" s="1"/>
  <c r="N4059" i="21" s="1"/>
  <c r="N4060" i="21" s="1"/>
  <c r="N4061" i="21" s="1"/>
  <c r="N4062" i="21" s="1"/>
  <c r="N4063" i="21" s="1"/>
  <c r="N4064" i="21" s="1"/>
  <c r="N4065" i="21" s="1"/>
  <c r="N4066" i="21" s="1"/>
  <c r="N4067" i="21" s="1"/>
  <c r="N4068" i="21" s="1"/>
  <c r="N4069" i="21" s="1"/>
  <c r="N4070" i="21" s="1"/>
  <c r="N4071" i="21" s="1"/>
  <c r="N4072" i="21" s="1"/>
  <c r="N4073" i="21" s="1"/>
  <c r="N4074" i="21" s="1"/>
  <c r="N4075" i="21" s="1"/>
  <c r="N4076" i="21" s="1"/>
  <c r="N4077" i="21" s="1"/>
  <c r="N4078" i="21" s="1"/>
  <c r="N4079" i="21" s="1"/>
  <c r="N4080" i="21" s="1"/>
  <c r="N4081" i="21" s="1"/>
  <c r="N4082" i="21" s="1"/>
  <c r="N4083" i="21" s="1"/>
  <c r="N4084" i="21" s="1"/>
  <c r="N4085" i="21" s="1"/>
  <c r="N4086" i="21" s="1"/>
  <c r="N4087" i="21" s="1"/>
  <c r="N4088" i="21" s="1"/>
  <c r="N4089" i="21" s="1"/>
  <c r="N4090" i="21" s="1"/>
  <c r="N4091" i="21" s="1"/>
  <c r="N4092" i="21" s="1"/>
  <c r="N4093" i="21" s="1"/>
  <c r="N4094" i="21" s="1"/>
  <c r="N4095" i="21" s="1"/>
  <c r="N4096" i="21" s="1"/>
  <c r="N4097" i="21" s="1"/>
  <c r="N4098" i="21" s="1"/>
  <c r="N4099" i="21" s="1"/>
  <c r="N4100" i="21" s="1"/>
  <c r="N4101" i="21" s="1"/>
  <c r="N4102" i="21" s="1"/>
  <c r="N4103" i="21" s="1"/>
  <c r="N4104" i="21" s="1"/>
  <c r="N4105" i="21" s="1"/>
  <c r="N4106" i="21" s="1"/>
  <c r="N4107" i="21" s="1"/>
  <c r="N4108" i="21" s="1"/>
  <c r="N4109" i="21" s="1"/>
  <c r="N4110" i="21" s="1"/>
  <c r="N4111" i="21" s="1"/>
  <c r="N4112" i="21" s="1"/>
  <c r="N4113" i="21" s="1"/>
  <c r="N4114" i="21" s="1"/>
  <c r="N4115" i="21" s="1"/>
  <c r="N4116" i="21" s="1"/>
  <c r="N4117" i="21" s="1"/>
  <c r="N4118" i="21" s="1"/>
  <c r="N4119" i="21" s="1"/>
  <c r="N4120" i="21" s="1"/>
  <c r="N4121" i="21" s="1"/>
  <c r="N4122" i="21" s="1"/>
  <c r="N4123" i="21" s="1"/>
  <c r="N4124" i="21" s="1"/>
  <c r="N4125" i="21" s="1"/>
  <c r="N4126" i="21" s="1"/>
  <c r="N4127" i="21" s="1"/>
  <c r="N4128" i="21" s="1"/>
  <c r="N4129" i="21" s="1"/>
  <c r="N4130" i="21" s="1"/>
  <c r="N4131" i="21" s="1"/>
  <c r="N4132" i="21" s="1"/>
  <c r="N4133" i="21" s="1"/>
  <c r="N4134" i="21" s="1"/>
  <c r="N4135" i="21" s="1"/>
  <c r="N4136" i="21" s="1"/>
  <c r="N4137" i="21" s="1"/>
  <c r="N4138" i="21" s="1"/>
  <c r="N4139" i="21" s="1"/>
  <c r="N4140" i="21" s="1"/>
  <c r="N4141" i="21" s="1"/>
  <c r="N4142" i="21" s="1"/>
  <c r="N4143" i="21" s="1"/>
  <c r="N4144" i="21" s="1"/>
  <c r="N4145" i="21" s="1"/>
  <c r="N4146" i="21" s="1"/>
  <c r="N4147" i="21" s="1"/>
  <c r="N4148" i="21" s="1"/>
  <c r="N4149" i="21" s="1"/>
  <c r="N4150" i="21" s="1"/>
  <c r="N4151" i="21" s="1"/>
  <c r="N4152" i="21" s="1"/>
  <c r="N4153" i="21" s="1"/>
  <c r="N4154" i="21" s="1"/>
  <c r="N4155" i="21" s="1"/>
  <c r="N4156" i="21" s="1"/>
  <c r="N4157" i="21" s="1"/>
  <c r="N4158" i="21" s="1"/>
  <c r="N4159" i="21" s="1"/>
  <c r="N4160" i="21" s="1"/>
  <c r="N4161" i="21" s="1"/>
  <c r="N4162" i="21" s="1"/>
  <c r="N4163" i="21" s="1"/>
  <c r="N4164" i="21" s="1"/>
  <c r="N4165" i="21" s="1"/>
  <c r="N4166" i="21" s="1"/>
  <c r="N4167" i="21" s="1"/>
  <c r="N4168" i="21" s="1"/>
  <c r="N4169" i="21" s="1"/>
  <c r="N4170" i="21" s="1"/>
  <c r="N4171" i="21" s="1"/>
  <c r="N4172" i="21" s="1"/>
  <c r="N4173" i="21" s="1"/>
  <c r="N4174" i="21" s="1"/>
  <c r="N4175" i="21" s="1"/>
  <c r="N4176" i="21" s="1"/>
  <c r="N4177" i="21" s="1"/>
  <c r="N4178" i="21" s="1"/>
  <c r="N4179" i="21" s="1"/>
  <c r="N4180" i="21" s="1"/>
  <c r="N4181" i="21" s="1"/>
  <c r="N4182" i="21" s="1"/>
  <c r="N4183" i="21" s="1"/>
  <c r="N4184" i="21" s="1"/>
  <c r="N4185" i="21" s="1"/>
  <c r="N4186" i="21" s="1"/>
  <c r="N4187" i="21" s="1"/>
  <c r="N4188" i="21" s="1"/>
  <c r="N4189" i="21" s="1"/>
  <c r="N4190" i="21" s="1"/>
  <c r="N4191" i="21" s="1"/>
  <c r="N4192" i="21" s="1"/>
  <c r="N4193" i="21" s="1"/>
  <c r="N4194" i="21" s="1"/>
  <c r="N4195" i="21" s="1"/>
  <c r="N4196" i="21" s="1"/>
  <c r="N4197" i="21" s="1"/>
  <c r="N4198" i="21" s="1"/>
  <c r="N4199" i="21" s="1"/>
  <c r="N4200" i="21" s="1"/>
  <c r="N4201" i="21" s="1"/>
  <c r="N4202" i="21" s="1"/>
  <c r="N4203" i="21" s="1"/>
  <c r="N4204" i="21" s="1"/>
  <c r="N4205" i="21" s="1"/>
  <c r="N4206" i="21" s="1"/>
  <c r="N4207" i="21" s="1"/>
  <c r="N4208" i="21" s="1"/>
  <c r="N4209" i="21" s="1"/>
  <c r="N4210" i="21" s="1"/>
  <c r="N4211" i="21" s="1"/>
  <c r="N4212" i="21" s="1"/>
  <c r="N4213" i="21" s="1"/>
  <c r="N4214" i="21" s="1"/>
  <c r="N4215" i="21" s="1"/>
  <c r="N4216" i="21" s="1"/>
  <c r="N4217" i="21" s="1"/>
  <c r="N4218" i="21" s="1"/>
  <c r="N4219" i="21" s="1"/>
  <c r="N4220" i="21" s="1"/>
  <c r="N4221" i="21" s="1"/>
  <c r="N4222" i="21" s="1"/>
  <c r="N4223" i="21" s="1"/>
  <c r="N4224" i="21" s="1"/>
  <c r="N4225" i="21" s="1"/>
  <c r="N4226" i="21" s="1"/>
  <c r="N4227" i="21" s="1"/>
  <c r="N4228" i="21" s="1"/>
  <c r="N4229" i="21" s="1"/>
  <c r="N4230" i="21" s="1"/>
  <c r="N4231" i="21" s="1"/>
  <c r="N4232" i="21" s="1"/>
  <c r="N4233" i="21" s="1"/>
  <c r="R3085" i="21"/>
  <c r="R3086" i="21" s="1"/>
  <c r="R3087" i="21" s="1"/>
  <c r="R3088" i="21" s="1"/>
  <c r="R3089" i="21" s="1"/>
  <c r="R3090" i="21" s="1"/>
  <c r="R3091" i="21" s="1"/>
  <c r="R3092" i="21" s="1"/>
  <c r="R3093" i="21" s="1"/>
  <c r="R3094" i="21" s="1"/>
  <c r="R3095" i="21" s="1"/>
  <c r="R3096" i="21" s="1"/>
  <c r="R3097" i="21" s="1"/>
  <c r="R3098" i="21" s="1"/>
  <c r="R3099" i="21" s="1"/>
  <c r="R3100" i="21" s="1"/>
  <c r="R3101" i="21" s="1"/>
  <c r="R3102" i="21" s="1"/>
  <c r="R3103" i="21" s="1"/>
  <c r="R3104" i="21" s="1"/>
  <c r="R3105" i="21" s="1"/>
  <c r="R3106" i="21" s="1"/>
  <c r="R3107" i="21" s="1"/>
  <c r="R3108" i="21" s="1"/>
  <c r="R3109" i="21" s="1"/>
  <c r="R3110" i="21" s="1"/>
  <c r="R3111" i="21" s="1"/>
  <c r="R3112" i="21" s="1"/>
  <c r="R3113" i="21" s="1"/>
  <c r="R3114" i="21" s="1"/>
  <c r="R3115" i="21" s="1"/>
  <c r="R3116" i="21" s="1"/>
  <c r="R3117" i="21" s="1"/>
  <c r="R3118" i="21" s="1"/>
  <c r="R3119" i="21" s="1"/>
  <c r="R3120" i="21" s="1"/>
  <c r="R3121" i="21" s="1"/>
  <c r="R3122" i="21" s="1"/>
  <c r="R3123" i="21" s="1"/>
  <c r="R3124" i="21" s="1"/>
  <c r="R3125" i="21" s="1"/>
  <c r="R3126" i="21" s="1"/>
  <c r="R3127" i="21" s="1"/>
  <c r="R3128" i="21" s="1"/>
  <c r="R3129" i="21" s="1"/>
  <c r="R3130" i="21" s="1"/>
  <c r="R3131" i="21" s="1"/>
  <c r="R3132" i="21" s="1"/>
  <c r="R3133" i="21" s="1"/>
  <c r="R3134" i="21" s="1"/>
  <c r="R3135" i="21" s="1"/>
  <c r="R3136" i="21" s="1"/>
  <c r="R3137" i="21" s="1"/>
  <c r="R3138" i="21" s="1"/>
  <c r="R3139" i="21" s="1"/>
  <c r="R3140" i="21" s="1"/>
  <c r="R3141" i="21" s="1"/>
  <c r="R3142" i="21" s="1"/>
  <c r="R3143" i="21" s="1"/>
  <c r="R3144" i="21" s="1"/>
  <c r="R3145" i="21" s="1"/>
  <c r="R3146" i="21" s="1"/>
  <c r="R3147" i="21" s="1"/>
  <c r="R3148" i="21" s="1"/>
  <c r="R3149" i="21" s="1"/>
  <c r="R3150" i="21" s="1"/>
  <c r="R3151" i="21" s="1"/>
  <c r="R3152" i="21" s="1"/>
  <c r="R3153" i="21" s="1"/>
  <c r="R3154" i="21" s="1"/>
  <c r="R3155" i="21" s="1"/>
  <c r="R3156" i="21" s="1"/>
  <c r="R3157" i="21" s="1"/>
  <c r="R3158" i="21" s="1"/>
  <c r="R3159" i="21" s="1"/>
  <c r="R3160" i="21" s="1"/>
  <c r="R3161" i="21" s="1"/>
  <c r="R3162" i="21" s="1"/>
  <c r="R3163" i="21" s="1"/>
  <c r="R3164" i="21" s="1"/>
  <c r="R3165" i="21" s="1"/>
  <c r="R3166" i="21" s="1"/>
  <c r="R3167" i="21" s="1"/>
  <c r="R3168" i="21" s="1"/>
  <c r="R3169" i="21" s="1"/>
  <c r="R3170" i="21" s="1"/>
  <c r="R3171" i="21" s="1"/>
  <c r="R3172" i="21" s="1"/>
  <c r="R3173" i="21" s="1"/>
  <c r="R3174" i="21" s="1"/>
  <c r="R3175" i="21" s="1"/>
  <c r="R3176" i="21" s="1"/>
  <c r="R3177" i="21" s="1"/>
  <c r="R3178" i="21" s="1"/>
  <c r="R3179" i="21" s="1"/>
  <c r="R3180" i="21" s="1"/>
  <c r="R3181" i="21" s="1"/>
  <c r="R3182" i="21" s="1"/>
  <c r="R3183" i="21" s="1"/>
  <c r="R3184" i="21" s="1"/>
  <c r="R3185" i="21" s="1"/>
  <c r="R3186" i="21" s="1"/>
  <c r="R3187" i="21" s="1"/>
  <c r="R3188" i="21" s="1"/>
  <c r="R3189" i="21" s="1"/>
  <c r="R3190" i="21" s="1"/>
  <c r="R3191" i="21" s="1"/>
  <c r="R3192" i="21" s="1"/>
  <c r="R3193" i="21" s="1"/>
  <c r="R3194" i="21" s="1"/>
  <c r="R3195" i="21" s="1"/>
  <c r="R3196" i="21" s="1"/>
  <c r="R3197" i="21" s="1"/>
  <c r="R3198" i="21" s="1"/>
  <c r="R3199" i="21" s="1"/>
  <c r="R3200" i="21" s="1"/>
  <c r="R3201" i="21" s="1"/>
  <c r="R3202" i="21" s="1"/>
  <c r="R3203" i="21" s="1"/>
  <c r="R3204" i="21" s="1"/>
  <c r="R3205" i="21" s="1"/>
  <c r="R3206" i="21" s="1"/>
  <c r="R3207" i="21" s="1"/>
  <c r="R3208" i="21" s="1"/>
  <c r="R3209" i="21" s="1"/>
  <c r="R3210" i="21" s="1"/>
  <c r="R3211" i="21" s="1"/>
  <c r="R3212" i="21" s="1"/>
  <c r="R3213" i="21" s="1"/>
  <c r="R3214" i="21" s="1"/>
  <c r="R3215" i="21" s="1"/>
  <c r="R3216" i="21" s="1"/>
  <c r="R3217" i="21" s="1"/>
  <c r="R3218" i="21" s="1"/>
  <c r="R3219" i="21" s="1"/>
  <c r="R3220" i="21" s="1"/>
  <c r="R3221" i="21" s="1"/>
  <c r="R3222" i="21" s="1"/>
  <c r="R3223" i="21" s="1"/>
  <c r="R3224" i="21" s="1"/>
  <c r="R3225" i="21" s="1"/>
  <c r="R3226" i="21" s="1"/>
  <c r="R3227" i="21" s="1"/>
  <c r="R3228" i="21" s="1"/>
  <c r="R3229" i="21" s="1"/>
  <c r="R3230" i="21" s="1"/>
  <c r="R3231" i="21" s="1"/>
  <c r="R3232" i="21" s="1"/>
  <c r="R3233" i="21" s="1"/>
  <c r="R3234" i="21" s="1"/>
  <c r="R3235" i="21" s="1"/>
  <c r="R3236" i="21" s="1"/>
  <c r="R3237" i="21" s="1"/>
  <c r="R3238" i="21" s="1"/>
  <c r="R3239" i="21" s="1"/>
  <c r="R3240" i="21" s="1"/>
  <c r="R3241" i="21" s="1"/>
  <c r="R3242" i="21" s="1"/>
  <c r="R3243" i="21" s="1"/>
  <c r="R3244" i="21" s="1"/>
  <c r="R3245" i="21" s="1"/>
  <c r="R3246" i="21" s="1"/>
  <c r="R3247" i="21" s="1"/>
  <c r="R3248" i="21" s="1"/>
  <c r="R3249" i="21" s="1"/>
  <c r="R3250" i="21" s="1"/>
  <c r="R3251" i="21" s="1"/>
  <c r="R3252" i="21" s="1"/>
  <c r="R3253" i="21" s="1"/>
  <c r="R3254" i="21" s="1"/>
  <c r="R3255" i="21" s="1"/>
  <c r="R3256" i="21" s="1"/>
  <c r="R3257" i="21" s="1"/>
  <c r="R3258" i="21" s="1"/>
  <c r="R3259" i="21" s="1"/>
  <c r="R3260" i="21" s="1"/>
  <c r="R3261" i="21" s="1"/>
  <c r="R3262" i="21" s="1"/>
  <c r="R3263" i="21" s="1"/>
  <c r="R3264" i="21" s="1"/>
  <c r="R3265" i="21" s="1"/>
  <c r="R3266" i="21" s="1"/>
  <c r="R3267" i="21" s="1"/>
  <c r="R3268" i="21" s="1"/>
  <c r="R3269" i="21" s="1"/>
  <c r="R3270" i="21" s="1"/>
  <c r="R3271" i="21" s="1"/>
  <c r="R3272" i="21" s="1"/>
  <c r="R3273" i="21" s="1"/>
  <c r="R3274" i="21" s="1"/>
  <c r="R3275" i="21" s="1"/>
  <c r="R3276" i="21" s="1"/>
  <c r="R3277" i="21" s="1"/>
  <c r="R3278" i="21" s="1"/>
  <c r="R3279" i="21" s="1"/>
  <c r="R3280" i="21" s="1"/>
  <c r="R3281" i="21" s="1"/>
  <c r="R3282" i="21" s="1"/>
  <c r="R3283" i="21" s="1"/>
  <c r="R3284" i="21" s="1"/>
  <c r="R3285" i="21" s="1"/>
  <c r="R3286" i="21" s="1"/>
  <c r="R3287" i="21" s="1"/>
  <c r="R3288" i="21" s="1"/>
  <c r="R3289" i="21" s="1"/>
  <c r="R3290" i="21" s="1"/>
  <c r="R3291" i="21" s="1"/>
  <c r="R3292" i="21" s="1"/>
  <c r="R3293" i="21" s="1"/>
  <c r="R3294" i="21" s="1"/>
  <c r="R3295" i="21" s="1"/>
  <c r="R3296" i="21" s="1"/>
  <c r="R3297" i="21" s="1"/>
  <c r="R3298" i="21" s="1"/>
  <c r="R3299" i="21" s="1"/>
  <c r="R3300" i="21" s="1"/>
  <c r="R3301" i="21" s="1"/>
  <c r="R3302" i="21" s="1"/>
  <c r="R3303" i="21" s="1"/>
  <c r="R3304" i="21" s="1"/>
  <c r="R3305" i="21" s="1"/>
  <c r="R3306" i="21" s="1"/>
  <c r="R3307" i="21" s="1"/>
  <c r="R3308" i="21" s="1"/>
  <c r="R3309" i="21" s="1"/>
  <c r="R3310" i="21" s="1"/>
  <c r="R3311" i="21" s="1"/>
  <c r="R3312" i="21" s="1"/>
  <c r="R3313" i="21" s="1"/>
  <c r="R3314" i="21" s="1"/>
  <c r="R3315" i="21" s="1"/>
  <c r="R3316" i="21" s="1"/>
  <c r="R3317" i="21" s="1"/>
  <c r="R3318" i="21" s="1"/>
  <c r="R3319" i="21" s="1"/>
  <c r="R3320" i="21" s="1"/>
  <c r="R3321" i="21" s="1"/>
  <c r="R3322" i="21" s="1"/>
  <c r="R3323" i="21" s="1"/>
  <c r="R3324" i="21" s="1"/>
  <c r="R3325" i="21" s="1"/>
  <c r="R3326" i="21" s="1"/>
  <c r="R3327" i="21" s="1"/>
  <c r="R3328" i="21" s="1"/>
  <c r="R3329" i="21" s="1"/>
  <c r="R3330" i="21" s="1"/>
  <c r="R3331" i="21" s="1"/>
  <c r="R3332" i="21" s="1"/>
  <c r="R3333" i="21" s="1"/>
  <c r="R3334" i="21" s="1"/>
  <c r="R3335" i="21" s="1"/>
  <c r="R3336" i="21" s="1"/>
  <c r="R3337" i="21" s="1"/>
  <c r="R3338" i="21" s="1"/>
  <c r="R3339" i="21" s="1"/>
  <c r="R3340" i="21" s="1"/>
  <c r="R3341" i="21" s="1"/>
  <c r="R3342" i="21" s="1"/>
  <c r="R3343" i="21" s="1"/>
  <c r="R3344" i="21" s="1"/>
  <c r="R3345" i="21" s="1"/>
  <c r="R3346" i="21" s="1"/>
  <c r="R3347" i="21" s="1"/>
  <c r="R3348" i="21" s="1"/>
  <c r="R3349" i="21" s="1"/>
  <c r="R3350" i="21" s="1"/>
  <c r="R3351" i="21" s="1"/>
  <c r="R3352" i="21" s="1"/>
  <c r="R3353" i="21" s="1"/>
  <c r="R3354" i="21" s="1"/>
  <c r="R3355" i="21" s="1"/>
  <c r="R3356" i="21" s="1"/>
  <c r="R3357" i="21" s="1"/>
  <c r="R3358" i="21" s="1"/>
  <c r="R3359" i="21" s="1"/>
  <c r="R3360" i="21" s="1"/>
  <c r="R3361" i="21" s="1"/>
  <c r="R3362" i="21" s="1"/>
  <c r="R3363" i="21" s="1"/>
  <c r="R3364" i="21" s="1"/>
  <c r="R3365" i="21" s="1"/>
  <c r="R3366" i="21" s="1"/>
  <c r="R3367" i="21" s="1"/>
  <c r="R3368" i="21" s="1"/>
  <c r="R3369" i="21" s="1"/>
  <c r="R3370" i="21" s="1"/>
  <c r="R3371" i="21" s="1"/>
  <c r="R3372" i="21" s="1"/>
  <c r="R3373" i="21" s="1"/>
  <c r="R3374" i="21" s="1"/>
  <c r="R3375" i="21" s="1"/>
  <c r="R3376" i="21" s="1"/>
  <c r="R3377" i="21" s="1"/>
  <c r="R3378" i="21" s="1"/>
  <c r="R3379" i="21" s="1"/>
  <c r="R3380" i="21" s="1"/>
  <c r="R3381" i="21" s="1"/>
  <c r="R3382" i="21" s="1"/>
  <c r="R3383" i="21" s="1"/>
  <c r="R3384" i="21" s="1"/>
  <c r="R3385" i="21" s="1"/>
  <c r="R3386" i="21" s="1"/>
  <c r="R3387" i="21" s="1"/>
  <c r="R3388" i="21" s="1"/>
  <c r="R3389" i="21" s="1"/>
  <c r="R3390" i="21" s="1"/>
  <c r="R3391" i="21" s="1"/>
  <c r="R3392" i="21" s="1"/>
  <c r="R3393" i="21" s="1"/>
  <c r="R3394" i="21" s="1"/>
  <c r="R3395" i="21" s="1"/>
  <c r="R3396" i="21" s="1"/>
  <c r="R3397" i="21" s="1"/>
  <c r="R3398" i="21" s="1"/>
  <c r="R3399" i="21" s="1"/>
  <c r="R3400" i="21" s="1"/>
  <c r="R3401" i="21" s="1"/>
  <c r="R3402" i="21" s="1"/>
  <c r="R3403" i="21" s="1"/>
  <c r="R3404" i="21" s="1"/>
  <c r="R3405" i="21" s="1"/>
  <c r="R3406" i="21" s="1"/>
  <c r="R3407" i="21" s="1"/>
  <c r="R3408" i="21" s="1"/>
  <c r="R3409" i="21" s="1"/>
  <c r="R3410" i="21" s="1"/>
  <c r="R3411" i="21" s="1"/>
  <c r="R3412" i="21" s="1"/>
  <c r="R3413" i="21" s="1"/>
  <c r="R3414" i="21" s="1"/>
  <c r="R3415" i="21" s="1"/>
  <c r="R3416" i="21" s="1"/>
  <c r="R3417" i="21" s="1"/>
  <c r="R3418" i="21" s="1"/>
  <c r="R3419" i="21" s="1"/>
  <c r="R3420" i="21" s="1"/>
  <c r="R3421" i="21" s="1"/>
  <c r="R3422" i="21" s="1"/>
  <c r="R3423" i="21" s="1"/>
  <c r="R3424" i="21" s="1"/>
  <c r="R3425" i="21" s="1"/>
  <c r="R3426" i="21" s="1"/>
  <c r="R3427" i="21" s="1"/>
  <c r="R3428" i="21" s="1"/>
  <c r="R3429" i="21" s="1"/>
  <c r="R3430" i="21" s="1"/>
  <c r="R3431" i="21" s="1"/>
  <c r="R3432" i="21" s="1"/>
  <c r="R3433" i="21" s="1"/>
  <c r="Q3085" i="21"/>
  <c r="Q3086" i="21" s="1"/>
  <c r="Q3087" i="21" s="1"/>
  <c r="Q3088" i="21" s="1"/>
  <c r="Q3089" i="21" s="1"/>
  <c r="Q3090" i="21" s="1"/>
  <c r="Q3091" i="21" s="1"/>
  <c r="Q3092" i="21" s="1"/>
  <c r="Q3093" i="21" s="1"/>
  <c r="Q3094" i="21" s="1"/>
  <c r="Q3095" i="21" s="1"/>
  <c r="Q3096" i="21" s="1"/>
  <c r="Q3097" i="21" s="1"/>
  <c r="Q3098" i="21" s="1"/>
  <c r="Q3099" i="21" s="1"/>
  <c r="Q3100" i="21" s="1"/>
  <c r="Q3101" i="21" s="1"/>
  <c r="Q3102" i="21" s="1"/>
  <c r="Q3103" i="21" s="1"/>
  <c r="Q3104" i="21" s="1"/>
  <c r="Q3105" i="21" s="1"/>
  <c r="Q3106" i="21" s="1"/>
  <c r="Q3107" i="21" s="1"/>
  <c r="Q3108" i="21" s="1"/>
  <c r="Q3109" i="21" s="1"/>
  <c r="Q3110" i="21" s="1"/>
  <c r="Q3111" i="21" s="1"/>
  <c r="Q3112" i="21" s="1"/>
  <c r="Q3113" i="21" s="1"/>
  <c r="Q3114" i="21" s="1"/>
  <c r="Q3115" i="21" s="1"/>
  <c r="Q3116" i="21" s="1"/>
  <c r="Q3117" i="21" s="1"/>
  <c r="Q3118" i="21" s="1"/>
  <c r="Q3119" i="21" s="1"/>
  <c r="Q3120" i="21" s="1"/>
  <c r="Q3121" i="21" s="1"/>
  <c r="Q3122" i="21" s="1"/>
  <c r="Q3123" i="21" s="1"/>
  <c r="Q3124" i="21" s="1"/>
  <c r="Q3125" i="21" s="1"/>
  <c r="Q3126" i="21" s="1"/>
  <c r="Q3127" i="21" s="1"/>
  <c r="Q3128" i="21" s="1"/>
  <c r="Q3129" i="21" s="1"/>
  <c r="Q3130" i="21" s="1"/>
  <c r="Q3131" i="21" s="1"/>
  <c r="Q3132" i="21" s="1"/>
  <c r="Q3133" i="21" s="1"/>
  <c r="Q3134" i="21" s="1"/>
  <c r="Q3135" i="21" s="1"/>
  <c r="Q3136" i="21" s="1"/>
  <c r="Q3137" i="21" s="1"/>
  <c r="Q3138" i="21" s="1"/>
  <c r="Q3139" i="21" s="1"/>
  <c r="Q3140" i="21" s="1"/>
  <c r="Q3141" i="21" s="1"/>
  <c r="Q3142" i="21" s="1"/>
  <c r="Q3143" i="21" s="1"/>
  <c r="Q3144" i="21" s="1"/>
  <c r="Q3145" i="21" s="1"/>
  <c r="Q3146" i="21" s="1"/>
  <c r="Q3147" i="21" s="1"/>
  <c r="Q3148" i="21" s="1"/>
  <c r="Q3149" i="21" s="1"/>
  <c r="Q3150" i="21" s="1"/>
  <c r="Q3151" i="21" s="1"/>
  <c r="Q3152" i="21" s="1"/>
  <c r="Q3153" i="21" s="1"/>
  <c r="Q3154" i="21" s="1"/>
  <c r="Q3155" i="21" s="1"/>
  <c r="Q3156" i="21" s="1"/>
  <c r="Q3157" i="21" s="1"/>
  <c r="Q3158" i="21" s="1"/>
  <c r="Q3159" i="21" s="1"/>
  <c r="Q3160" i="21" s="1"/>
  <c r="Q3161" i="21" s="1"/>
  <c r="Q3162" i="21" s="1"/>
  <c r="Q3163" i="21" s="1"/>
  <c r="Q3164" i="21" s="1"/>
  <c r="Q3165" i="21" s="1"/>
  <c r="Q3166" i="21" s="1"/>
  <c r="Q3167" i="21" s="1"/>
  <c r="Q3168" i="21" s="1"/>
  <c r="Q3169" i="21" s="1"/>
  <c r="Q3170" i="21" s="1"/>
  <c r="Q3171" i="21" s="1"/>
  <c r="Q3172" i="21" s="1"/>
  <c r="Q3173" i="21" s="1"/>
  <c r="Q3174" i="21" s="1"/>
  <c r="Q3175" i="21" s="1"/>
  <c r="Q3176" i="21" s="1"/>
  <c r="Q3177" i="21" s="1"/>
  <c r="Q3178" i="21" s="1"/>
  <c r="Q3179" i="21" s="1"/>
  <c r="Q3180" i="21" s="1"/>
  <c r="Q3181" i="21" s="1"/>
  <c r="Q3182" i="21" s="1"/>
  <c r="Q3183" i="21" s="1"/>
  <c r="Q3184" i="21" s="1"/>
  <c r="Q3185" i="21" s="1"/>
  <c r="Q3186" i="21" s="1"/>
  <c r="Q3187" i="21" s="1"/>
  <c r="Q3188" i="21" s="1"/>
  <c r="Q3189" i="21" s="1"/>
  <c r="Q3190" i="21" s="1"/>
  <c r="Q3191" i="21" s="1"/>
  <c r="Q3192" i="21" s="1"/>
  <c r="Q3193" i="21" s="1"/>
  <c r="Q3194" i="21" s="1"/>
  <c r="Q3195" i="21" s="1"/>
  <c r="Q3196" i="21" s="1"/>
  <c r="Q3197" i="21" s="1"/>
  <c r="Q3198" i="21" s="1"/>
  <c r="Q3199" i="21" s="1"/>
  <c r="Q3200" i="21" s="1"/>
  <c r="Q3201" i="21" s="1"/>
  <c r="Q3202" i="21" s="1"/>
  <c r="Q3203" i="21" s="1"/>
  <c r="Q3204" i="21" s="1"/>
  <c r="Q3205" i="21" s="1"/>
  <c r="Q3206" i="21" s="1"/>
  <c r="Q3207" i="21" s="1"/>
  <c r="Q3208" i="21" s="1"/>
  <c r="Q3209" i="21" s="1"/>
  <c r="Q3210" i="21" s="1"/>
  <c r="Q3211" i="21" s="1"/>
  <c r="Q3212" i="21" s="1"/>
  <c r="Q3213" i="21" s="1"/>
  <c r="Q3214" i="21" s="1"/>
  <c r="Q3215" i="21" s="1"/>
  <c r="Q3216" i="21" s="1"/>
  <c r="Q3217" i="21" s="1"/>
  <c r="Q3218" i="21" s="1"/>
  <c r="Q3219" i="21" s="1"/>
  <c r="Q3220" i="21" s="1"/>
  <c r="Q3221" i="21" s="1"/>
  <c r="Q3222" i="21" s="1"/>
  <c r="Q3223" i="21" s="1"/>
  <c r="Q3224" i="21" s="1"/>
  <c r="Q3225" i="21" s="1"/>
  <c r="Q3226" i="21" s="1"/>
  <c r="Q3227" i="21" s="1"/>
  <c r="Q3228" i="21" s="1"/>
  <c r="Q3229" i="21" s="1"/>
  <c r="Q3230" i="21" s="1"/>
  <c r="Q3231" i="21" s="1"/>
  <c r="Q3232" i="21" s="1"/>
  <c r="Q3233" i="21" s="1"/>
  <c r="Q3234" i="21" s="1"/>
  <c r="C7" i="21" s="1"/>
  <c r="P3085" i="21"/>
  <c r="P3086" i="21" s="1"/>
  <c r="P3087" i="21" s="1"/>
  <c r="P3088" i="21" s="1"/>
  <c r="P3089" i="21" s="1"/>
  <c r="P3090" i="21" s="1"/>
  <c r="P3091" i="21" s="1"/>
  <c r="P3092" i="21" s="1"/>
  <c r="P3093" i="21" s="1"/>
  <c r="P3094" i="21" s="1"/>
  <c r="P3095" i="21" s="1"/>
  <c r="P3096" i="21" s="1"/>
  <c r="P3097" i="21" s="1"/>
  <c r="P3098" i="21" s="1"/>
  <c r="P3099" i="21" s="1"/>
  <c r="P3100" i="21" s="1"/>
  <c r="P3101" i="21" s="1"/>
  <c r="P3102" i="21" s="1"/>
  <c r="P3103" i="21" s="1"/>
  <c r="P3104" i="21" s="1"/>
  <c r="P3105" i="21" s="1"/>
  <c r="P3106" i="21" s="1"/>
  <c r="P3107" i="21" s="1"/>
  <c r="P3108" i="21" s="1"/>
  <c r="P3109" i="21" s="1"/>
  <c r="P3110" i="21" s="1"/>
  <c r="P3111" i="21" s="1"/>
  <c r="P3112" i="21" s="1"/>
  <c r="P3113" i="21" s="1"/>
  <c r="P3114" i="21" s="1"/>
  <c r="P3115" i="21" s="1"/>
  <c r="P3116" i="21" s="1"/>
  <c r="P3117" i="21" s="1"/>
  <c r="P3118" i="21" s="1"/>
  <c r="P3119" i="21" s="1"/>
  <c r="P3120" i="21" s="1"/>
  <c r="P3121" i="21" s="1"/>
  <c r="P3122" i="21" s="1"/>
  <c r="P3123" i="21" s="1"/>
  <c r="P3124" i="21" s="1"/>
  <c r="P3125" i="21" s="1"/>
  <c r="P3126" i="21" s="1"/>
  <c r="P3127" i="21" s="1"/>
  <c r="P3128" i="21" s="1"/>
  <c r="P3129" i="21" s="1"/>
  <c r="P3130" i="21" s="1"/>
  <c r="P3131" i="21" s="1"/>
  <c r="P3132" i="21" s="1"/>
  <c r="P3133" i="21" s="1"/>
  <c r="P3134" i="21" s="1"/>
  <c r="P3135" i="21" s="1"/>
  <c r="P3136" i="21" s="1"/>
  <c r="P3137" i="21" s="1"/>
  <c r="P3138" i="21" s="1"/>
  <c r="P3139" i="21" s="1"/>
  <c r="P3140" i="21" s="1"/>
  <c r="P3141" i="21" s="1"/>
  <c r="P3142" i="21" s="1"/>
  <c r="P3143" i="21" s="1"/>
  <c r="P3144" i="21" s="1"/>
  <c r="P3145" i="21" s="1"/>
  <c r="P3146" i="21" s="1"/>
  <c r="P3147" i="21" s="1"/>
  <c r="P3148" i="21" s="1"/>
  <c r="P3149" i="21" s="1"/>
  <c r="P3150" i="21" s="1"/>
  <c r="P3151" i="21" s="1"/>
  <c r="P3152" i="21" s="1"/>
  <c r="P3153" i="21" s="1"/>
  <c r="P3154" i="21" s="1"/>
  <c r="P3155" i="21" s="1"/>
  <c r="P3156" i="21" s="1"/>
  <c r="P3157" i="21" s="1"/>
  <c r="P3158" i="21" s="1"/>
  <c r="P3159" i="21" s="1"/>
  <c r="P3160" i="21" s="1"/>
  <c r="P3161" i="21" s="1"/>
  <c r="P3162" i="21" s="1"/>
  <c r="P3163" i="21" s="1"/>
  <c r="P3164" i="21" s="1"/>
  <c r="P3165" i="21" s="1"/>
  <c r="P3166" i="21" s="1"/>
  <c r="P3167" i="21" s="1"/>
  <c r="P3168" i="21" s="1"/>
  <c r="P3169" i="21" s="1"/>
  <c r="P3170" i="21" s="1"/>
  <c r="P3171" i="21" s="1"/>
  <c r="P3172" i="21" s="1"/>
  <c r="P3173" i="21" s="1"/>
  <c r="P3174" i="21" s="1"/>
  <c r="P3175" i="21" s="1"/>
  <c r="P3176" i="21" s="1"/>
  <c r="P3177" i="21" s="1"/>
  <c r="P3178" i="21" s="1"/>
  <c r="P3179" i="21" s="1"/>
  <c r="P3180" i="21" s="1"/>
  <c r="P3181" i="21" s="1"/>
  <c r="P3182" i="21" s="1"/>
  <c r="P3183" i="21" s="1"/>
  <c r="P3184" i="21" s="1"/>
  <c r="P3185" i="21" s="1"/>
  <c r="P3186" i="21" s="1"/>
  <c r="P3187" i="21" s="1"/>
  <c r="P3188" i="21" s="1"/>
  <c r="P3189" i="21" s="1"/>
  <c r="P3190" i="21" s="1"/>
  <c r="P3191" i="21" s="1"/>
  <c r="P3192" i="21" s="1"/>
  <c r="P3193" i="21" s="1"/>
  <c r="P3194" i="21" s="1"/>
  <c r="P3195" i="21" s="1"/>
  <c r="P3196" i="21" s="1"/>
  <c r="P3197" i="21" s="1"/>
  <c r="P3198" i="21" s="1"/>
  <c r="P3199" i="21" s="1"/>
  <c r="P3200" i="21" s="1"/>
  <c r="P3201" i="21" s="1"/>
  <c r="P3202" i="21" s="1"/>
  <c r="P3203" i="21" s="1"/>
  <c r="P3204" i="21" s="1"/>
  <c r="P3205" i="21" s="1"/>
  <c r="P3206" i="21" s="1"/>
  <c r="P3207" i="21" s="1"/>
  <c r="P3208" i="21" s="1"/>
  <c r="P3209" i="21" s="1"/>
  <c r="P3210" i="21" s="1"/>
  <c r="P3211" i="21" s="1"/>
  <c r="P3212" i="21" s="1"/>
  <c r="P3213" i="21" s="1"/>
  <c r="P3214" i="21" s="1"/>
  <c r="P3215" i="21" s="1"/>
  <c r="P3216" i="21" s="1"/>
  <c r="P3217" i="21" s="1"/>
  <c r="P3218" i="21" s="1"/>
  <c r="P3219" i="21" s="1"/>
  <c r="P3220" i="21" s="1"/>
  <c r="P3221" i="21" s="1"/>
  <c r="P3222" i="21" s="1"/>
  <c r="P3223" i="21" s="1"/>
  <c r="P3224" i="21" s="1"/>
  <c r="P3225" i="21" s="1"/>
  <c r="P3226" i="21" s="1"/>
  <c r="P3227" i="21" s="1"/>
  <c r="P3228" i="21" s="1"/>
  <c r="P3229" i="21" s="1"/>
  <c r="P3230" i="21" s="1"/>
  <c r="P3231" i="21" s="1"/>
  <c r="P3232" i="21" s="1"/>
  <c r="P3233" i="21" s="1"/>
  <c r="P3234" i="21" s="1"/>
  <c r="P3235" i="21" s="1"/>
  <c r="P3236" i="21" s="1"/>
  <c r="P3237" i="21" s="1"/>
  <c r="P3238" i="21" s="1"/>
  <c r="P3239" i="21" s="1"/>
  <c r="P3240" i="21" s="1"/>
  <c r="P3241" i="21" s="1"/>
  <c r="P3242" i="21" s="1"/>
  <c r="P3243" i="21" s="1"/>
  <c r="P3244" i="21" s="1"/>
  <c r="P3245" i="21" s="1"/>
  <c r="P3246" i="21" s="1"/>
  <c r="P3247" i="21" s="1"/>
  <c r="P3248" i="21" s="1"/>
  <c r="P3249" i="21" s="1"/>
  <c r="P3250" i="21" s="1"/>
  <c r="P3251" i="21" s="1"/>
  <c r="P3252" i="21" s="1"/>
  <c r="P3253" i="21" s="1"/>
  <c r="P3254" i="21" s="1"/>
  <c r="P3255" i="21" s="1"/>
  <c r="P3256" i="21" s="1"/>
  <c r="P3257" i="21" s="1"/>
  <c r="P3258" i="21" s="1"/>
  <c r="P3259" i="21" s="1"/>
  <c r="P3260" i="21" s="1"/>
  <c r="P3261" i="21" s="1"/>
  <c r="P3262" i="21" s="1"/>
  <c r="P3263" i="21" s="1"/>
  <c r="P3264" i="21" s="1"/>
  <c r="P3265" i="21" s="1"/>
  <c r="P3266" i="21" s="1"/>
  <c r="P3267" i="21" s="1"/>
  <c r="P3268" i="21" s="1"/>
  <c r="P3269" i="21" s="1"/>
  <c r="P3270" i="21" s="1"/>
  <c r="P3271" i="21" s="1"/>
  <c r="P3272" i="21" s="1"/>
  <c r="P3273" i="21" s="1"/>
  <c r="P3274" i="21" s="1"/>
  <c r="P3275" i="21" s="1"/>
  <c r="P3276" i="21" s="1"/>
  <c r="P3277" i="21" s="1"/>
  <c r="P3278" i="21" s="1"/>
  <c r="P3279" i="21" s="1"/>
  <c r="P3280" i="21" s="1"/>
  <c r="P3281" i="21" s="1"/>
  <c r="P3282" i="21" s="1"/>
  <c r="P3283" i="21" s="1"/>
  <c r="P3284" i="21" s="1"/>
  <c r="P3285" i="21" s="1"/>
  <c r="P3286" i="21" s="1"/>
  <c r="P3287" i="21" s="1"/>
  <c r="P3288" i="21" s="1"/>
  <c r="P3289" i="21" s="1"/>
  <c r="P3290" i="21" s="1"/>
  <c r="P3291" i="21" s="1"/>
  <c r="P3292" i="21" s="1"/>
  <c r="P3293" i="21" s="1"/>
  <c r="P3294" i="21" s="1"/>
  <c r="P3295" i="21" s="1"/>
  <c r="P3296" i="21" s="1"/>
  <c r="P3297" i="21" s="1"/>
  <c r="P3298" i="21" s="1"/>
  <c r="P3299" i="21" s="1"/>
  <c r="P3300" i="21" s="1"/>
  <c r="P3301" i="21" s="1"/>
  <c r="P3302" i="21" s="1"/>
  <c r="P3303" i="21" s="1"/>
  <c r="P3304" i="21" s="1"/>
  <c r="P3305" i="21" s="1"/>
  <c r="P3306" i="21" s="1"/>
  <c r="P3307" i="21" s="1"/>
  <c r="P3308" i="21" s="1"/>
  <c r="P3309" i="21" s="1"/>
  <c r="P3310" i="21" s="1"/>
  <c r="P3311" i="21" s="1"/>
  <c r="P3312" i="21" s="1"/>
  <c r="P3313" i="21" s="1"/>
  <c r="P3314" i="21" s="1"/>
  <c r="P3315" i="21" s="1"/>
  <c r="P3316" i="21" s="1"/>
  <c r="P3317" i="21" s="1"/>
  <c r="P3318" i="21" s="1"/>
  <c r="P3319" i="21" s="1"/>
  <c r="P3320" i="21" s="1"/>
  <c r="P3321" i="21" s="1"/>
  <c r="P3322" i="21" s="1"/>
  <c r="P3323" i="21" s="1"/>
  <c r="P3324" i="21" s="1"/>
  <c r="P3325" i="21" s="1"/>
  <c r="P3326" i="21" s="1"/>
  <c r="P3327" i="21" s="1"/>
  <c r="P3328" i="21" s="1"/>
  <c r="P3329" i="21" s="1"/>
  <c r="P3330" i="21" s="1"/>
  <c r="P3331" i="21" s="1"/>
  <c r="P3332" i="21" s="1"/>
  <c r="P3333" i="21" s="1"/>
  <c r="P3334" i="21" s="1"/>
  <c r="P3335" i="21" s="1"/>
  <c r="P3336" i="21" s="1"/>
  <c r="P3337" i="21" s="1"/>
  <c r="P3338" i="21" s="1"/>
  <c r="P3339" i="21" s="1"/>
  <c r="P3340" i="21" s="1"/>
  <c r="P3341" i="21" s="1"/>
  <c r="P3342" i="21" s="1"/>
  <c r="P3343" i="21" s="1"/>
  <c r="P3344" i="21" s="1"/>
  <c r="P3345" i="21" s="1"/>
  <c r="P3346" i="21" s="1"/>
  <c r="P3347" i="21" s="1"/>
  <c r="P3348" i="21" s="1"/>
  <c r="P3349" i="21" s="1"/>
  <c r="P3350" i="21" s="1"/>
  <c r="P3351" i="21" s="1"/>
  <c r="P3352" i="21" s="1"/>
  <c r="P3353" i="21" s="1"/>
  <c r="P3354" i="21" s="1"/>
  <c r="P3355" i="21" s="1"/>
  <c r="P3356" i="21" s="1"/>
  <c r="P3357" i="21" s="1"/>
  <c r="P3358" i="21" s="1"/>
  <c r="P3359" i="21" s="1"/>
  <c r="P3360" i="21" s="1"/>
  <c r="P3361" i="21" s="1"/>
  <c r="P3362" i="21" s="1"/>
  <c r="P3363" i="21" s="1"/>
  <c r="P3364" i="21" s="1"/>
  <c r="P3365" i="21" s="1"/>
  <c r="P3366" i="21" s="1"/>
  <c r="P3367" i="21" s="1"/>
  <c r="P3368" i="21" s="1"/>
  <c r="P3369" i="21" s="1"/>
  <c r="P3370" i="21" s="1"/>
  <c r="P3371" i="21" s="1"/>
  <c r="P3372" i="21" s="1"/>
  <c r="P3373" i="21" s="1"/>
  <c r="P3374" i="21" s="1"/>
  <c r="P3375" i="21" s="1"/>
  <c r="P3376" i="21" s="1"/>
  <c r="P3377" i="21" s="1"/>
  <c r="P3378" i="21" s="1"/>
  <c r="P3379" i="21" s="1"/>
  <c r="P3380" i="21" s="1"/>
  <c r="P3381" i="21" s="1"/>
  <c r="P3382" i="21" s="1"/>
  <c r="P3383" i="21" s="1"/>
  <c r="P3384" i="21" s="1"/>
  <c r="P3385" i="21" s="1"/>
  <c r="P3386" i="21" s="1"/>
  <c r="P3387" i="21" s="1"/>
  <c r="P3388" i="21" s="1"/>
  <c r="P3389" i="21" s="1"/>
  <c r="P3390" i="21" s="1"/>
  <c r="P3391" i="21" s="1"/>
  <c r="P3392" i="21" s="1"/>
  <c r="P3393" i="21" s="1"/>
  <c r="P3394" i="21" s="1"/>
  <c r="P3395" i="21" s="1"/>
  <c r="P3396" i="21" s="1"/>
  <c r="P3397" i="21" s="1"/>
  <c r="P3398" i="21" s="1"/>
  <c r="P3399" i="21" s="1"/>
  <c r="P3400" i="21" s="1"/>
  <c r="P3401" i="21" s="1"/>
  <c r="P3402" i="21" s="1"/>
  <c r="P3403" i="21" s="1"/>
  <c r="P3404" i="21" s="1"/>
  <c r="P3405" i="21" s="1"/>
  <c r="P3406" i="21" s="1"/>
  <c r="P3407" i="21" s="1"/>
  <c r="P3408" i="21" s="1"/>
  <c r="P3409" i="21" s="1"/>
  <c r="P3410" i="21" s="1"/>
  <c r="P3411" i="21" s="1"/>
  <c r="P3412" i="21" s="1"/>
  <c r="P3413" i="21" s="1"/>
  <c r="P3414" i="21" s="1"/>
  <c r="P3415" i="21" s="1"/>
  <c r="P3416" i="21" s="1"/>
  <c r="P3417" i="21" s="1"/>
  <c r="P3418" i="21" s="1"/>
  <c r="P3419" i="21" s="1"/>
  <c r="P3420" i="21" s="1"/>
  <c r="P3421" i="21" s="1"/>
  <c r="P3422" i="21" s="1"/>
  <c r="P3423" i="21" s="1"/>
  <c r="P3424" i="21" s="1"/>
  <c r="P3425" i="21" s="1"/>
  <c r="P3426" i="21" s="1"/>
  <c r="P3427" i="21" s="1"/>
  <c r="P3428" i="21" s="1"/>
  <c r="P3429" i="21" s="1"/>
  <c r="P3430" i="21" s="1"/>
  <c r="P3431" i="21" s="1"/>
  <c r="P3432" i="21" s="1"/>
  <c r="P3433" i="21" s="1"/>
  <c r="O3085" i="21"/>
  <c r="O3086" i="21" s="1"/>
  <c r="O3087" i="21" s="1"/>
  <c r="O3088" i="21" s="1"/>
  <c r="O3089" i="21" s="1"/>
  <c r="O3090" i="21" s="1"/>
  <c r="O3091" i="21" s="1"/>
  <c r="O3092" i="21" s="1"/>
  <c r="O3093" i="21" s="1"/>
  <c r="O3094" i="21" s="1"/>
  <c r="O3095" i="21" s="1"/>
  <c r="O3096" i="21" s="1"/>
  <c r="O3097" i="21" s="1"/>
  <c r="O3098" i="21" s="1"/>
  <c r="O3099" i="21" s="1"/>
  <c r="O3100" i="21" s="1"/>
  <c r="O3101" i="21" s="1"/>
  <c r="O3102" i="21" s="1"/>
  <c r="O3103" i="21" s="1"/>
  <c r="O3104" i="21" s="1"/>
  <c r="O3105" i="21" s="1"/>
  <c r="O3106" i="21" s="1"/>
  <c r="O3107" i="21" s="1"/>
  <c r="O3108" i="21" s="1"/>
  <c r="O3109" i="21" s="1"/>
  <c r="O3110" i="21" s="1"/>
  <c r="O3111" i="21" s="1"/>
  <c r="O3112" i="21" s="1"/>
  <c r="O3113" i="21" s="1"/>
  <c r="O3114" i="21" s="1"/>
  <c r="O3115" i="21" s="1"/>
  <c r="O3116" i="21" s="1"/>
  <c r="O3117" i="21" s="1"/>
  <c r="O3118" i="21" s="1"/>
  <c r="O3119" i="21" s="1"/>
  <c r="O3120" i="21" s="1"/>
  <c r="O3121" i="21" s="1"/>
  <c r="O3122" i="21" s="1"/>
  <c r="O3123" i="21" s="1"/>
  <c r="O3124" i="21" s="1"/>
  <c r="O3125" i="21" s="1"/>
  <c r="O3126" i="21" s="1"/>
  <c r="O3127" i="21" s="1"/>
  <c r="O3128" i="21" s="1"/>
  <c r="O3129" i="21" s="1"/>
  <c r="O3130" i="21" s="1"/>
  <c r="O3131" i="21" s="1"/>
  <c r="O3132" i="21" s="1"/>
  <c r="O3133" i="21" s="1"/>
  <c r="O3134" i="21" s="1"/>
  <c r="O3135" i="21" s="1"/>
  <c r="O3136" i="21" s="1"/>
  <c r="O3137" i="21" s="1"/>
  <c r="O3138" i="21" s="1"/>
  <c r="O3139" i="21" s="1"/>
  <c r="O3140" i="21" s="1"/>
  <c r="O3141" i="21" s="1"/>
  <c r="O3142" i="21" s="1"/>
  <c r="O3143" i="21" s="1"/>
  <c r="O3144" i="21" s="1"/>
  <c r="O3145" i="21" s="1"/>
  <c r="O3146" i="21" s="1"/>
  <c r="O3147" i="21" s="1"/>
  <c r="O3148" i="21" s="1"/>
  <c r="O3149" i="21" s="1"/>
  <c r="O3150" i="21" s="1"/>
  <c r="O3151" i="21" s="1"/>
  <c r="O3152" i="21" s="1"/>
  <c r="O3153" i="21" s="1"/>
  <c r="O3154" i="21" s="1"/>
  <c r="O3155" i="21" s="1"/>
  <c r="O3156" i="21" s="1"/>
  <c r="O3157" i="21" s="1"/>
  <c r="O3158" i="21" s="1"/>
  <c r="O3159" i="21" s="1"/>
  <c r="O3160" i="21" s="1"/>
  <c r="O3161" i="21" s="1"/>
  <c r="O3162" i="21" s="1"/>
  <c r="O3163" i="21" s="1"/>
  <c r="O3164" i="21" s="1"/>
  <c r="O3165" i="21" s="1"/>
  <c r="O3166" i="21" s="1"/>
  <c r="O3167" i="21" s="1"/>
  <c r="O3168" i="21" s="1"/>
  <c r="O3169" i="21" s="1"/>
  <c r="O3170" i="21" s="1"/>
  <c r="O3171" i="21" s="1"/>
  <c r="O3172" i="21" s="1"/>
  <c r="O3173" i="21" s="1"/>
  <c r="O3174" i="21" s="1"/>
  <c r="O3175" i="21" s="1"/>
  <c r="O3176" i="21" s="1"/>
  <c r="O3177" i="21" s="1"/>
  <c r="O3178" i="21" s="1"/>
  <c r="O3179" i="21" s="1"/>
  <c r="O3180" i="21" s="1"/>
  <c r="O3181" i="21" s="1"/>
  <c r="O3182" i="21" s="1"/>
  <c r="O3183" i="21" s="1"/>
  <c r="O3184" i="21" s="1"/>
  <c r="O3185" i="21" s="1"/>
  <c r="O3186" i="21" s="1"/>
  <c r="O3187" i="21" s="1"/>
  <c r="O3188" i="21" s="1"/>
  <c r="O3189" i="21" s="1"/>
  <c r="O3190" i="21" s="1"/>
  <c r="O3191" i="21" s="1"/>
  <c r="O3192" i="21" s="1"/>
  <c r="O3193" i="21" s="1"/>
  <c r="O3194" i="21" s="1"/>
  <c r="O3195" i="21" s="1"/>
  <c r="O3196" i="21" s="1"/>
  <c r="O3197" i="21" s="1"/>
  <c r="O3198" i="21" s="1"/>
  <c r="O3199" i="21" s="1"/>
  <c r="O3200" i="21" s="1"/>
  <c r="O3201" i="21" s="1"/>
  <c r="O3202" i="21" s="1"/>
  <c r="O3203" i="21" s="1"/>
  <c r="O3204" i="21" s="1"/>
  <c r="O3205" i="21" s="1"/>
  <c r="O3206" i="21" s="1"/>
  <c r="O3207" i="21" s="1"/>
  <c r="O3208" i="21" s="1"/>
  <c r="O3209" i="21" s="1"/>
  <c r="O3210" i="21" s="1"/>
  <c r="O3211" i="21" s="1"/>
  <c r="O3212" i="21" s="1"/>
  <c r="O3213" i="21" s="1"/>
  <c r="O3214" i="21" s="1"/>
  <c r="O3215" i="21" s="1"/>
  <c r="O3216" i="21" s="1"/>
  <c r="O3217" i="21" s="1"/>
  <c r="O3218" i="21" s="1"/>
  <c r="O3219" i="21" s="1"/>
  <c r="O3220" i="21" s="1"/>
  <c r="O3221" i="21" s="1"/>
  <c r="O3222" i="21" s="1"/>
  <c r="O3223" i="21" s="1"/>
  <c r="O3224" i="21" s="1"/>
  <c r="O3225" i="21" s="1"/>
  <c r="O3226" i="21" s="1"/>
  <c r="O3227" i="21" s="1"/>
  <c r="O3228" i="21" s="1"/>
  <c r="O3229" i="21" s="1"/>
  <c r="O3230" i="21" s="1"/>
  <c r="O3231" i="21" s="1"/>
  <c r="O3232" i="21" s="1"/>
  <c r="O3233" i="21" s="1"/>
  <c r="O3234" i="21" s="1"/>
  <c r="O3235" i="21" s="1"/>
  <c r="O3236" i="21" s="1"/>
  <c r="O3237" i="21" s="1"/>
  <c r="O3238" i="21" s="1"/>
  <c r="O3239" i="21" s="1"/>
  <c r="O3240" i="21" s="1"/>
  <c r="O3241" i="21" s="1"/>
  <c r="O3242" i="21" s="1"/>
  <c r="O3243" i="21" s="1"/>
  <c r="O3244" i="21" s="1"/>
  <c r="O3245" i="21" s="1"/>
  <c r="O3246" i="21" s="1"/>
  <c r="O3247" i="21" s="1"/>
  <c r="O3248" i="21" s="1"/>
  <c r="O3249" i="21" s="1"/>
  <c r="O3250" i="21" s="1"/>
  <c r="O3251" i="21" s="1"/>
  <c r="O3252" i="21" s="1"/>
  <c r="O3253" i="21" s="1"/>
  <c r="O3254" i="21" s="1"/>
  <c r="O3255" i="21" s="1"/>
  <c r="O3256" i="21" s="1"/>
  <c r="O3257" i="21" s="1"/>
  <c r="O3258" i="21" s="1"/>
  <c r="O3259" i="21" s="1"/>
  <c r="O3260" i="21" s="1"/>
  <c r="O3261" i="21" s="1"/>
  <c r="O3262" i="21" s="1"/>
  <c r="O3263" i="21" s="1"/>
  <c r="O3264" i="21" s="1"/>
  <c r="O3265" i="21" s="1"/>
  <c r="O3266" i="21" s="1"/>
  <c r="O3267" i="21" s="1"/>
  <c r="O3268" i="21" s="1"/>
  <c r="O3269" i="21" s="1"/>
  <c r="O3270" i="21" s="1"/>
  <c r="O3271" i="21" s="1"/>
  <c r="O3272" i="21" s="1"/>
  <c r="O3273" i="21" s="1"/>
  <c r="O3274" i="21" s="1"/>
  <c r="O3275" i="21" s="1"/>
  <c r="O3276" i="21" s="1"/>
  <c r="O3277" i="21" s="1"/>
  <c r="O3278" i="21" s="1"/>
  <c r="O3279" i="21" s="1"/>
  <c r="O3280" i="21" s="1"/>
  <c r="O3281" i="21" s="1"/>
  <c r="O3282" i="21" s="1"/>
  <c r="O3283" i="21" s="1"/>
  <c r="O3284" i="21" s="1"/>
  <c r="O3285" i="21" s="1"/>
  <c r="O3286" i="21" s="1"/>
  <c r="O3287" i="21" s="1"/>
  <c r="O3288" i="21" s="1"/>
  <c r="O3289" i="21" s="1"/>
  <c r="O3290" i="21" s="1"/>
  <c r="O3291" i="21" s="1"/>
  <c r="O3292" i="21" s="1"/>
  <c r="O3293" i="21" s="1"/>
  <c r="O3294" i="21" s="1"/>
  <c r="O3295" i="21" s="1"/>
  <c r="O3296" i="21" s="1"/>
  <c r="O3297" i="21" s="1"/>
  <c r="O3298" i="21" s="1"/>
  <c r="O3299" i="21" s="1"/>
  <c r="O3300" i="21" s="1"/>
  <c r="O3301" i="21" s="1"/>
  <c r="O3302" i="21" s="1"/>
  <c r="O3303" i="21" s="1"/>
  <c r="O3304" i="21" s="1"/>
  <c r="O3305" i="21" s="1"/>
  <c r="O3306" i="21" s="1"/>
  <c r="O3307" i="21" s="1"/>
  <c r="O3308" i="21" s="1"/>
  <c r="O3309" i="21" s="1"/>
  <c r="O3310" i="21" s="1"/>
  <c r="O3311" i="21" s="1"/>
  <c r="O3312" i="21" s="1"/>
  <c r="O3313" i="21" s="1"/>
  <c r="O3314" i="21" s="1"/>
  <c r="O3315" i="21" s="1"/>
  <c r="O3316" i="21" s="1"/>
  <c r="O3317" i="21" s="1"/>
  <c r="O3318" i="21" s="1"/>
  <c r="O3319" i="21" s="1"/>
  <c r="O3320" i="21" s="1"/>
  <c r="O3321" i="21" s="1"/>
  <c r="O3322" i="21" s="1"/>
  <c r="O3323" i="21" s="1"/>
  <c r="O3324" i="21" s="1"/>
  <c r="O3325" i="21" s="1"/>
  <c r="O3326" i="21" s="1"/>
  <c r="O3327" i="21" s="1"/>
  <c r="O3328" i="21" s="1"/>
  <c r="O3329" i="21" s="1"/>
  <c r="O3330" i="21" s="1"/>
  <c r="O3331" i="21" s="1"/>
  <c r="O3332" i="21" s="1"/>
  <c r="O3333" i="21" s="1"/>
  <c r="O3334" i="21" s="1"/>
  <c r="O3335" i="21" s="1"/>
  <c r="O3336" i="21" s="1"/>
  <c r="O3337" i="21" s="1"/>
  <c r="O3338" i="21" s="1"/>
  <c r="O3339" i="21" s="1"/>
  <c r="O3340" i="21" s="1"/>
  <c r="O3341" i="21" s="1"/>
  <c r="O3342" i="21" s="1"/>
  <c r="O3343" i="21" s="1"/>
  <c r="O3344" i="21" s="1"/>
  <c r="O3345" i="21" s="1"/>
  <c r="O3346" i="21" s="1"/>
  <c r="O3347" i="21" s="1"/>
  <c r="O3348" i="21" s="1"/>
  <c r="O3349" i="21" s="1"/>
  <c r="O3350" i="21" s="1"/>
  <c r="O3351" i="21" s="1"/>
  <c r="O3352" i="21" s="1"/>
  <c r="O3353" i="21" s="1"/>
  <c r="O3354" i="21" s="1"/>
  <c r="O3355" i="21" s="1"/>
  <c r="O3356" i="21" s="1"/>
  <c r="O3357" i="21" s="1"/>
  <c r="O3358" i="21" s="1"/>
  <c r="O3359" i="21" s="1"/>
  <c r="O3360" i="21" s="1"/>
  <c r="O3361" i="21" s="1"/>
  <c r="O3362" i="21" s="1"/>
  <c r="O3363" i="21" s="1"/>
  <c r="O3364" i="21" s="1"/>
  <c r="O3365" i="21" s="1"/>
  <c r="O3366" i="21" s="1"/>
  <c r="O3367" i="21" s="1"/>
  <c r="O3368" i="21" s="1"/>
  <c r="O3369" i="21" s="1"/>
  <c r="O3370" i="21" s="1"/>
  <c r="O3371" i="21" s="1"/>
  <c r="O3372" i="21" s="1"/>
  <c r="O3373" i="21" s="1"/>
  <c r="O3374" i="21" s="1"/>
  <c r="O3375" i="21" s="1"/>
  <c r="O3376" i="21" s="1"/>
  <c r="O3377" i="21" s="1"/>
  <c r="O3378" i="21" s="1"/>
  <c r="O3379" i="21" s="1"/>
  <c r="O3380" i="21" s="1"/>
  <c r="O3381" i="21" s="1"/>
  <c r="O3382" i="21" s="1"/>
  <c r="O3383" i="21" s="1"/>
  <c r="O3384" i="21" s="1"/>
  <c r="O3385" i="21" s="1"/>
  <c r="O3386" i="21" s="1"/>
  <c r="O3387" i="21" s="1"/>
  <c r="O3388" i="21" s="1"/>
  <c r="O3389" i="21" s="1"/>
  <c r="O3390" i="21" s="1"/>
  <c r="O3391" i="21" s="1"/>
  <c r="O3392" i="21" s="1"/>
  <c r="O3393" i="21" s="1"/>
  <c r="O3394" i="21" s="1"/>
  <c r="O3395" i="21" s="1"/>
  <c r="O3396" i="21" s="1"/>
  <c r="O3397" i="21" s="1"/>
  <c r="O3398" i="21" s="1"/>
  <c r="O3399" i="21" s="1"/>
  <c r="O3400" i="21" s="1"/>
  <c r="O3401" i="21" s="1"/>
  <c r="O3402" i="21" s="1"/>
  <c r="O3403" i="21" s="1"/>
  <c r="O3404" i="21" s="1"/>
  <c r="O3405" i="21" s="1"/>
  <c r="O3406" i="21" s="1"/>
  <c r="O3407" i="21" s="1"/>
  <c r="O3408" i="21" s="1"/>
  <c r="O3409" i="21" s="1"/>
  <c r="O3410" i="21" s="1"/>
  <c r="O3411" i="21" s="1"/>
  <c r="O3412" i="21" s="1"/>
  <c r="O3413" i="21" s="1"/>
  <c r="O3414" i="21" s="1"/>
  <c r="O3415" i="21" s="1"/>
  <c r="O3416" i="21" s="1"/>
  <c r="O3417" i="21" s="1"/>
  <c r="O3418" i="21" s="1"/>
  <c r="O3419" i="21" s="1"/>
  <c r="O3420" i="21" s="1"/>
  <c r="O3421" i="21" s="1"/>
  <c r="O3422" i="21" s="1"/>
  <c r="O3423" i="21" s="1"/>
  <c r="O3424" i="21" s="1"/>
  <c r="O3425" i="21" s="1"/>
  <c r="O3426" i="21" s="1"/>
  <c r="O3427" i="21" s="1"/>
  <c r="O3428" i="21" s="1"/>
  <c r="O3429" i="21" s="1"/>
  <c r="O3430" i="21" s="1"/>
  <c r="O3431" i="21" s="1"/>
  <c r="O3432" i="21" s="1"/>
  <c r="O3433" i="21" s="1"/>
  <c r="N3085" i="21"/>
  <c r="N3086" i="21" s="1"/>
  <c r="N3087" i="21" s="1"/>
  <c r="N3088" i="21" s="1"/>
  <c r="N3089" i="21" s="1"/>
  <c r="N3090" i="21" s="1"/>
  <c r="N3091" i="21" s="1"/>
  <c r="N3092" i="21" s="1"/>
  <c r="N3093" i="21" s="1"/>
  <c r="N3094" i="21" s="1"/>
  <c r="N3095" i="21" s="1"/>
  <c r="N3096" i="21" s="1"/>
  <c r="N3097" i="21" s="1"/>
  <c r="N3098" i="21" s="1"/>
  <c r="N3099" i="21" s="1"/>
  <c r="N3100" i="21" s="1"/>
  <c r="N3101" i="21" s="1"/>
  <c r="N3102" i="21" s="1"/>
  <c r="N3103" i="21" s="1"/>
  <c r="N3104" i="21" s="1"/>
  <c r="N3105" i="21" s="1"/>
  <c r="N3106" i="21" s="1"/>
  <c r="N3107" i="21" s="1"/>
  <c r="N3108" i="21" s="1"/>
  <c r="N3109" i="21" s="1"/>
  <c r="N3110" i="21" s="1"/>
  <c r="N3111" i="21" s="1"/>
  <c r="N3112" i="21" s="1"/>
  <c r="N3113" i="21" s="1"/>
  <c r="N3114" i="21" s="1"/>
  <c r="N3115" i="21" s="1"/>
  <c r="N3116" i="21" s="1"/>
  <c r="N3117" i="21" s="1"/>
  <c r="N3118" i="21" s="1"/>
  <c r="N3119" i="21" s="1"/>
  <c r="N3120" i="21" s="1"/>
  <c r="N3121" i="21" s="1"/>
  <c r="N3122" i="21" s="1"/>
  <c r="N3123" i="21" s="1"/>
  <c r="N3124" i="21" s="1"/>
  <c r="N3125" i="21" s="1"/>
  <c r="N3126" i="21" s="1"/>
  <c r="N3127" i="21" s="1"/>
  <c r="N3128" i="21" s="1"/>
  <c r="N3129" i="21" s="1"/>
  <c r="N3130" i="21" s="1"/>
  <c r="N3131" i="21" s="1"/>
  <c r="N3132" i="21" s="1"/>
  <c r="N3133" i="21" s="1"/>
  <c r="N3134" i="21" s="1"/>
  <c r="N3135" i="21" s="1"/>
  <c r="N3136" i="21" s="1"/>
  <c r="N3137" i="21" s="1"/>
  <c r="N3138" i="21" s="1"/>
  <c r="N3139" i="21" s="1"/>
  <c r="N3140" i="21" s="1"/>
  <c r="N3141" i="21" s="1"/>
  <c r="N3142" i="21" s="1"/>
  <c r="N3143" i="21" s="1"/>
  <c r="N3144" i="21" s="1"/>
  <c r="N3145" i="21" s="1"/>
  <c r="N3146" i="21" s="1"/>
  <c r="N3147" i="21" s="1"/>
  <c r="N3148" i="21" s="1"/>
  <c r="N3149" i="21" s="1"/>
  <c r="N3150" i="21" s="1"/>
  <c r="N3151" i="21" s="1"/>
  <c r="N3152" i="21" s="1"/>
  <c r="N3153" i="21" s="1"/>
  <c r="N3154" i="21" s="1"/>
  <c r="N3155" i="21" s="1"/>
  <c r="N3156" i="21" s="1"/>
  <c r="N3157" i="21" s="1"/>
  <c r="N3158" i="21" s="1"/>
  <c r="N3159" i="21" s="1"/>
  <c r="N3160" i="21" s="1"/>
  <c r="N3161" i="21" s="1"/>
  <c r="N3162" i="21" s="1"/>
  <c r="N3163" i="21" s="1"/>
  <c r="N3164" i="21" s="1"/>
  <c r="N3165" i="21" s="1"/>
  <c r="N3166" i="21" s="1"/>
  <c r="N3167" i="21" s="1"/>
  <c r="N3168" i="21" s="1"/>
  <c r="N3169" i="21" s="1"/>
  <c r="N3170" i="21" s="1"/>
  <c r="N3171" i="21" s="1"/>
  <c r="N3172" i="21" s="1"/>
  <c r="N3173" i="21" s="1"/>
  <c r="N3174" i="21" s="1"/>
  <c r="N3175" i="21" s="1"/>
  <c r="N3176" i="21" s="1"/>
  <c r="N3177" i="21" s="1"/>
  <c r="N3178" i="21" s="1"/>
  <c r="N3179" i="21" s="1"/>
  <c r="N3180" i="21" s="1"/>
  <c r="N3181" i="21" s="1"/>
  <c r="N3182" i="21" s="1"/>
  <c r="N3183" i="21" s="1"/>
  <c r="N3184" i="21" s="1"/>
  <c r="N3185" i="21" s="1"/>
  <c r="N3186" i="21" s="1"/>
  <c r="N3187" i="21" s="1"/>
  <c r="N3188" i="21" s="1"/>
  <c r="N3189" i="21" s="1"/>
  <c r="N3190" i="21" s="1"/>
  <c r="N3191" i="21" s="1"/>
  <c r="N3192" i="21" s="1"/>
  <c r="N3193" i="21" s="1"/>
  <c r="N3194" i="21" s="1"/>
  <c r="N3195" i="21" s="1"/>
  <c r="N3196" i="21" s="1"/>
  <c r="N3197" i="21" s="1"/>
  <c r="N3198" i="21" s="1"/>
  <c r="N3199" i="21" s="1"/>
  <c r="N3200" i="21" s="1"/>
  <c r="N3201" i="21" s="1"/>
  <c r="N3202" i="21" s="1"/>
  <c r="N3203" i="21" s="1"/>
  <c r="N3204" i="21" s="1"/>
  <c r="N3205" i="21" s="1"/>
  <c r="N3206" i="21" s="1"/>
  <c r="N3207" i="21" s="1"/>
  <c r="N3208" i="21" s="1"/>
  <c r="N3209" i="21" s="1"/>
  <c r="N3210" i="21" s="1"/>
  <c r="N3211" i="21" s="1"/>
  <c r="N3212" i="21" s="1"/>
  <c r="N3213" i="21" s="1"/>
  <c r="N3214" i="21" s="1"/>
  <c r="N3215" i="21" s="1"/>
  <c r="N3216" i="21" s="1"/>
  <c r="N3217" i="21" s="1"/>
  <c r="N3218" i="21" s="1"/>
  <c r="N3219" i="21" s="1"/>
  <c r="N3220" i="21" s="1"/>
  <c r="N3221" i="21" s="1"/>
  <c r="N3222" i="21" s="1"/>
  <c r="N3223" i="21" s="1"/>
  <c r="N3224" i="21" s="1"/>
  <c r="N3225" i="21" s="1"/>
  <c r="N3226" i="21" s="1"/>
  <c r="N3227" i="21" s="1"/>
  <c r="N3228" i="21" s="1"/>
  <c r="N3229" i="21" s="1"/>
  <c r="N3230" i="21" s="1"/>
  <c r="N3231" i="21" s="1"/>
  <c r="N3232" i="21" s="1"/>
  <c r="N3233" i="21" s="1"/>
  <c r="N3234" i="21" s="1"/>
  <c r="N3235" i="21" s="1"/>
  <c r="N3236" i="21" s="1"/>
  <c r="N3237" i="21" s="1"/>
  <c r="N3238" i="21" s="1"/>
  <c r="N3239" i="21" s="1"/>
  <c r="N3240" i="21" s="1"/>
  <c r="N3241" i="21" s="1"/>
  <c r="N3242" i="21" s="1"/>
  <c r="N3243" i="21" s="1"/>
  <c r="N3244" i="21" s="1"/>
  <c r="N3245" i="21" s="1"/>
  <c r="N3246" i="21" s="1"/>
  <c r="N3247" i="21" s="1"/>
  <c r="N3248" i="21" s="1"/>
  <c r="N3249" i="21" s="1"/>
  <c r="N3250" i="21" s="1"/>
  <c r="N3251" i="21" s="1"/>
  <c r="N3252" i="21" s="1"/>
  <c r="N3253" i="21" s="1"/>
  <c r="N3254" i="21" s="1"/>
  <c r="N3255" i="21" s="1"/>
  <c r="N3256" i="21" s="1"/>
  <c r="N3257" i="21" s="1"/>
  <c r="N3258" i="21" s="1"/>
  <c r="N3259" i="21" s="1"/>
  <c r="N3260" i="21" s="1"/>
  <c r="N3261" i="21" s="1"/>
  <c r="N3262" i="21" s="1"/>
  <c r="N3263" i="21" s="1"/>
  <c r="N3264" i="21" s="1"/>
  <c r="N3265" i="21" s="1"/>
  <c r="N3266" i="21" s="1"/>
  <c r="N3267" i="21" s="1"/>
  <c r="N3268" i="21" s="1"/>
  <c r="N3269" i="21" s="1"/>
  <c r="N3270" i="21" s="1"/>
  <c r="N3271" i="21" s="1"/>
  <c r="N3272" i="21" s="1"/>
  <c r="N3273" i="21" s="1"/>
  <c r="N3274" i="21" s="1"/>
  <c r="N3275" i="21" s="1"/>
  <c r="N3276" i="21" s="1"/>
  <c r="N3277" i="21" s="1"/>
  <c r="N3278" i="21" s="1"/>
  <c r="N3279" i="21" s="1"/>
  <c r="N3280" i="21" s="1"/>
  <c r="N3281" i="21" s="1"/>
  <c r="N3282" i="21" s="1"/>
  <c r="N3283" i="21" s="1"/>
  <c r="N3284" i="21" s="1"/>
  <c r="N3285" i="21" s="1"/>
  <c r="N3286" i="21" s="1"/>
  <c r="N3287" i="21" s="1"/>
  <c r="N3288" i="21" s="1"/>
  <c r="N3289" i="21" s="1"/>
  <c r="N3290" i="21" s="1"/>
  <c r="N3291" i="21" s="1"/>
  <c r="N3292" i="21" s="1"/>
  <c r="N3293" i="21" s="1"/>
  <c r="N3294" i="21" s="1"/>
  <c r="N3295" i="21" s="1"/>
  <c r="N3296" i="21" s="1"/>
  <c r="N3297" i="21" s="1"/>
  <c r="N3298" i="21" s="1"/>
  <c r="N3299" i="21" s="1"/>
  <c r="N3300" i="21" s="1"/>
  <c r="N3301" i="21" s="1"/>
  <c r="N3302" i="21" s="1"/>
  <c r="N3303" i="21" s="1"/>
  <c r="N3304" i="21" s="1"/>
  <c r="N3305" i="21" s="1"/>
  <c r="N3306" i="21" s="1"/>
  <c r="N3307" i="21" s="1"/>
  <c r="N3308" i="21" s="1"/>
  <c r="N3309" i="21" s="1"/>
  <c r="N3310" i="21" s="1"/>
  <c r="N3311" i="21" s="1"/>
  <c r="N3312" i="21" s="1"/>
  <c r="N3313" i="21" s="1"/>
  <c r="N3314" i="21" s="1"/>
  <c r="N3315" i="21" s="1"/>
  <c r="N3316" i="21" s="1"/>
  <c r="N3317" i="21" s="1"/>
  <c r="N3318" i="21" s="1"/>
  <c r="N3319" i="21" s="1"/>
  <c r="N3320" i="21" s="1"/>
  <c r="N3321" i="21" s="1"/>
  <c r="N3322" i="21" s="1"/>
  <c r="N3323" i="21" s="1"/>
  <c r="N3324" i="21" s="1"/>
  <c r="N3325" i="21" s="1"/>
  <c r="N3326" i="21" s="1"/>
  <c r="N3327" i="21" s="1"/>
  <c r="N3328" i="21" s="1"/>
  <c r="N3329" i="21" s="1"/>
  <c r="N3330" i="21" s="1"/>
  <c r="N3331" i="21" s="1"/>
  <c r="N3332" i="21" s="1"/>
  <c r="N3333" i="21" s="1"/>
  <c r="N3334" i="21" s="1"/>
  <c r="N3335" i="21" s="1"/>
  <c r="N3336" i="21" s="1"/>
  <c r="N3337" i="21" s="1"/>
  <c r="N3338" i="21" s="1"/>
  <c r="N3339" i="21" s="1"/>
  <c r="N3340" i="21" s="1"/>
  <c r="N3341" i="21" s="1"/>
  <c r="N3342" i="21" s="1"/>
  <c r="N3343" i="21" s="1"/>
  <c r="N3344" i="21" s="1"/>
  <c r="N3345" i="21" s="1"/>
  <c r="N3346" i="21" s="1"/>
  <c r="N3347" i="21" s="1"/>
  <c r="N3348" i="21" s="1"/>
  <c r="N3349" i="21" s="1"/>
  <c r="N3350" i="21" s="1"/>
  <c r="N3351" i="21" s="1"/>
  <c r="N3352" i="21" s="1"/>
  <c r="N3353" i="21" s="1"/>
  <c r="N3354" i="21" s="1"/>
  <c r="N3355" i="21" s="1"/>
  <c r="N3356" i="21" s="1"/>
  <c r="N3357" i="21" s="1"/>
  <c r="N3358" i="21" s="1"/>
  <c r="N3359" i="21" s="1"/>
  <c r="N3360" i="21" s="1"/>
  <c r="N3361" i="21" s="1"/>
  <c r="N3362" i="21" s="1"/>
  <c r="N3363" i="21" s="1"/>
  <c r="N3364" i="21" s="1"/>
  <c r="N3365" i="21" s="1"/>
  <c r="N3366" i="21" s="1"/>
  <c r="N3367" i="21" s="1"/>
  <c r="N3368" i="21" s="1"/>
  <c r="N3369" i="21" s="1"/>
  <c r="N3370" i="21" s="1"/>
  <c r="N3371" i="21" s="1"/>
  <c r="N3372" i="21" s="1"/>
  <c r="N3373" i="21" s="1"/>
  <c r="N3374" i="21" s="1"/>
  <c r="N3375" i="21" s="1"/>
  <c r="N3376" i="21" s="1"/>
  <c r="N3377" i="21" s="1"/>
  <c r="N3378" i="21" s="1"/>
  <c r="N3379" i="21" s="1"/>
  <c r="N3380" i="21" s="1"/>
  <c r="N3381" i="21" s="1"/>
  <c r="N3382" i="21" s="1"/>
  <c r="N3383" i="21" s="1"/>
  <c r="N3384" i="21" s="1"/>
  <c r="N3385" i="21" s="1"/>
  <c r="N3386" i="21" s="1"/>
  <c r="N3387" i="21" s="1"/>
  <c r="N3388" i="21" s="1"/>
  <c r="N3389" i="21" s="1"/>
  <c r="N3390" i="21" s="1"/>
  <c r="N3391" i="21" s="1"/>
  <c r="N3392" i="21" s="1"/>
  <c r="N3393" i="21" s="1"/>
  <c r="N3394" i="21" s="1"/>
  <c r="N3395" i="21" s="1"/>
  <c r="N3396" i="21" s="1"/>
  <c r="N3397" i="21" s="1"/>
  <c r="N3398" i="21" s="1"/>
  <c r="N3399" i="21" s="1"/>
  <c r="N3400" i="21" s="1"/>
  <c r="N3401" i="21" s="1"/>
  <c r="N3402" i="21" s="1"/>
  <c r="N3403" i="21" s="1"/>
  <c r="N3404" i="21" s="1"/>
  <c r="N3405" i="21" s="1"/>
  <c r="N3406" i="21" s="1"/>
  <c r="N3407" i="21" s="1"/>
  <c r="N3408" i="21" s="1"/>
  <c r="N3409" i="21" s="1"/>
  <c r="N3410" i="21" s="1"/>
  <c r="N3411" i="21" s="1"/>
  <c r="N3412" i="21" s="1"/>
  <c r="N3413" i="21" s="1"/>
  <c r="N3414" i="21" s="1"/>
  <c r="N3415" i="21" s="1"/>
  <c r="N3416" i="21" s="1"/>
  <c r="N3417" i="21" s="1"/>
  <c r="N3418" i="21" s="1"/>
  <c r="N3419" i="21" s="1"/>
  <c r="N3420" i="21" s="1"/>
  <c r="N3421" i="21" s="1"/>
  <c r="N3422" i="21" s="1"/>
  <c r="N3423" i="21" s="1"/>
  <c r="N3424" i="21" s="1"/>
  <c r="N3425" i="21" s="1"/>
  <c r="N3426" i="21" s="1"/>
  <c r="N3427" i="21" s="1"/>
  <c r="N3428" i="21" s="1"/>
  <c r="N3429" i="21" s="1"/>
  <c r="N3430" i="21" s="1"/>
  <c r="N3431" i="21" s="1"/>
  <c r="N3432" i="21" s="1"/>
  <c r="N3433" i="21" s="1"/>
  <c r="R2735" i="21"/>
  <c r="R2736" i="21" s="1"/>
  <c r="R2737" i="21" s="1"/>
  <c r="R2738" i="21" s="1"/>
  <c r="R2739" i="21" s="1"/>
  <c r="R2740" i="21" s="1"/>
  <c r="R2741" i="21" s="1"/>
  <c r="R2742" i="21" s="1"/>
  <c r="R2743" i="21" s="1"/>
  <c r="R2744" i="21" s="1"/>
  <c r="R2745" i="21" s="1"/>
  <c r="R2746" i="21" s="1"/>
  <c r="R2747" i="21" s="1"/>
  <c r="R2748" i="21" s="1"/>
  <c r="R2749" i="21" s="1"/>
  <c r="R2750" i="21" s="1"/>
  <c r="R2751" i="21" s="1"/>
  <c r="R2752" i="21" s="1"/>
  <c r="R2753" i="21" s="1"/>
  <c r="R2754" i="21" s="1"/>
  <c r="R2755" i="21" s="1"/>
  <c r="R2756" i="21" s="1"/>
  <c r="R2757" i="21" s="1"/>
  <c r="R2758" i="21" s="1"/>
  <c r="R2759" i="21" s="1"/>
  <c r="R2760" i="21" s="1"/>
  <c r="R2761" i="21" s="1"/>
  <c r="R2762" i="21" s="1"/>
  <c r="R2763" i="21" s="1"/>
  <c r="R2764" i="21" s="1"/>
  <c r="R2765" i="21" s="1"/>
  <c r="R2766" i="21" s="1"/>
  <c r="R2767" i="21" s="1"/>
  <c r="R2768" i="21" s="1"/>
  <c r="R2769" i="21" s="1"/>
  <c r="R2770" i="21" s="1"/>
  <c r="R2771" i="21" s="1"/>
  <c r="R2772" i="21" s="1"/>
  <c r="R2773" i="21" s="1"/>
  <c r="R2774" i="21" s="1"/>
  <c r="R2775" i="21" s="1"/>
  <c r="R2776" i="21" s="1"/>
  <c r="R2777" i="21" s="1"/>
  <c r="R2778" i="21" s="1"/>
  <c r="R2779" i="21" s="1"/>
  <c r="R2780" i="21" s="1"/>
  <c r="R2781" i="21" s="1"/>
  <c r="R2782" i="21" s="1"/>
  <c r="R2783" i="21" s="1"/>
  <c r="R2784" i="21" s="1"/>
  <c r="R2785" i="21" s="1"/>
  <c r="R2786" i="21" s="1"/>
  <c r="R2787" i="21" s="1"/>
  <c r="R2788" i="21" s="1"/>
  <c r="R2789" i="21" s="1"/>
  <c r="R2790" i="21" s="1"/>
  <c r="R2791" i="21" s="1"/>
  <c r="R2792" i="21" s="1"/>
  <c r="R2793" i="21" s="1"/>
  <c r="R2794" i="21" s="1"/>
  <c r="R2795" i="21" s="1"/>
  <c r="R2796" i="21" s="1"/>
  <c r="R2797" i="21" s="1"/>
  <c r="R2798" i="21" s="1"/>
  <c r="R2799" i="21" s="1"/>
  <c r="R2800" i="21" s="1"/>
  <c r="R2801" i="21" s="1"/>
  <c r="R2802" i="21" s="1"/>
  <c r="R2803" i="21" s="1"/>
  <c r="R2804" i="21" s="1"/>
  <c r="R2805" i="21" s="1"/>
  <c r="R2806" i="21" s="1"/>
  <c r="R2807" i="21" s="1"/>
  <c r="R2808" i="21" s="1"/>
  <c r="R2809" i="21" s="1"/>
  <c r="R2810" i="21" s="1"/>
  <c r="R2811" i="21" s="1"/>
  <c r="R2812" i="21" s="1"/>
  <c r="R2813" i="21" s="1"/>
  <c r="R2814" i="21" s="1"/>
  <c r="R2815" i="21" s="1"/>
  <c r="R2816" i="21" s="1"/>
  <c r="R2817" i="21" s="1"/>
  <c r="R2818" i="21" s="1"/>
  <c r="R2819" i="21" s="1"/>
  <c r="R2820" i="21" s="1"/>
  <c r="R2821" i="21" s="1"/>
  <c r="R2822" i="21" s="1"/>
  <c r="R2823" i="21" s="1"/>
  <c r="R2824" i="21" s="1"/>
  <c r="R2825" i="21" s="1"/>
  <c r="R2826" i="21" s="1"/>
  <c r="R2827" i="21" s="1"/>
  <c r="R2828" i="21" s="1"/>
  <c r="R2829" i="21" s="1"/>
  <c r="R2830" i="21" s="1"/>
  <c r="R2831" i="21" s="1"/>
  <c r="R2832" i="21" s="1"/>
  <c r="R2833" i="21" s="1"/>
  <c r="R2834" i="21" s="1"/>
  <c r="R2835" i="21" s="1"/>
  <c r="R2836" i="21" s="1"/>
  <c r="R2837" i="21" s="1"/>
  <c r="R2838" i="21" s="1"/>
  <c r="R2839" i="21" s="1"/>
  <c r="R2840" i="21" s="1"/>
  <c r="R2841" i="21" s="1"/>
  <c r="R2842" i="21" s="1"/>
  <c r="R2843" i="21" s="1"/>
  <c r="R2844" i="21" s="1"/>
  <c r="R2845" i="21" s="1"/>
  <c r="R2846" i="21" s="1"/>
  <c r="R2847" i="21" s="1"/>
  <c r="R2848" i="21" s="1"/>
  <c r="R2849" i="21" s="1"/>
  <c r="R2850" i="21" s="1"/>
  <c r="R2851" i="21" s="1"/>
  <c r="R2852" i="21" s="1"/>
  <c r="R2853" i="21" s="1"/>
  <c r="R2854" i="21" s="1"/>
  <c r="R2855" i="21" s="1"/>
  <c r="R2856" i="21" s="1"/>
  <c r="R2857" i="21" s="1"/>
  <c r="R2858" i="21" s="1"/>
  <c r="R2859" i="21" s="1"/>
  <c r="R2860" i="21" s="1"/>
  <c r="R2861" i="21" s="1"/>
  <c r="R2862" i="21" s="1"/>
  <c r="R2863" i="21" s="1"/>
  <c r="R2864" i="21" s="1"/>
  <c r="R2865" i="21" s="1"/>
  <c r="R2866" i="21" s="1"/>
  <c r="R2867" i="21" s="1"/>
  <c r="R2868" i="21" s="1"/>
  <c r="R2869" i="21" s="1"/>
  <c r="R2870" i="21" s="1"/>
  <c r="R2871" i="21" s="1"/>
  <c r="R2872" i="21" s="1"/>
  <c r="R2873" i="21" s="1"/>
  <c r="R2874" i="21" s="1"/>
  <c r="R2875" i="21" s="1"/>
  <c r="R2876" i="21" s="1"/>
  <c r="R2877" i="21" s="1"/>
  <c r="R2878" i="21" s="1"/>
  <c r="R2879" i="21" s="1"/>
  <c r="R2880" i="21" s="1"/>
  <c r="R2881" i="21" s="1"/>
  <c r="R2882" i="21" s="1"/>
  <c r="R2883" i="21" s="1"/>
  <c r="R2884" i="21" s="1"/>
  <c r="R2885" i="21" s="1"/>
  <c r="R2886" i="21" s="1"/>
  <c r="R2887" i="21" s="1"/>
  <c r="R2888" i="21" s="1"/>
  <c r="R2889" i="21" s="1"/>
  <c r="R2890" i="21" s="1"/>
  <c r="R2891" i="21" s="1"/>
  <c r="R2892" i="21" s="1"/>
  <c r="R2893" i="21" s="1"/>
  <c r="R2894" i="21" s="1"/>
  <c r="R2895" i="21" s="1"/>
  <c r="R2896" i="21" s="1"/>
  <c r="R2897" i="21" s="1"/>
  <c r="R2898" i="21" s="1"/>
  <c r="R2899" i="21" s="1"/>
  <c r="R2900" i="21" s="1"/>
  <c r="R2901" i="21" s="1"/>
  <c r="R2902" i="21" s="1"/>
  <c r="R2903" i="21" s="1"/>
  <c r="R2904" i="21" s="1"/>
  <c r="R2905" i="21" s="1"/>
  <c r="R2906" i="21" s="1"/>
  <c r="R2907" i="21" s="1"/>
  <c r="R2908" i="21" s="1"/>
  <c r="R2909" i="21" s="1"/>
  <c r="R2910" i="21" s="1"/>
  <c r="R2911" i="21" s="1"/>
  <c r="R2912" i="21" s="1"/>
  <c r="R2913" i="21" s="1"/>
  <c r="R2914" i="21" s="1"/>
  <c r="R2915" i="21" s="1"/>
  <c r="R2916" i="21" s="1"/>
  <c r="R2917" i="21" s="1"/>
  <c r="R2918" i="21" s="1"/>
  <c r="R2919" i="21" s="1"/>
  <c r="R2920" i="21" s="1"/>
  <c r="R2921" i="21" s="1"/>
  <c r="R2922" i="21" s="1"/>
  <c r="R2923" i="21" s="1"/>
  <c r="R2924" i="21" s="1"/>
  <c r="R2925" i="21" s="1"/>
  <c r="R2926" i="21" s="1"/>
  <c r="R2927" i="21" s="1"/>
  <c r="R2928" i="21" s="1"/>
  <c r="R2929" i="21" s="1"/>
  <c r="R2930" i="21" s="1"/>
  <c r="R2931" i="21" s="1"/>
  <c r="R2932" i="21" s="1"/>
  <c r="R2933" i="21" s="1"/>
  <c r="R2934" i="21" s="1"/>
  <c r="R2935" i="21" s="1"/>
  <c r="R2936" i="21" s="1"/>
  <c r="R2937" i="21" s="1"/>
  <c r="R2938" i="21" s="1"/>
  <c r="R2939" i="21" s="1"/>
  <c r="R2940" i="21" s="1"/>
  <c r="R2941" i="21" s="1"/>
  <c r="R2942" i="21" s="1"/>
  <c r="R2943" i="21" s="1"/>
  <c r="R2944" i="21" s="1"/>
  <c r="R2945" i="21" s="1"/>
  <c r="R2946" i="21" s="1"/>
  <c r="R2947" i="21" s="1"/>
  <c r="R2948" i="21" s="1"/>
  <c r="R2949" i="21" s="1"/>
  <c r="R2950" i="21" s="1"/>
  <c r="R2951" i="21" s="1"/>
  <c r="R2952" i="21" s="1"/>
  <c r="R2953" i="21" s="1"/>
  <c r="R2954" i="21" s="1"/>
  <c r="R2955" i="21" s="1"/>
  <c r="R2956" i="21" s="1"/>
  <c r="R2957" i="21" s="1"/>
  <c r="R2958" i="21" s="1"/>
  <c r="R2959" i="21" s="1"/>
  <c r="R2960" i="21" s="1"/>
  <c r="R2961" i="21" s="1"/>
  <c r="R2962" i="21" s="1"/>
  <c r="R2963" i="21" s="1"/>
  <c r="R2964" i="21" s="1"/>
  <c r="R2965" i="21" s="1"/>
  <c r="R2966" i="21" s="1"/>
  <c r="R2967" i="21" s="1"/>
  <c r="R2968" i="21" s="1"/>
  <c r="R2969" i="21" s="1"/>
  <c r="R2970" i="21" s="1"/>
  <c r="R2971" i="21" s="1"/>
  <c r="R2972" i="21" s="1"/>
  <c r="R2973" i="21" s="1"/>
  <c r="R2974" i="21" s="1"/>
  <c r="R2975" i="21" s="1"/>
  <c r="R2976" i="21" s="1"/>
  <c r="R2977" i="21" s="1"/>
  <c r="R2978" i="21" s="1"/>
  <c r="R2979" i="21" s="1"/>
  <c r="R2980" i="21" s="1"/>
  <c r="R2981" i="21" s="1"/>
  <c r="R2982" i="21" s="1"/>
  <c r="R2983" i="21" s="1"/>
  <c r="R2984" i="21" s="1"/>
  <c r="R2985" i="21" s="1"/>
  <c r="R2986" i="21" s="1"/>
  <c r="R2987" i="21" s="1"/>
  <c r="R2988" i="21" s="1"/>
  <c r="R2989" i="21" s="1"/>
  <c r="R2990" i="21" s="1"/>
  <c r="R2991" i="21" s="1"/>
  <c r="R2992" i="21" s="1"/>
  <c r="R2993" i="21" s="1"/>
  <c r="R2994" i="21" s="1"/>
  <c r="R2995" i="21" s="1"/>
  <c r="R2996" i="21" s="1"/>
  <c r="R2997" i="21" s="1"/>
  <c r="R2998" i="21" s="1"/>
  <c r="R2999" i="21" s="1"/>
  <c r="R3000" i="21" s="1"/>
  <c r="R3001" i="21" s="1"/>
  <c r="R3002" i="21" s="1"/>
  <c r="R3003" i="21" s="1"/>
  <c r="R3004" i="21" s="1"/>
  <c r="R3005" i="21" s="1"/>
  <c r="R3006" i="21" s="1"/>
  <c r="R3007" i="21" s="1"/>
  <c r="R3008" i="21" s="1"/>
  <c r="R3009" i="21" s="1"/>
  <c r="R3010" i="21" s="1"/>
  <c r="R3011" i="21" s="1"/>
  <c r="R3012" i="21" s="1"/>
  <c r="R3013" i="21" s="1"/>
  <c r="R3014" i="21" s="1"/>
  <c r="R3015" i="21" s="1"/>
  <c r="R3016" i="21" s="1"/>
  <c r="R3017" i="21" s="1"/>
  <c r="R3018" i="21" s="1"/>
  <c r="R3019" i="21" s="1"/>
  <c r="R3020" i="21" s="1"/>
  <c r="R3021" i="21" s="1"/>
  <c r="R3022" i="21" s="1"/>
  <c r="R3023" i="21" s="1"/>
  <c r="R3024" i="21" s="1"/>
  <c r="R3025" i="21" s="1"/>
  <c r="R3026" i="21" s="1"/>
  <c r="R3027" i="21" s="1"/>
  <c r="R3028" i="21" s="1"/>
  <c r="R3029" i="21" s="1"/>
  <c r="R3030" i="21" s="1"/>
  <c r="R3031" i="21" s="1"/>
  <c r="R3032" i="21" s="1"/>
  <c r="R3033" i="21" s="1"/>
  <c r="R3034" i="21" s="1"/>
  <c r="R3035" i="21" s="1"/>
  <c r="R3036" i="21" s="1"/>
  <c r="R3037" i="21" s="1"/>
  <c r="R3038" i="21" s="1"/>
  <c r="R3039" i="21" s="1"/>
  <c r="R3040" i="21" s="1"/>
  <c r="R3041" i="21" s="1"/>
  <c r="R3042" i="21" s="1"/>
  <c r="R3043" i="21" s="1"/>
  <c r="R3044" i="21" s="1"/>
  <c r="R3045" i="21" s="1"/>
  <c r="R3046" i="21" s="1"/>
  <c r="R3047" i="21" s="1"/>
  <c r="R3048" i="21" s="1"/>
  <c r="R3049" i="21" s="1"/>
  <c r="R3050" i="21" s="1"/>
  <c r="R3051" i="21" s="1"/>
  <c r="R3052" i="21" s="1"/>
  <c r="R3053" i="21" s="1"/>
  <c r="R3054" i="21" s="1"/>
  <c r="R3055" i="21" s="1"/>
  <c r="R3056" i="21" s="1"/>
  <c r="R3057" i="21" s="1"/>
  <c r="R3058" i="21" s="1"/>
  <c r="R3059" i="21" s="1"/>
  <c r="R3060" i="21" s="1"/>
  <c r="R3061" i="21" s="1"/>
  <c r="R3062" i="21" s="1"/>
  <c r="R3063" i="21" s="1"/>
  <c r="R3064" i="21" s="1"/>
  <c r="R3065" i="21" s="1"/>
  <c r="R3066" i="21" s="1"/>
  <c r="R3067" i="21" s="1"/>
  <c r="R3068" i="21" s="1"/>
  <c r="R3069" i="21" s="1"/>
  <c r="R3070" i="21" s="1"/>
  <c r="R3071" i="21" s="1"/>
  <c r="R3072" i="21" s="1"/>
  <c r="R3073" i="21" s="1"/>
  <c r="R3074" i="21" s="1"/>
  <c r="R3075" i="21" s="1"/>
  <c r="R3076" i="21" s="1"/>
  <c r="R3077" i="21" s="1"/>
  <c r="R3078" i="21" s="1"/>
  <c r="R3079" i="21" s="1"/>
  <c r="R3080" i="21" s="1"/>
  <c r="R3081" i="21" s="1"/>
  <c r="R3082" i="21" s="1"/>
  <c r="R3083" i="21" s="1"/>
  <c r="Q2735" i="21"/>
  <c r="Q2736" i="21" s="1"/>
  <c r="Q2737" i="21" s="1"/>
  <c r="Q2738" i="21" s="1"/>
  <c r="Q2739" i="21" s="1"/>
  <c r="Q2740" i="21" s="1"/>
  <c r="Q2741" i="21" s="1"/>
  <c r="Q2742" i="21" s="1"/>
  <c r="Q2743" i="21" s="1"/>
  <c r="Q2744" i="21" s="1"/>
  <c r="Q2745" i="21" s="1"/>
  <c r="Q2746" i="21" s="1"/>
  <c r="Q2747" i="21" s="1"/>
  <c r="Q2748" i="21" s="1"/>
  <c r="Q2749" i="21" s="1"/>
  <c r="Q2750" i="21" s="1"/>
  <c r="Q2751" i="21" s="1"/>
  <c r="Q2752" i="21" s="1"/>
  <c r="Q2753" i="21" s="1"/>
  <c r="Q2754" i="21" s="1"/>
  <c r="Q2755" i="21" s="1"/>
  <c r="Q2756" i="21" s="1"/>
  <c r="Q2757" i="21" s="1"/>
  <c r="Q2758" i="21" s="1"/>
  <c r="Q2759" i="21" s="1"/>
  <c r="Q2760" i="21" s="1"/>
  <c r="Q2761" i="21" s="1"/>
  <c r="Q2762" i="21" s="1"/>
  <c r="Q2763" i="21" s="1"/>
  <c r="Q2764" i="21" s="1"/>
  <c r="Q2765" i="21" s="1"/>
  <c r="Q2766" i="21" s="1"/>
  <c r="Q2767" i="21" s="1"/>
  <c r="Q2768" i="21" s="1"/>
  <c r="Q2769" i="21" s="1"/>
  <c r="Q2770" i="21" s="1"/>
  <c r="Q2771" i="21" s="1"/>
  <c r="Q2772" i="21" s="1"/>
  <c r="Q2773" i="21" s="1"/>
  <c r="Q2774" i="21" s="1"/>
  <c r="Q2775" i="21" s="1"/>
  <c r="Q2776" i="21" s="1"/>
  <c r="Q2777" i="21" s="1"/>
  <c r="Q2778" i="21" s="1"/>
  <c r="Q2779" i="21" s="1"/>
  <c r="Q2780" i="21" s="1"/>
  <c r="Q2781" i="21" s="1"/>
  <c r="Q2782" i="21" s="1"/>
  <c r="Q2783" i="21" s="1"/>
  <c r="Q2784" i="21" s="1"/>
  <c r="Q2785" i="21" s="1"/>
  <c r="Q2786" i="21" s="1"/>
  <c r="Q2787" i="21" s="1"/>
  <c r="Q2788" i="21" s="1"/>
  <c r="Q2789" i="21" s="1"/>
  <c r="Q2790" i="21" s="1"/>
  <c r="Q2791" i="21" s="1"/>
  <c r="Q2792" i="21" s="1"/>
  <c r="Q2793" i="21" s="1"/>
  <c r="Q2794" i="21" s="1"/>
  <c r="Q2795" i="21" s="1"/>
  <c r="Q2796" i="21" s="1"/>
  <c r="Q2797" i="21" s="1"/>
  <c r="Q2798" i="21" s="1"/>
  <c r="Q2799" i="21" s="1"/>
  <c r="Q2800" i="21" s="1"/>
  <c r="Q2801" i="21" s="1"/>
  <c r="Q2802" i="21" s="1"/>
  <c r="Q2803" i="21" s="1"/>
  <c r="Q2804" i="21" s="1"/>
  <c r="Q2805" i="21" s="1"/>
  <c r="Q2806" i="21" s="1"/>
  <c r="Q2807" i="21" s="1"/>
  <c r="Q2808" i="21" s="1"/>
  <c r="Q2809" i="21" s="1"/>
  <c r="Q2810" i="21" s="1"/>
  <c r="Q2811" i="21" s="1"/>
  <c r="Q2812" i="21" s="1"/>
  <c r="Q2813" i="21" s="1"/>
  <c r="Q2814" i="21" s="1"/>
  <c r="Q2815" i="21" s="1"/>
  <c r="Q2816" i="21" s="1"/>
  <c r="Q2817" i="21" s="1"/>
  <c r="Q2818" i="21" s="1"/>
  <c r="Q2819" i="21" s="1"/>
  <c r="Q2820" i="21" s="1"/>
  <c r="Q2821" i="21" s="1"/>
  <c r="Q2822" i="21" s="1"/>
  <c r="Q2823" i="21" s="1"/>
  <c r="Q2824" i="21" s="1"/>
  <c r="Q2825" i="21" s="1"/>
  <c r="Q2826" i="21" s="1"/>
  <c r="Q2827" i="21" s="1"/>
  <c r="Q2828" i="21" s="1"/>
  <c r="Q2829" i="21" s="1"/>
  <c r="Q2830" i="21" s="1"/>
  <c r="Q2831" i="21" s="1"/>
  <c r="Q2832" i="21" s="1"/>
  <c r="Q2833" i="21" s="1"/>
  <c r="Q2834" i="21" s="1"/>
  <c r="Q2835" i="21" s="1"/>
  <c r="Q2836" i="21" s="1"/>
  <c r="Q2837" i="21" s="1"/>
  <c r="Q2838" i="21" s="1"/>
  <c r="Q2839" i="21" s="1"/>
  <c r="Q2840" i="21" s="1"/>
  <c r="Q2841" i="21" s="1"/>
  <c r="Q2842" i="21" s="1"/>
  <c r="Q2843" i="21" s="1"/>
  <c r="Q2844" i="21" s="1"/>
  <c r="Q2845" i="21" s="1"/>
  <c r="Q2846" i="21" s="1"/>
  <c r="Q2847" i="21" s="1"/>
  <c r="Q2848" i="21" s="1"/>
  <c r="Q2849" i="21" s="1"/>
  <c r="Q2850" i="21" s="1"/>
  <c r="Q2851" i="21" s="1"/>
  <c r="Q2852" i="21" s="1"/>
  <c r="Q2853" i="21" s="1"/>
  <c r="Q2854" i="21" s="1"/>
  <c r="Q2855" i="21" s="1"/>
  <c r="Q2856" i="21" s="1"/>
  <c r="Q2857" i="21" s="1"/>
  <c r="Q2858" i="21" s="1"/>
  <c r="Q2859" i="21" s="1"/>
  <c r="Q2860" i="21" s="1"/>
  <c r="Q2861" i="21" s="1"/>
  <c r="Q2862" i="21" s="1"/>
  <c r="Q2863" i="21" s="1"/>
  <c r="Q2864" i="21" s="1"/>
  <c r="Q2865" i="21" s="1"/>
  <c r="Q2866" i="21" s="1"/>
  <c r="Q2867" i="21" s="1"/>
  <c r="Q2868" i="21" s="1"/>
  <c r="Q2869" i="21" s="1"/>
  <c r="Q2870" i="21" s="1"/>
  <c r="Q2871" i="21" s="1"/>
  <c r="Q2872" i="21" s="1"/>
  <c r="Q2873" i="21" s="1"/>
  <c r="Q2874" i="21" s="1"/>
  <c r="Q2875" i="21" s="1"/>
  <c r="Q2876" i="21" s="1"/>
  <c r="Q2877" i="21" s="1"/>
  <c r="Q2878" i="21" s="1"/>
  <c r="Q2879" i="21" s="1"/>
  <c r="Q2880" i="21" s="1"/>
  <c r="Q2881" i="21" s="1"/>
  <c r="Q2882" i="21" s="1"/>
  <c r="Q2883" i="21" s="1"/>
  <c r="Q2884" i="21" s="1"/>
  <c r="Q2885" i="21" s="1"/>
  <c r="Q2886" i="21" s="1"/>
  <c r="Q2887" i="21" s="1"/>
  <c r="Q2888" i="21" s="1"/>
  <c r="Q2889" i="21" s="1"/>
  <c r="Q2890" i="21" s="1"/>
  <c r="Q2891" i="21" s="1"/>
  <c r="Q2892" i="21" s="1"/>
  <c r="Q2893" i="21" s="1"/>
  <c r="Q2894" i="21" s="1"/>
  <c r="Q2895" i="21" s="1"/>
  <c r="Q2896" i="21" s="1"/>
  <c r="Q2897" i="21" s="1"/>
  <c r="Q2898" i="21" s="1"/>
  <c r="Q2899" i="21" s="1"/>
  <c r="Q2900" i="21" s="1"/>
  <c r="Q2901" i="21" s="1"/>
  <c r="Q2902" i="21" s="1"/>
  <c r="Q2903" i="21" s="1"/>
  <c r="Q2904" i="21" s="1"/>
  <c r="Q2905" i="21" s="1"/>
  <c r="Q2906" i="21" s="1"/>
  <c r="Q2907" i="21" s="1"/>
  <c r="Q2908" i="21" s="1"/>
  <c r="Q2909" i="21" s="1"/>
  <c r="Q2910" i="21" s="1"/>
  <c r="Q2911" i="21" s="1"/>
  <c r="Q2912" i="21" s="1"/>
  <c r="Q2913" i="21" s="1"/>
  <c r="Q2914" i="21" s="1"/>
  <c r="Q2915" i="21" s="1"/>
  <c r="Q2916" i="21" s="1"/>
  <c r="Q2917" i="21" s="1"/>
  <c r="Q2918" i="21" s="1"/>
  <c r="Q2919" i="21" s="1"/>
  <c r="Q2920" i="21" s="1"/>
  <c r="Q2921" i="21" s="1"/>
  <c r="Q2922" i="21" s="1"/>
  <c r="Q2923" i="21" s="1"/>
  <c r="Q2924" i="21" s="1"/>
  <c r="Q2925" i="21" s="1"/>
  <c r="Q2926" i="21" s="1"/>
  <c r="Q2927" i="21" s="1"/>
  <c r="Q2928" i="21" s="1"/>
  <c r="Q2929" i="21" s="1"/>
  <c r="Q2930" i="21" s="1"/>
  <c r="Q2931" i="21" s="1"/>
  <c r="Q2932" i="21" s="1"/>
  <c r="Q2933" i="21" s="1"/>
  <c r="Q2934" i="21" s="1"/>
  <c r="Q2935" i="21" s="1"/>
  <c r="Q2936" i="21" s="1"/>
  <c r="Q2937" i="21" s="1"/>
  <c r="Q2938" i="21" s="1"/>
  <c r="Q2939" i="21" s="1"/>
  <c r="Q2940" i="21" s="1"/>
  <c r="Q2941" i="21" s="1"/>
  <c r="Q2942" i="21" s="1"/>
  <c r="Q2943" i="21" s="1"/>
  <c r="Q2944" i="21" s="1"/>
  <c r="Q2945" i="21" s="1"/>
  <c r="Q2946" i="21" s="1"/>
  <c r="Q2947" i="21" s="1"/>
  <c r="Q2948" i="21" s="1"/>
  <c r="Q2949" i="21" s="1"/>
  <c r="Q2950" i="21" s="1"/>
  <c r="Q2951" i="21" s="1"/>
  <c r="Q2952" i="21" s="1"/>
  <c r="Q2953" i="21" s="1"/>
  <c r="Q2954" i="21" s="1"/>
  <c r="Q2955" i="21" s="1"/>
  <c r="Q2956" i="21" s="1"/>
  <c r="Q2957" i="21" s="1"/>
  <c r="Q2958" i="21" s="1"/>
  <c r="Q2959" i="21" s="1"/>
  <c r="Q2960" i="21" s="1"/>
  <c r="Q2961" i="21" s="1"/>
  <c r="Q2962" i="21" s="1"/>
  <c r="Q2963" i="21" s="1"/>
  <c r="Q2964" i="21" s="1"/>
  <c r="Q2965" i="21" s="1"/>
  <c r="Q2966" i="21" s="1"/>
  <c r="Q2967" i="21" s="1"/>
  <c r="Q2968" i="21" s="1"/>
  <c r="Q2969" i="21" s="1"/>
  <c r="Q2970" i="21" s="1"/>
  <c r="Q2971" i="21" s="1"/>
  <c r="Q2972" i="21" s="1"/>
  <c r="Q2973" i="21" s="1"/>
  <c r="Q2974" i="21" s="1"/>
  <c r="Q2975" i="21" s="1"/>
  <c r="Q2976" i="21" s="1"/>
  <c r="Q2977" i="21" s="1"/>
  <c r="Q2978" i="21" s="1"/>
  <c r="Q2979" i="21" s="1"/>
  <c r="Q2980" i="21" s="1"/>
  <c r="Q2981" i="21" s="1"/>
  <c r="Q2982" i="21" s="1"/>
  <c r="Q2983" i="21" s="1"/>
  <c r="Q2984" i="21" s="1"/>
  <c r="Q2985" i="21" s="1"/>
  <c r="Q2986" i="21" s="1"/>
  <c r="Q2987" i="21" s="1"/>
  <c r="Q2988" i="21" s="1"/>
  <c r="Q2989" i="21" s="1"/>
  <c r="Q2990" i="21" s="1"/>
  <c r="Q2991" i="21" s="1"/>
  <c r="Q2992" i="21" s="1"/>
  <c r="Q2993" i="21" s="1"/>
  <c r="Q2994" i="21" s="1"/>
  <c r="Q2995" i="21" s="1"/>
  <c r="Q2996" i="21" s="1"/>
  <c r="Q2997" i="21" s="1"/>
  <c r="Q2998" i="21" s="1"/>
  <c r="Q2999" i="21" s="1"/>
  <c r="Q3000" i="21" s="1"/>
  <c r="Q3001" i="21" s="1"/>
  <c r="Q3002" i="21" s="1"/>
  <c r="Q3003" i="21" s="1"/>
  <c r="Q3004" i="21" s="1"/>
  <c r="Q3005" i="21" s="1"/>
  <c r="Q3006" i="21" s="1"/>
  <c r="Q3007" i="21" s="1"/>
  <c r="Q3008" i="21" s="1"/>
  <c r="Q3009" i="21" s="1"/>
  <c r="Q3010" i="21" s="1"/>
  <c r="Q3011" i="21" s="1"/>
  <c r="Q3012" i="21" s="1"/>
  <c r="Q3013" i="21" s="1"/>
  <c r="Q3014" i="21" s="1"/>
  <c r="Q3015" i="21" s="1"/>
  <c r="Q3016" i="21" s="1"/>
  <c r="Q3017" i="21" s="1"/>
  <c r="Q3018" i="21" s="1"/>
  <c r="Q3019" i="21" s="1"/>
  <c r="Q3020" i="21" s="1"/>
  <c r="Q3021" i="21" s="1"/>
  <c r="Q3022" i="21" s="1"/>
  <c r="Q3023" i="21" s="1"/>
  <c r="Q3024" i="21" s="1"/>
  <c r="Q3025" i="21" s="1"/>
  <c r="Q3026" i="21" s="1"/>
  <c r="Q3027" i="21" s="1"/>
  <c r="Q3028" i="21" s="1"/>
  <c r="Q3029" i="21" s="1"/>
  <c r="Q3030" i="21" s="1"/>
  <c r="Q3031" i="21" s="1"/>
  <c r="Q3032" i="21" s="1"/>
  <c r="Q3033" i="21" s="1"/>
  <c r="Q3034" i="21" s="1"/>
  <c r="Q3035" i="21" s="1"/>
  <c r="Q3036" i="21" s="1"/>
  <c r="Q3037" i="21" s="1"/>
  <c r="Q3038" i="21" s="1"/>
  <c r="Q3039" i="21" s="1"/>
  <c r="Q3040" i="21" s="1"/>
  <c r="Q3041" i="21" s="1"/>
  <c r="Q3042" i="21" s="1"/>
  <c r="Q3043" i="21" s="1"/>
  <c r="Q3044" i="21" s="1"/>
  <c r="Q3045" i="21" s="1"/>
  <c r="Q3046" i="21" s="1"/>
  <c r="Q3047" i="21" s="1"/>
  <c r="Q3048" i="21" s="1"/>
  <c r="Q3049" i="21" s="1"/>
  <c r="Q3050" i="21" s="1"/>
  <c r="Q3051" i="21" s="1"/>
  <c r="Q3052" i="21" s="1"/>
  <c r="Q3053" i="21" s="1"/>
  <c r="Q3054" i="21" s="1"/>
  <c r="Q3055" i="21" s="1"/>
  <c r="Q3056" i="21" s="1"/>
  <c r="Q3057" i="21" s="1"/>
  <c r="Q3058" i="21" s="1"/>
  <c r="Q3059" i="21" s="1"/>
  <c r="Q3060" i="21" s="1"/>
  <c r="Q3061" i="21" s="1"/>
  <c r="Q3062" i="21" s="1"/>
  <c r="Q3063" i="21" s="1"/>
  <c r="Q3064" i="21" s="1"/>
  <c r="Q3065" i="21" s="1"/>
  <c r="Q3066" i="21" s="1"/>
  <c r="Q3067" i="21" s="1"/>
  <c r="Q3068" i="21" s="1"/>
  <c r="Q3069" i="21" s="1"/>
  <c r="Q3070" i="21" s="1"/>
  <c r="Q3071" i="21" s="1"/>
  <c r="Q3072" i="21" s="1"/>
  <c r="Q3073" i="21" s="1"/>
  <c r="Q3074" i="21" s="1"/>
  <c r="Q3075" i="21" s="1"/>
  <c r="Q3076" i="21" s="1"/>
  <c r="Q3077" i="21" s="1"/>
  <c r="Q3078" i="21" s="1"/>
  <c r="Q3079" i="21" s="1"/>
  <c r="Q3080" i="21" s="1"/>
  <c r="Q3081" i="21" s="1"/>
  <c r="Q3082" i="21" s="1"/>
  <c r="Q3083" i="21" s="1"/>
  <c r="P2735" i="21"/>
  <c r="P2736" i="21" s="1"/>
  <c r="P2737" i="21" s="1"/>
  <c r="P2738" i="21" s="1"/>
  <c r="P2739" i="21" s="1"/>
  <c r="P2740" i="21" s="1"/>
  <c r="P2741" i="21" s="1"/>
  <c r="P2742" i="21" s="1"/>
  <c r="P2743" i="21" s="1"/>
  <c r="P2744" i="21" s="1"/>
  <c r="P2745" i="21" s="1"/>
  <c r="P2746" i="21" s="1"/>
  <c r="P2747" i="21" s="1"/>
  <c r="P2748" i="21" s="1"/>
  <c r="P2749" i="21" s="1"/>
  <c r="P2750" i="21" s="1"/>
  <c r="P2751" i="21" s="1"/>
  <c r="P2752" i="21" s="1"/>
  <c r="P2753" i="21" s="1"/>
  <c r="P2754" i="21" s="1"/>
  <c r="P2755" i="21" s="1"/>
  <c r="P2756" i="21" s="1"/>
  <c r="P2757" i="21" s="1"/>
  <c r="P2758" i="21" s="1"/>
  <c r="P2759" i="21" s="1"/>
  <c r="P2760" i="21" s="1"/>
  <c r="P2761" i="21" s="1"/>
  <c r="P2762" i="21" s="1"/>
  <c r="P2763" i="21" s="1"/>
  <c r="P2764" i="21" s="1"/>
  <c r="P2765" i="21" s="1"/>
  <c r="P2766" i="21" s="1"/>
  <c r="P2767" i="21" s="1"/>
  <c r="P2768" i="21" s="1"/>
  <c r="P2769" i="21" s="1"/>
  <c r="P2770" i="21" s="1"/>
  <c r="P2771" i="21" s="1"/>
  <c r="P2772" i="21" s="1"/>
  <c r="P2773" i="21" s="1"/>
  <c r="P2774" i="21" s="1"/>
  <c r="P2775" i="21" s="1"/>
  <c r="P2776" i="21" s="1"/>
  <c r="P2777" i="21" s="1"/>
  <c r="P2778" i="21" s="1"/>
  <c r="P2779" i="21" s="1"/>
  <c r="P2780" i="21" s="1"/>
  <c r="P2781" i="21" s="1"/>
  <c r="P2782" i="21" s="1"/>
  <c r="P2783" i="21" s="1"/>
  <c r="P2784" i="21" s="1"/>
  <c r="P2785" i="21" s="1"/>
  <c r="P2786" i="21" s="1"/>
  <c r="P2787" i="21" s="1"/>
  <c r="P2788" i="21" s="1"/>
  <c r="P2789" i="21" s="1"/>
  <c r="P2790" i="21" s="1"/>
  <c r="P2791" i="21" s="1"/>
  <c r="P2792" i="21" s="1"/>
  <c r="P2793" i="21" s="1"/>
  <c r="P2794" i="21" s="1"/>
  <c r="P2795" i="21" s="1"/>
  <c r="P2796" i="21" s="1"/>
  <c r="P2797" i="21" s="1"/>
  <c r="P2798" i="21" s="1"/>
  <c r="P2799" i="21" s="1"/>
  <c r="P2800" i="21" s="1"/>
  <c r="P2801" i="21" s="1"/>
  <c r="P2802" i="21" s="1"/>
  <c r="P2803" i="21" s="1"/>
  <c r="P2804" i="21" s="1"/>
  <c r="P2805" i="21" s="1"/>
  <c r="P2806" i="21" s="1"/>
  <c r="P2807" i="21" s="1"/>
  <c r="P2808" i="21" s="1"/>
  <c r="P2809" i="21" s="1"/>
  <c r="P2810" i="21" s="1"/>
  <c r="P2811" i="21" s="1"/>
  <c r="P2812" i="21" s="1"/>
  <c r="P2813" i="21" s="1"/>
  <c r="P2814" i="21" s="1"/>
  <c r="P2815" i="21" s="1"/>
  <c r="P2816" i="21" s="1"/>
  <c r="P2817" i="21" s="1"/>
  <c r="P2818" i="21" s="1"/>
  <c r="P2819" i="21" s="1"/>
  <c r="P2820" i="21" s="1"/>
  <c r="P2821" i="21" s="1"/>
  <c r="P2822" i="21" s="1"/>
  <c r="P2823" i="21" s="1"/>
  <c r="P2824" i="21" s="1"/>
  <c r="P2825" i="21" s="1"/>
  <c r="P2826" i="21" s="1"/>
  <c r="P2827" i="21" s="1"/>
  <c r="P2828" i="21" s="1"/>
  <c r="P2829" i="21" s="1"/>
  <c r="P2830" i="21" s="1"/>
  <c r="P2831" i="21" s="1"/>
  <c r="P2832" i="21" s="1"/>
  <c r="P2833" i="21" s="1"/>
  <c r="P2834" i="21" s="1"/>
  <c r="P2835" i="21" s="1"/>
  <c r="P2836" i="21" s="1"/>
  <c r="P2837" i="21" s="1"/>
  <c r="P2838" i="21" s="1"/>
  <c r="P2839" i="21" s="1"/>
  <c r="P2840" i="21" s="1"/>
  <c r="P2841" i="21" s="1"/>
  <c r="P2842" i="21" s="1"/>
  <c r="P2843" i="21" s="1"/>
  <c r="P2844" i="21" s="1"/>
  <c r="P2845" i="21" s="1"/>
  <c r="P2846" i="21" s="1"/>
  <c r="P2847" i="21" s="1"/>
  <c r="P2848" i="21" s="1"/>
  <c r="P2849" i="21" s="1"/>
  <c r="P2850" i="21" s="1"/>
  <c r="P2851" i="21" s="1"/>
  <c r="P2852" i="21" s="1"/>
  <c r="P2853" i="21" s="1"/>
  <c r="P2854" i="21" s="1"/>
  <c r="P2855" i="21" s="1"/>
  <c r="P2856" i="21" s="1"/>
  <c r="P2857" i="21" s="1"/>
  <c r="P2858" i="21" s="1"/>
  <c r="P2859" i="21" s="1"/>
  <c r="P2860" i="21" s="1"/>
  <c r="P2861" i="21" s="1"/>
  <c r="P2862" i="21" s="1"/>
  <c r="P2863" i="21" s="1"/>
  <c r="P2864" i="21" s="1"/>
  <c r="P2865" i="21" s="1"/>
  <c r="P2866" i="21" s="1"/>
  <c r="P2867" i="21" s="1"/>
  <c r="P2868" i="21" s="1"/>
  <c r="P2869" i="21" s="1"/>
  <c r="P2870" i="21" s="1"/>
  <c r="P2871" i="21" s="1"/>
  <c r="P2872" i="21" s="1"/>
  <c r="P2873" i="21" s="1"/>
  <c r="P2874" i="21" s="1"/>
  <c r="P2875" i="21" s="1"/>
  <c r="P2876" i="21" s="1"/>
  <c r="P2877" i="21" s="1"/>
  <c r="P2878" i="21" s="1"/>
  <c r="P2879" i="21" s="1"/>
  <c r="P2880" i="21" s="1"/>
  <c r="P2881" i="21" s="1"/>
  <c r="P2882" i="21" s="1"/>
  <c r="P2883" i="21" s="1"/>
  <c r="P2884" i="21" s="1"/>
  <c r="P2885" i="21" s="1"/>
  <c r="P2886" i="21" s="1"/>
  <c r="P2887" i="21" s="1"/>
  <c r="P2888" i="21" s="1"/>
  <c r="P2889" i="21" s="1"/>
  <c r="P2890" i="21" s="1"/>
  <c r="P2891" i="21" s="1"/>
  <c r="P2892" i="21" s="1"/>
  <c r="P2893" i="21" s="1"/>
  <c r="P2894" i="21" s="1"/>
  <c r="P2895" i="21" s="1"/>
  <c r="P2896" i="21" s="1"/>
  <c r="P2897" i="21" s="1"/>
  <c r="P2898" i="21" s="1"/>
  <c r="P2899" i="21" s="1"/>
  <c r="P2900" i="21" s="1"/>
  <c r="P2901" i="21" s="1"/>
  <c r="P2902" i="21" s="1"/>
  <c r="P2903" i="21" s="1"/>
  <c r="P2904" i="21" s="1"/>
  <c r="P2905" i="21" s="1"/>
  <c r="P2906" i="21" s="1"/>
  <c r="P2907" i="21" s="1"/>
  <c r="P2908" i="21" s="1"/>
  <c r="P2909" i="21" s="1"/>
  <c r="P2910" i="21" s="1"/>
  <c r="P2911" i="21" s="1"/>
  <c r="P2912" i="21" s="1"/>
  <c r="P2913" i="21" s="1"/>
  <c r="P2914" i="21" s="1"/>
  <c r="P2915" i="21" s="1"/>
  <c r="P2916" i="21" s="1"/>
  <c r="P2917" i="21" s="1"/>
  <c r="P2918" i="21" s="1"/>
  <c r="P2919" i="21" s="1"/>
  <c r="P2920" i="21" s="1"/>
  <c r="P2921" i="21" s="1"/>
  <c r="P2922" i="21" s="1"/>
  <c r="P2923" i="21" s="1"/>
  <c r="P2924" i="21" s="1"/>
  <c r="P2925" i="21" s="1"/>
  <c r="P2926" i="21" s="1"/>
  <c r="P2927" i="21" s="1"/>
  <c r="P2928" i="21" s="1"/>
  <c r="P2929" i="21" s="1"/>
  <c r="P2930" i="21" s="1"/>
  <c r="P2931" i="21" s="1"/>
  <c r="P2932" i="21" s="1"/>
  <c r="P2933" i="21" s="1"/>
  <c r="P2934" i="21" s="1"/>
  <c r="P2935" i="21" s="1"/>
  <c r="P2936" i="21" s="1"/>
  <c r="P2937" i="21" s="1"/>
  <c r="P2938" i="21" s="1"/>
  <c r="P2939" i="21" s="1"/>
  <c r="P2940" i="21" s="1"/>
  <c r="P2941" i="21" s="1"/>
  <c r="P2942" i="21" s="1"/>
  <c r="P2943" i="21" s="1"/>
  <c r="P2944" i="21" s="1"/>
  <c r="P2945" i="21" s="1"/>
  <c r="P2946" i="21" s="1"/>
  <c r="P2947" i="21" s="1"/>
  <c r="P2948" i="21" s="1"/>
  <c r="P2949" i="21" s="1"/>
  <c r="P2950" i="21" s="1"/>
  <c r="P2951" i="21" s="1"/>
  <c r="P2952" i="21" s="1"/>
  <c r="P2953" i="21" s="1"/>
  <c r="P2954" i="21" s="1"/>
  <c r="P2955" i="21" s="1"/>
  <c r="P2956" i="21" s="1"/>
  <c r="P2957" i="21" s="1"/>
  <c r="P2958" i="21" s="1"/>
  <c r="P2959" i="21" s="1"/>
  <c r="P2960" i="21" s="1"/>
  <c r="P2961" i="21" s="1"/>
  <c r="P2962" i="21" s="1"/>
  <c r="P2963" i="21" s="1"/>
  <c r="P2964" i="21" s="1"/>
  <c r="P2965" i="21" s="1"/>
  <c r="P2966" i="21" s="1"/>
  <c r="P2967" i="21" s="1"/>
  <c r="P2968" i="21" s="1"/>
  <c r="P2969" i="21" s="1"/>
  <c r="P2970" i="21" s="1"/>
  <c r="P2971" i="21" s="1"/>
  <c r="P2972" i="21" s="1"/>
  <c r="P2973" i="21" s="1"/>
  <c r="P2974" i="21" s="1"/>
  <c r="P2975" i="21" s="1"/>
  <c r="P2976" i="21" s="1"/>
  <c r="P2977" i="21" s="1"/>
  <c r="P2978" i="21" s="1"/>
  <c r="P2979" i="21" s="1"/>
  <c r="P2980" i="21" s="1"/>
  <c r="P2981" i="21" s="1"/>
  <c r="P2982" i="21" s="1"/>
  <c r="P2983" i="21" s="1"/>
  <c r="P2984" i="21" s="1"/>
  <c r="P2985" i="21" s="1"/>
  <c r="P2986" i="21" s="1"/>
  <c r="P2987" i="21" s="1"/>
  <c r="P2988" i="21" s="1"/>
  <c r="P2989" i="21" s="1"/>
  <c r="P2990" i="21" s="1"/>
  <c r="P2991" i="21" s="1"/>
  <c r="P2992" i="21" s="1"/>
  <c r="P2993" i="21" s="1"/>
  <c r="P2994" i="21" s="1"/>
  <c r="P2995" i="21" s="1"/>
  <c r="P2996" i="21" s="1"/>
  <c r="P2997" i="21" s="1"/>
  <c r="P2998" i="21" s="1"/>
  <c r="P2999" i="21" s="1"/>
  <c r="P3000" i="21" s="1"/>
  <c r="P3001" i="21" s="1"/>
  <c r="P3002" i="21" s="1"/>
  <c r="P3003" i="21" s="1"/>
  <c r="P3004" i="21" s="1"/>
  <c r="P3005" i="21" s="1"/>
  <c r="P3006" i="21" s="1"/>
  <c r="P3007" i="21" s="1"/>
  <c r="P3008" i="21" s="1"/>
  <c r="P3009" i="21" s="1"/>
  <c r="P3010" i="21" s="1"/>
  <c r="P3011" i="21" s="1"/>
  <c r="P3012" i="21" s="1"/>
  <c r="P3013" i="21" s="1"/>
  <c r="P3014" i="21" s="1"/>
  <c r="P3015" i="21" s="1"/>
  <c r="P3016" i="21" s="1"/>
  <c r="P3017" i="21" s="1"/>
  <c r="P3018" i="21" s="1"/>
  <c r="P3019" i="21" s="1"/>
  <c r="P3020" i="21" s="1"/>
  <c r="P3021" i="21" s="1"/>
  <c r="P3022" i="21" s="1"/>
  <c r="P3023" i="21" s="1"/>
  <c r="P3024" i="21" s="1"/>
  <c r="P3025" i="21" s="1"/>
  <c r="P3026" i="21" s="1"/>
  <c r="P3027" i="21" s="1"/>
  <c r="P3028" i="21" s="1"/>
  <c r="P3029" i="21" s="1"/>
  <c r="P3030" i="21" s="1"/>
  <c r="P3031" i="21" s="1"/>
  <c r="P3032" i="21" s="1"/>
  <c r="P3033" i="21" s="1"/>
  <c r="P3034" i="21" s="1"/>
  <c r="P3035" i="21" s="1"/>
  <c r="P3036" i="21" s="1"/>
  <c r="P3037" i="21" s="1"/>
  <c r="P3038" i="21" s="1"/>
  <c r="P3039" i="21" s="1"/>
  <c r="P3040" i="21" s="1"/>
  <c r="P3041" i="21" s="1"/>
  <c r="P3042" i="21" s="1"/>
  <c r="P3043" i="21" s="1"/>
  <c r="P3044" i="21" s="1"/>
  <c r="P3045" i="21" s="1"/>
  <c r="P3046" i="21" s="1"/>
  <c r="P3047" i="21" s="1"/>
  <c r="P3048" i="21" s="1"/>
  <c r="P3049" i="21" s="1"/>
  <c r="P3050" i="21" s="1"/>
  <c r="P3051" i="21" s="1"/>
  <c r="P3052" i="21" s="1"/>
  <c r="P3053" i="21" s="1"/>
  <c r="P3054" i="21" s="1"/>
  <c r="P3055" i="21" s="1"/>
  <c r="P3056" i="21" s="1"/>
  <c r="P3057" i="21" s="1"/>
  <c r="P3058" i="21" s="1"/>
  <c r="P3059" i="21" s="1"/>
  <c r="P3060" i="21" s="1"/>
  <c r="P3061" i="21" s="1"/>
  <c r="P3062" i="21" s="1"/>
  <c r="P3063" i="21" s="1"/>
  <c r="P3064" i="21" s="1"/>
  <c r="P3065" i="21" s="1"/>
  <c r="P3066" i="21" s="1"/>
  <c r="P3067" i="21" s="1"/>
  <c r="P3068" i="21" s="1"/>
  <c r="P3069" i="21" s="1"/>
  <c r="P3070" i="21" s="1"/>
  <c r="P3071" i="21" s="1"/>
  <c r="P3072" i="21" s="1"/>
  <c r="P3073" i="21" s="1"/>
  <c r="P3074" i="21" s="1"/>
  <c r="P3075" i="21" s="1"/>
  <c r="P3076" i="21" s="1"/>
  <c r="P3077" i="21" s="1"/>
  <c r="P3078" i="21" s="1"/>
  <c r="P3079" i="21" s="1"/>
  <c r="P3080" i="21" s="1"/>
  <c r="P3081" i="21" s="1"/>
  <c r="P3082" i="21" s="1"/>
  <c r="P3083" i="21" s="1"/>
  <c r="O2735" i="21"/>
  <c r="O2736" i="21" s="1"/>
  <c r="O2737" i="21" s="1"/>
  <c r="O2738" i="21" s="1"/>
  <c r="O2739" i="21" s="1"/>
  <c r="O2740" i="21" s="1"/>
  <c r="O2741" i="21" s="1"/>
  <c r="O2742" i="21" s="1"/>
  <c r="O2743" i="21" s="1"/>
  <c r="O2744" i="21" s="1"/>
  <c r="O2745" i="21" s="1"/>
  <c r="O2746" i="21" s="1"/>
  <c r="O2747" i="21" s="1"/>
  <c r="O2748" i="21" s="1"/>
  <c r="O2749" i="21" s="1"/>
  <c r="O2750" i="21" s="1"/>
  <c r="O2751" i="21" s="1"/>
  <c r="O2752" i="21" s="1"/>
  <c r="O2753" i="21" s="1"/>
  <c r="O2754" i="21" s="1"/>
  <c r="O2755" i="21" s="1"/>
  <c r="O2756" i="21" s="1"/>
  <c r="O2757" i="21" s="1"/>
  <c r="O2758" i="21" s="1"/>
  <c r="O2759" i="21" s="1"/>
  <c r="O2760" i="21" s="1"/>
  <c r="O2761" i="21" s="1"/>
  <c r="O2762" i="21" s="1"/>
  <c r="O2763" i="21" s="1"/>
  <c r="O2764" i="21" s="1"/>
  <c r="O2765" i="21" s="1"/>
  <c r="O2766" i="21" s="1"/>
  <c r="O2767" i="21" s="1"/>
  <c r="O2768" i="21" s="1"/>
  <c r="O2769" i="21" s="1"/>
  <c r="O2770" i="21" s="1"/>
  <c r="O2771" i="21" s="1"/>
  <c r="O2772" i="21" s="1"/>
  <c r="O2773" i="21" s="1"/>
  <c r="O2774" i="21" s="1"/>
  <c r="O2775" i="21" s="1"/>
  <c r="O2776" i="21" s="1"/>
  <c r="O2777" i="21" s="1"/>
  <c r="O2778" i="21" s="1"/>
  <c r="O2779" i="21" s="1"/>
  <c r="O2780" i="21" s="1"/>
  <c r="O2781" i="21" s="1"/>
  <c r="O2782" i="21" s="1"/>
  <c r="O2783" i="21" s="1"/>
  <c r="O2784" i="21" s="1"/>
  <c r="O2785" i="21" s="1"/>
  <c r="O2786" i="21" s="1"/>
  <c r="O2787" i="21" s="1"/>
  <c r="O2788" i="21" s="1"/>
  <c r="O2789" i="21" s="1"/>
  <c r="O2790" i="21" s="1"/>
  <c r="O2791" i="21" s="1"/>
  <c r="O2792" i="21" s="1"/>
  <c r="O2793" i="21" s="1"/>
  <c r="O2794" i="21" s="1"/>
  <c r="O2795" i="21" s="1"/>
  <c r="O2796" i="21" s="1"/>
  <c r="O2797" i="21" s="1"/>
  <c r="O2798" i="21" s="1"/>
  <c r="O2799" i="21" s="1"/>
  <c r="O2800" i="21" s="1"/>
  <c r="O2801" i="21" s="1"/>
  <c r="O2802" i="21" s="1"/>
  <c r="O2803" i="21" s="1"/>
  <c r="O2804" i="21" s="1"/>
  <c r="O2805" i="21" s="1"/>
  <c r="O2806" i="21" s="1"/>
  <c r="O2807" i="21" s="1"/>
  <c r="O2808" i="21" s="1"/>
  <c r="O2809" i="21" s="1"/>
  <c r="O2810" i="21" s="1"/>
  <c r="O2811" i="21" s="1"/>
  <c r="O2812" i="21" s="1"/>
  <c r="O2813" i="21" s="1"/>
  <c r="O2814" i="21" s="1"/>
  <c r="O2815" i="21" s="1"/>
  <c r="O2816" i="21" s="1"/>
  <c r="O2817" i="21" s="1"/>
  <c r="O2818" i="21" s="1"/>
  <c r="O2819" i="21" s="1"/>
  <c r="O2820" i="21" s="1"/>
  <c r="O2821" i="21" s="1"/>
  <c r="O2822" i="21" s="1"/>
  <c r="O2823" i="21" s="1"/>
  <c r="O2824" i="21" s="1"/>
  <c r="O2825" i="21" s="1"/>
  <c r="O2826" i="21" s="1"/>
  <c r="O2827" i="21" s="1"/>
  <c r="O2828" i="21" s="1"/>
  <c r="O2829" i="21" s="1"/>
  <c r="O2830" i="21" s="1"/>
  <c r="O2831" i="21" s="1"/>
  <c r="O2832" i="21" s="1"/>
  <c r="O2833" i="21" s="1"/>
  <c r="O2834" i="21" s="1"/>
  <c r="O2835" i="21" s="1"/>
  <c r="O2836" i="21" s="1"/>
  <c r="O2837" i="21" s="1"/>
  <c r="O2838" i="21" s="1"/>
  <c r="O2839" i="21" s="1"/>
  <c r="O2840" i="21" s="1"/>
  <c r="O2841" i="21" s="1"/>
  <c r="O2842" i="21" s="1"/>
  <c r="O2843" i="21" s="1"/>
  <c r="O2844" i="21" s="1"/>
  <c r="O2845" i="21" s="1"/>
  <c r="O2846" i="21" s="1"/>
  <c r="O2847" i="21" s="1"/>
  <c r="O2848" i="21" s="1"/>
  <c r="O2849" i="21" s="1"/>
  <c r="O2850" i="21" s="1"/>
  <c r="O2851" i="21" s="1"/>
  <c r="O2852" i="21" s="1"/>
  <c r="O2853" i="21" s="1"/>
  <c r="O2854" i="21" s="1"/>
  <c r="O2855" i="21" s="1"/>
  <c r="O2856" i="21" s="1"/>
  <c r="O2857" i="21" s="1"/>
  <c r="O2858" i="21" s="1"/>
  <c r="O2859" i="21" s="1"/>
  <c r="O2860" i="21" s="1"/>
  <c r="O2861" i="21" s="1"/>
  <c r="O2862" i="21" s="1"/>
  <c r="O2863" i="21" s="1"/>
  <c r="O2864" i="21" s="1"/>
  <c r="O2865" i="21" s="1"/>
  <c r="O2866" i="21" s="1"/>
  <c r="O2867" i="21" s="1"/>
  <c r="O2868" i="21" s="1"/>
  <c r="O2869" i="21" s="1"/>
  <c r="O2870" i="21" s="1"/>
  <c r="O2871" i="21" s="1"/>
  <c r="O2872" i="21" s="1"/>
  <c r="O2873" i="21" s="1"/>
  <c r="O2874" i="21" s="1"/>
  <c r="O2875" i="21" s="1"/>
  <c r="O2876" i="21" s="1"/>
  <c r="O2877" i="21" s="1"/>
  <c r="O2878" i="21" s="1"/>
  <c r="O2879" i="21" s="1"/>
  <c r="O2880" i="21" s="1"/>
  <c r="O2881" i="21" s="1"/>
  <c r="O2882" i="21" s="1"/>
  <c r="O2883" i="21" s="1"/>
  <c r="O2884" i="21" s="1"/>
  <c r="O2885" i="21" s="1"/>
  <c r="O2886" i="21" s="1"/>
  <c r="O2887" i="21" s="1"/>
  <c r="O2888" i="21" s="1"/>
  <c r="O2889" i="21" s="1"/>
  <c r="O2890" i="21" s="1"/>
  <c r="O2891" i="21" s="1"/>
  <c r="O2892" i="21" s="1"/>
  <c r="O2893" i="21" s="1"/>
  <c r="O2894" i="21" s="1"/>
  <c r="O2895" i="21" s="1"/>
  <c r="O2896" i="21" s="1"/>
  <c r="O2897" i="21" s="1"/>
  <c r="O2898" i="21" s="1"/>
  <c r="O2899" i="21" s="1"/>
  <c r="O2900" i="21" s="1"/>
  <c r="O2901" i="21" s="1"/>
  <c r="O2902" i="21" s="1"/>
  <c r="O2903" i="21" s="1"/>
  <c r="O2904" i="21" s="1"/>
  <c r="O2905" i="21" s="1"/>
  <c r="O2906" i="21" s="1"/>
  <c r="O2907" i="21" s="1"/>
  <c r="O2908" i="21" s="1"/>
  <c r="O2909" i="21" s="1"/>
  <c r="O2910" i="21" s="1"/>
  <c r="O2911" i="21" s="1"/>
  <c r="O2912" i="21" s="1"/>
  <c r="O2913" i="21" s="1"/>
  <c r="O2914" i="21" s="1"/>
  <c r="O2915" i="21" s="1"/>
  <c r="O2916" i="21" s="1"/>
  <c r="O2917" i="21" s="1"/>
  <c r="O2918" i="21" s="1"/>
  <c r="O2919" i="21" s="1"/>
  <c r="O2920" i="21" s="1"/>
  <c r="O2921" i="21" s="1"/>
  <c r="O2922" i="21" s="1"/>
  <c r="O2923" i="21" s="1"/>
  <c r="O2924" i="21" s="1"/>
  <c r="O2925" i="21" s="1"/>
  <c r="O2926" i="21" s="1"/>
  <c r="O2927" i="21" s="1"/>
  <c r="O2928" i="21" s="1"/>
  <c r="O2929" i="21" s="1"/>
  <c r="O2930" i="21" s="1"/>
  <c r="O2931" i="21" s="1"/>
  <c r="O2932" i="21" s="1"/>
  <c r="O2933" i="21" s="1"/>
  <c r="O2934" i="21" s="1"/>
  <c r="O2935" i="21" s="1"/>
  <c r="O2936" i="21" s="1"/>
  <c r="O2937" i="21" s="1"/>
  <c r="O2938" i="21" s="1"/>
  <c r="O2939" i="21" s="1"/>
  <c r="O2940" i="21" s="1"/>
  <c r="O2941" i="21" s="1"/>
  <c r="O2942" i="21" s="1"/>
  <c r="O2943" i="21" s="1"/>
  <c r="O2944" i="21" s="1"/>
  <c r="O2945" i="21" s="1"/>
  <c r="O2946" i="21" s="1"/>
  <c r="O2947" i="21" s="1"/>
  <c r="O2948" i="21" s="1"/>
  <c r="O2949" i="21" s="1"/>
  <c r="O2950" i="21" s="1"/>
  <c r="O2951" i="21" s="1"/>
  <c r="O2952" i="21" s="1"/>
  <c r="O2953" i="21" s="1"/>
  <c r="O2954" i="21" s="1"/>
  <c r="O2955" i="21" s="1"/>
  <c r="O2956" i="21" s="1"/>
  <c r="O2957" i="21" s="1"/>
  <c r="O2958" i="21" s="1"/>
  <c r="O2959" i="21" s="1"/>
  <c r="O2960" i="21" s="1"/>
  <c r="O2961" i="21" s="1"/>
  <c r="O2962" i="21" s="1"/>
  <c r="O2963" i="21" s="1"/>
  <c r="O2964" i="21" s="1"/>
  <c r="O2965" i="21" s="1"/>
  <c r="O2966" i="21" s="1"/>
  <c r="O2967" i="21" s="1"/>
  <c r="O2968" i="21" s="1"/>
  <c r="O2969" i="21" s="1"/>
  <c r="O2970" i="21" s="1"/>
  <c r="O2971" i="21" s="1"/>
  <c r="O2972" i="21" s="1"/>
  <c r="O2973" i="21" s="1"/>
  <c r="O2974" i="21" s="1"/>
  <c r="O2975" i="21" s="1"/>
  <c r="O2976" i="21" s="1"/>
  <c r="O2977" i="21" s="1"/>
  <c r="O2978" i="21" s="1"/>
  <c r="O2979" i="21" s="1"/>
  <c r="O2980" i="21" s="1"/>
  <c r="O2981" i="21" s="1"/>
  <c r="O2982" i="21" s="1"/>
  <c r="O2983" i="21" s="1"/>
  <c r="O2984" i="21" s="1"/>
  <c r="O2985" i="21" s="1"/>
  <c r="O2986" i="21" s="1"/>
  <c r="O2987" i="21" s="1"/>
  <c r="O2988" i="21" s="1"/>
  <c r="O2989" i="21" s="1"/>
  <c r="O2990" i="21" s="1"/>
  <c r="O2991" i="21" s="1"/>
  <c r="O2992" i="21" s="1"/>
  <c r="O2993" i="21" s="1"/>
  <c r="O2994" i="21" s="1"/>
  <c r="O2995" i="21" s="1"/>
  <c r="O2996" i="21" s="1"/>
  <c r="O2997" i="21" s="1"/>
  <c r="O2998" i="21" s="1"/>
  <c r="O2999" i="21" s="1"/>
  <c r="O3000" i="21" s="1"/>
  <c r="O3001" i="21" s="1"/>
  <c r="O3002" i="21" s="1"/>
  <c r="O3003" i="21" s="1"/>
  <c r="O3004" i="21" s="1"/>
  <c r="O3005" i="21" s="1"/>
  <c r="O3006" i="21" s="1"/>
  <c r="O3007" i="21" s="1"/>
  <c r="O3008" i="21" s="1"/>
  <c r="O3009" i="21" s="1"/>
  <c r="O3010" i="21" s="1"/>
  <c r="O3011" i="21" s="1"/>
  <c r="O3012" i="21" s="1"/>
  <c r="O3013" i="21" s="1"/>
  <c r="O3014" i="21" s="1"/>
  <c r="O3015" i="21" s="1"/>
  <c r="O3016" i="21" s="1"/>
  <c r="O3017" i="21" s="1"/>
  <c r="O3018" i="21" s="1"/>
  <c r="O3019" i="21" s="1"/>
  <c r="O3020" i="21" s="1"/>
  <c r="O3021" i="21" s="1"/>
  <c r="O3022" i="21" s="1"/>
  <c r="O3023" i="21" s="1"/>
  <c r="O3024" i="21" s="1"/>
  <c r="O3025" i="21" s="1"/>
  <c r="O3026" i="21" s="1"/>
  <c r="O3027" i="21" s="1"/>
  <c r="O3028" i="21" s="1"/>
  <c r="O3029" i="21" s="1"/>
  <c r="O3030" i="21" s="1"/>
  <c r="O3031" i="21" s="1"/>
  <c r="O3032" i="21" s="1"/>
  <c r="O3033" i="21" s="1"/>
  <c r="O3034" i="21" s="1"/>
  <c r="O3035" i="21" s="1"/>
  <c r="O3036" i="21" s="1"/>
  <c r="O3037" i="21" s="1"/>
  <c r="O3038" i="21" s="1"/>
  <c r="O3039" i="21" s="1"/>
  <c r="O3040" i="21" s="1"/>
  <c r="O3041" i="21" s="1"/>
  <c r="O3042" i="21" s="1"/>
  <c r="O3043" i="21" s="1"/>
  <c r="O3044" i="21" s="1"/>
  <c r="O3045" i="21" s="1"/>
  <c r="O3046" i="21" s="1"/>
  <c r="O3047" i="21" s="1"/>
  <c r="O3048" i="21" s="1"/>
  <c r="O3049" i="21" s="1"/>
  <c r="O3050" i="21" s="1"/>
  <c r="O3051" i="21" s="1"/>
  <c r="O3052" i="21" s="1"/>
  <c r="O3053" i="21" s="1"/>
  <c r="O3054" i="21" s="1"/>
  <c r="O3055" i="21" s="1"/>
  <c r="O3056" i="21" s="1"/>
  <c r="O3057" i="21" s="1"/>
  <c r="O3058" i="21" s="1"/>
  <c r="O3059" i="21" s="1"/>
  <c r="O3060" i="21" s="1"/>
  <c r="O3061" i="21" s="1"/>
  <c r="O3062" i="21" s="1"/>
  <c r="O3063" i="21" s="1"/>
  <c r="O3064" i="21" s="1"/>
  <c r="O3065" i="21" s="1"/>
  <c r="O3066" i="21" s="1"/>
  <c r="O3067" i="21" s="1"/>
  <c r="O3068" i="21" s="1"/>
  <c r="O3069" i="21" s="1"/>
  <c r="O3070" i="21" s="1"/>
  <c r="O3071" i="21" s="1"/>
  <c r="O3072" i="21" s="1"/>
  <c r="O3073" i="21" s="1"/>
  <c r="O3074" i="21" s="1"/>
  <c r="O3075" i="21" s="1"/>
  <c r="O3076" i="21" s="1"/>
  <c r="O3077" i="21" s="1"/>
  <c r="O3078" i="21" s="1"/>
  <c r="O3079" i="21" s="1"/>
  <c r="O3080" i="21" s="1"/>
  <c r="O3081" i="21" s="1"/>
  <c r="O3082" i="21" s="1"/>
  <c r="O3083" i="21" s="1"/>
  <c r="N2735" i="21"/>
  <c r="N2736" i="21" s="1"/>
  <c r="N2737" i="21" s="1"/>
  <c r="N2738" i="21" s="1"/>
  <c r="N2739" i="21" s="1"/>
  <c r="N2740" i="21" s="1"/>
  <c r="N2741" i="21" s="1"/>
  <c r="N2742" i="21" s="1"/>
  <c r="N2743" i="21" s="1"/>
  <c r="N2744" i="21" s="1"/>
  <c r="N2745" i="21" s="1"/>
  <c r="N2746" i="21" s="1"/>
  <c r="N2747" i="21" s="1"/>
  <c r="N2748" i="21" s="1"/>
  <c r="N2749" i="21" s="1"/>
  <c r="N2750" i="21" s="1"/>
  <c r="N2751" i="21" s="1"/>
  <c r="N2752" i="21" s="1"/>
  <c r="N2753" i="21" s="1"/>
  <c r="N2754" i="21" s="1"/>
  <c r="N2755" i="21" s="1"/>
  <c r="N2756" i="21" s="1"/>
  <c r="N2757" i="21" s="1"/>
  <c r="N2758" i="21" s="1"/>
  <c r="N2759" i="21" s="1"/>
  <c r="N2760" i="21" s="1"/>
  <c r="N2761" i="21" s="1"/>
  <c r="N2762" i="21" s="1"/>
  <c r="N2763" i="21" s="1"/>
  <c r="N2764" i="21" s="1"/>
  <c r="N2765" i="21" s="1"/>
  <c r="N2766" i="21" s="1"/>
  <c r="N2767" i="21" s="1"/>
  <c r="N2768" i="21" s="1"/>
  <c r="N2769" i="21" s="1"/>
  <c r="N2770" i="21" s="1"/>
  <c r="N2771" i="21" s="1"/>
  <c r="N2772" i="21" s="1"/>
  <c r="N2773" i="21" s="1"/>
  <c r="N2774" i="21" s="1"/>
  <c r="N2775" i="21" s="1"/>
  <c r="N2776" i="21" s="1"/>
  <c r="N2777" i="21" s="1"/>
  <c r="N2778" i="21" s="1"/>
  <c r="N2779" i="21" s="1"/>
  <c r="N2780" i="21" s="1"/>
  <c r="N2781" i="21" s="1"/>
  <c r="N2782" i="21" s="1"/>
  <c r="N2783" i="21" s="1"/>
  <c r="N2784" i="21" s="1"/>
  <c r="N2785" i="21" s="1"/>
  <c r="N2786" i="21" s="1"/>
  <c r="N2787" i="21" s="1"/>
  <c r="N2788" i="21" s="1"/>
  <c r="N2789" i="21" s="1"/>
  <c r="N2790" i="21" s="1"/>
  <c r="N2791" i="21" s="1"/>
  <c r="N2792" i="21" s="1"/>
  <c r="N2793" i="21" s="1"/>
  <c r="N2794" i="21" s="1"/>
  <c r="N2795" i="21" s="1"/>
  <c r="N2796" i="21" s="1"/>
  <c r="N2797" i="21" s="1"/>
  <c r="N2798" i="21" s="1"/>
  <c r="N2799" i="21" s="1"/>
  <c r="N2800" i="21" s="1"/>
  <c r="N2801" i="21" s="1"/>
  <c r="N2802" i="21" s="1"/>
  <c r="N2803" i="21" s="1"/>
  <c r="N2804" i="21" s="1"/>
  <c r="N2805" i="21" s="1"/>
  <c r="N2806" i="21" s="1"/>
  <c r="N2807" i="21" s="1"/>
  <c r="N2808" i="21" s="1"/>
  <c r="N2809" i="21" s="1"/>
  <c r="N2810" i="21" s="1"/>
  <c r="N2811" i="21" s="1"/>
  <c r="N2812" i="21" s="1"/>
  <c r="N2813" i="21" s="1"/>
  <c r="N2814" i="21" s="1"/>
  <c r="N2815" i="21" s="1"/>
  <c r="N2816" i="21" s="1"/>
  <c r="N2817" i="21" s="1"/>
  <c r="N2818" i="21" s="1"/>
  <c r="N2819" i="21" s="1"/>
  <c r="N2820" i="21" s="1"/>
  <c r="N2821" i="21" s="1"/>
  <c r="N2822" i="21" s="1"/>
  <c r="N2823" i="21" s="1"/>
  <c r="N2824" i="21" s="1"/>
  <c r="N2825" i="21" s="1"/>
  <c r="N2826" i="21" s="1"/>
  <c r="N2827" i="21" s="1"/>
  <c r="N2828" i="21" s="1"/>
  <c r="N2829" i="21" s="1"/>
  <c r="N2830" i="21" s="1"/>
  <c r="N2831" i="21" s="1"/>
  <c r="N2832" i="21" s="1"/>
  <c r="N2833" i="21" s="1"/>
  <c r="N2834" i="21" s="1"/>
  <c r="N2835" i="21" s="1"/>
  <c r="N2836" i="21" s="1"/>
  <c r="N2837" i="21" s="1"/>
  <c r="N2838" i="21" s="1"/>
  <c r="N2839" i="21" s="1"/>
  <c r="N2840" i="21" s="1"/>
  <c r="N2841" i="21" s="1"/>
  <c r="N2842" i="21" s="1"/>
  <c r="N2843" i="21" s="1"/>
  <c r="N2844" i="21" s="1"/>
  <c r="N2845" i="21" s="1"/>
  <c r="N2846" i="21" s="1"/>
  <c r="N2847" i="21" s="1"/>
  <c r="N2848" i="21" s="1"/>
  <c r="N2849" i="21" s="1"/>
  <c r="N2850" i="21" s="1"/>
  <c r="N2851" i="21" s="1"/>
  <c r="N2852" i="21" s="1"/>
  <c r="N2853" i="21" s="1"/>
  <c r="N2854" i="21" s="1"/>
  <c r="N2855" i="21" s="1"/>
  <c r="N2856" i="21" s="1"/>
  <c r="N2857" i="21" s="1"/>
  <c r="N2858" i="21" s="1"/>
  <c r="N2859" i="21" s="1"/>
  <c r="N2860" i="21" s="1"/>
  <c r="N2861" i="21" s="1"/>
  <c r="N2862" i="21" s="1"/>
  <c r="N2863" i="21" s="1"/>
  <c r="N2864" i="21" s="1"/>
  <c r="N2865" i="21" s="1"/>
  <c r="N2866" i="21" s="1"/>
  <c r="N2867" i="21" s="1"/>
  <c r="N2868" i="21" s="1"/>
  <c r="N2869" i="21" s="1"/>
  <c r="N2870" i="21" s="1"/>
  <c r="N2871" i="21" s="1"/>
  <c r="N2872" i="21" s="1"/>
  <c r="N2873" i="21" s="1"/>
  <c r="N2874" i="21" s="1"/>
  <c r="N2875" i="21" s="1"/>
  <c r="N2876" i="21" s="1"/>
  <c r="N2877" i="21" s="1"/>
  <c r="N2878" i="21" s="1"/>
  <c r="N2879" i="21" s="1"/>
  <c r="N2880" i="21" s="1"/>
  <c r="N2881" i="21" s="1"/>
  <c r="N2882" i="21" s="1"/>
  <c r="N2883" i="21" s="1"/>
  <c r="N2884" i="21" s="1"/>
  <c r="N2885" i="21" s="1"/>
  <c r="N2886" i="21" s="1"/>
  <c r="N2887" i="21" s="1"/>
  <c r="N2888" i="21" s="1"/>
  <c r="N2889" i="21" s="1"/>
  <c r="N2890" i="21" s="1"/>
  <c r="N2891" i="21" s="1"/>
  <c r="N2892" i="21" s="1"/>
  <c r="N2893" i="21" s="1"/>
  <c r="N2894" i="21" s="1"/>
  <c r="N2895" i="21" s="1"/>
  <c r="N2896" i="21" s="1"/>
  <c r="N2897" i="21" s="1"/>
  <c r="N2898" i="21" s="1"/>
  <c r="N2899" i="21" s="1"/>
  <c r="N2900" i="21" s="1"/>
  <c r="N2901" i="21" s="1"/>
  <c r="N2902" i="21" s="1"/>
  <c r="N2903" i="21" s="1"/>
  <c r="N2904" i="21" s="1"/>
  <c r="N2905" i="21" s="1"/>
  <c r="N2906" i="21" s="1"/>
  <c r="N2907" i="21" s="1"/>
  <c r="N2908" i="21" s="1"/>
  <c r="N2909" i="21" s="1"/>
  <c r="N2910" i="21" s="1"/>
  <c r="N2911" i="21" s="1"/>
  <c r="N2912" i="21" s="1"/>
  <c r="N2913" i="21" s="1"/>
  <c r="N2914" i="21" s="1"/>
  <c r="N2915" i="21" s="1"/>
  <c r="N2916" i="21" s="1"/>
  <c r="N2917" i="21" s="1"/>
  <c r="N2918" i="21" s="1"/>
  <c r="N2919" i="21" s="1"/>
  <c r="N2920" i="21" s="1"/>
  <c r="N2921" i="21" s="1"/>
  <c r="N2922" i="21" s="1"/>
  <c r="N2923" i="21" s="1"/>
  <c r="N2924" i="21" s="1"/>
  <c r="N2925" i="21" s="1"/>
  <c r="N2926" i="21" s="1"/>
  <c r="N2927" i="21" s="1"/>
  <c r="N2928" i="21" s="1"/>
  <c r="N2929" i="21" s="1"/>
  <c r="N2930" i="21" s="1"/>
  <c r="N2931" i="21" s="1"/>
  <c r="N2932" i="21" s="1"/>
  <c r="N2933" i="21" s="1"/>
  <c r="N2934" i="21" s="1"/>
  <c r="N2935" i="21" s="1"/>
  <c r="N2936" i="21" s="1"/>
  <c r="N2937" i="21" s="1"/>
  <c r="N2938" i="21" s="1"/>
  <c r="N2939" i="21" s="1"/>
  <c r="N2940" i="21" s="1"/>
  <c r="N2941" i="21" s="1"/>
  <c r="N2942" i="21" s="1"/>
  <c r="N2943" i="21" s="1"/>
  <c r="N2944" i="21" s="1"/>
  <c r="N2945" i="21" s="1"/>
  <c r="N2946" i="21" s="1"/>
  <c r="N2947" i="21" s="1"/>
  <c r="N2948" i="21" s="1"/>
  <c r="N2949" i="21" s="1"/>
  <c r="N2950" i="21" s="1"/>
  <c r="N2951" i="21" s="1"/>
  <c r="N2952" i="21" s="1"/>
  <c r="N2953" i="21" s="1"/>
  <c r="N2954" i="21" s="1"/>
  <c r="N2955" i="21" s="1"/>
  <c r="N2956" i="21" s="1"/>
  <c r="N2957" i="21" s="1"/>
  <c r="N2958" i="21" s="1"/>
  <c r="N2959" i="21" s="1"/>
  <c r="N2960" i="21" s="1"/>
  <c r="N2961" i="21" s="1"/>
  <c r="N2962" i="21" s="1"/>
  <c r="N2963" i="21" s="1"/>
  <c r="N2964" i="21" s="1"/>
  <c r="N2965" i="21" s="1"/>
  <c r="N2966" i="21" s="1"/>
  <c r="N2967" i="21" s="1"/>
  <c r="N2968" i="21" s="1"/>
  <c r="N2969" i="21" s="1"/>
  <c r="N2970" i="21" s="1"/>
  <c r="N2971" i="21" s="1"/>
  <c r="N2972" i="21" s="1"/>
  <c r="N2973" i="21" s="1"/>
  <c r="N2974" i="21" s="1"/>
  <c r="N2975" i="21" s="1"/>
  <c r="N2976" i="21" s="1"/>
  <c r="N2977" i="21" s="1"/>
  <c r="N2978" i="21" s="1"/>
  <c r="N2979" i="21" s="1"/>
  <c r="N2980" i="21" s="1"/>
  <c r="N2981" i="21" s="1"/>
  <c r="N2982" i="21" s="1"/>
  <c r="N2983" i="21" s="1"/>
  <c r="N2984" i="21" s="1"/>
  <c r="N2985" i="21" s="1"/>
  <c r="N2986" i="21" s="1"/>
  <c r="N2987" i="21" s="1"/>
  <c r="N2988" i="21" s="1"/>
  <c r="N2989" i="21" s="1"/>
  <c r="N2990" i="21" s="1"/>
  <c r="N2991" i="21" s="1"/>
  <c r="N2992" i="21" s="1"/>
  <c r="N2993" i="21" s="1"/>
  <c r="N2994" i="21" s="1"/>
  <c r="N2995" i="21" s="1"/>
  <c r="N2996" i="21" s="1"/>
  <c r="N2997" i="21" s="1"/>
  <c r="N2998" i="21" s="1"/>
  <c r="N2999" i="21" s="1"/>
  <c r="N3000" i="21" s="1"/>
  <c r="N3001" i="21" s="1"/>
  <c r="N3002" i="21" s="1"/>
  <c r="N3003" i="21" s="1"/>
  <c r="N3004" i="21" s="1"/>
  <c r="N3005" i="21" s="1"/>
  <c r="N3006" i="21" s="1"/>
  <c r="N3007" i="21" s="1"/>
  <c r="N3008" i="21" s="1"/>
  <c r="N3009" i="21" s="1"/>
  <c r="N3010" i="21" s="1"/>
  <c r="N3011" i="21" s="1"/>
  <c r="N3012" i="21" s="1"/>
  <c r="N3013" i="21" s="1"/>
  <c r="N3014" i="21" s="1"/>
  <c r="N3015" i="21" s="1"/>
  <c r="N3016" i="21" s="1"/>
  <c r="N3017" i="21" s="1"/>
  <c r="N3018" i="21" s="1"/>
  <c r="N3019" i="21" s="1"/>
  <c r="N3020" i="21" s="1"/>
  <c r="N3021" i="21" s="1"/>
  <c r="N3022" i="21" s="1"/>
  <c r="N3023" i="21" s="1"/>
  <c r="N3024" i="21" s="1"/>
  <c r="N3025" i="21" s="1"/>
  <c r="N3026" i="21" s="1"/>
  <c r="N3027" i="21" s="1"/>
  <c r="N3028" i="21" s="1"/>
  <c r="N3029" i="21" s="1"/>
  <c r="N3030" i="21" s="1"/>
  <c r="N3031" i="21" s="1"/>
  <c r="N3032" i="21" s="1"/>
  <c r="N3033" i="21" s="1"/>
  <c r="N3034" i="21" s="1"/>
  <c r="N3035" i="21" s="1"/>
  <c r="N3036" i="21" s="1"/>
  <c r="N3037" i="21" s="1"/>
  <c r="N3038" i="21" s="1"/>
  <c r="N3039" i="21" s="1"/>
  <c r="N3040" i="21" s="1"/>
  <c r="N3041" i="21" s="1"/>
  <c r="N3042" i="21" s="1"/>
  <c r="N3043" i="21" s="1"/>
  <c r="N3044" i="21" s="1"/>
  <c r="N3045" i="21" s="1"/>
  <c r="N3046" i="21" s="1"/>
  <c r="N3047" i="21" s="1"/>
  <c r="N3048" i="21" s="1"/>
  <c r="N3049" i="21" s="1"/>
  <c r="N3050" i="21" s="1"/>
  <c r="N3051" i="21" s="1"/>
  <c r="N3052" i="21" s="1"/>
  <c r="N3053" i="21" s="1"/>
  <c r="N3054" i="21" s="1"/>
  <c r="N3055" i="21" s="1"/>
  <c r="N3056" i="21" s="1"/>
  <c r="N3057" i="21" s="1"/>
  <c r="N3058" i="21" s="1"/>
  <c r="N3059" i="21" s="1"/>
  <c r="N3060" i="21" s="1"/>
  <c r="N3061" i="21" s="1"/>
  <c r="N3062" i="21" s="1"/>
  <c r="N3063" i="21" s="1"/>
  <c r="N3064" i="21" s="1"/>
  <c r="N3065" i="21" s="1"/>
  <c r="N3066" i="21" s="1"/>
  <c r="N3067" i="21" s="1"/>
  <c r="N3068" i="21" s="1"/>
  <c r="N3069" i="21" s="1"/>
  <c r="N3070" i="21" s="1"/>
  <c r="N3071" i="21" s="1"/>
  <c r="N3072" i="21" s="1"/>
  <c r="N3073" i="21" s="1"/>
  <c r="N3074" i="21" s="1"/>
  <c r="N3075" i="21" s="1"/>
  <c r="N3076" i="21" s="1"/>
  <c r="N3077" i="21" s="1"/>
  <c r="N3078" i="21" s="1"/>
  <c r="N3079" i="21" s="1"/>
  <c r="N3080" i="21" s="1"/>
  <c r="N3081" i="21" s="1"/>
  <c r="N3082" i="21" s="1"/>
  <c r="N3083" i="21" s="1"/>
  <c r="R2335" i="21"/>
  <c r="R2336" i="21" s="1"/>
  <c r="R2337" i="21" s="1"/>
  <c r="R2338" i="21" s="1"/>
  <c r="R2339" i="21" s="1"/>
  <c r="R2340" i="21" s="1"/>
  <c r="R2341" i="21" s="1"/>
  <c r="R2342" i="21" s="1"/>
  <c r="R2343" i="21" s="1"/>
  <c r="R2344" i="21" s="1"/>
  <c r="R2345" i="21" s="1"/>
  <c r="R2346" i="21" s="1"/>
  <c r="R2347" i="21" s="1"/>
  <c r="R2348" i="21" s="1"/>
  <c r="R2349" i="21" s="1"/>
  <c r="R2350" i="21" s="1"/>
  <c r="R2351" i="21" s="1"/>
  <c r="R2352" i="21" s="1"/>
  <c r="R2353" i="21" s="1"/>
  <c r="R2354" i="21" s="1"/>
  <c r="R2355" i="21" s="1"/>
  <c r="R2356" i="21" s="1"/>
  <c r="R2357" i="21" s="1"/>
  <c r="R2358" i="21" s="1"/>
  <c r="R2359" i="21" s="1"/>
  <c r="R2360" i="21" s="1"/>
  <c r="R2361" i="21" s="1"/>
  <c r="R2362" i="21" s="1"/>
  <c r="R2363" i="21" s="1"/>
  <c r="R2364" i="21" s="1"/>
  <c r="R2365" i="21" s="1"/>
  <c r="R2366" i="21" s="1"/>
  <c r="R2367" i="21" s="1"/>
  <c r="R2368" i="21" s="1"/>
  <c r="R2369" i="21" s="1"/>
  <c r="R2370" i="21" s="1"/>
  <c r="R2371" i="21" s="1"/>
  <c r="R2372" i="21" s="1"/>
  <c r="R2373" i="21" s="1"/>
  <c r="R2374" i="21" s="1"/>
  <c r="R2375" i="21" s="1"/>
  <c r="R2376" i="21" s="1"/>
  <c r="R2377" i="21" s="1"/>
  <c r="R2378" i="21" s="1"/>
  <c r="R2379" i="21" s="1"/>
  <c r="R2380" i="21" s="1"/>
  <c r="R2381" i="21" s="1"/>
  <c r="R2382" i="21" s="1"/>
  <c r="R2383" i="21" s="1"/>
  <c r="R2384" i="21" s="1"/>
  <c r="R2385" i="21" s="1"/>
  <c r="R2386" i="21" s="1"/>
  <c r="R2387" i="21" s="1"/>
  <c r="R2388" i="21" s="1"/>
  <c r="R2389" i="21" s="1"/>
  <c r="R2390" i="21" s="1"/>
  <c r="R2391" i="21" s="1"/>
  <c r="R2392" i="21" s="1"/>
  <c r="R2393" i="21" s="1"/>
  <c r="R2394" i="21" s="1"/>
  <c r="R2395" i="21" s="1"/>
  <c r="R2396" i="21" s="1"/>
  <c r="R2397" i="21" s="1"/>
  <c r="R2398" i="21" s="1"/>
  <c r="R2399" i="21" s="1"/>
  <c r="R2400" i="21" s="1"/>
  <c r="R2401" i="21" s="1"/>
  <c r="R2402" i="21" s="1"/>
  <c r="R2403" i="21" s="1"/>
  <c r="R2404" i="21" s="1"/>
  <c r="R2405" i="21" s="1"/>
  <c r="R2406" i="21" s="1"/>
  <c r="R2407" i="21" s="1"/>
  <c r="R2408" i="21" s="1"/>
  <c r="R2409" i="21" s="1"/>
  <c r="R2410" i="21" s="1"/>
  <c r="R2411" i="21" s="1"/>
  <c r="R2412" i="21" s="1"/>
  <c r="R2413" i="21" s="1"/>
  <c r="R2414" i="21" s="1"/>
  <c r="R2415" i="21" s="1"/>
  <c r="R2416" i="21" s="1"/>
  <c r="R2417" i="21" s="1"/>
  <c r="R2418" i="21" s="1"/>
  <c r="R2419" i="21" s="1"/>
  <c r="R2420" i="21" s="1"/>
  <c r="R2421" i="21" s="1"/>
  <c r="R2422" i="21" s="1"/>
  <c r="R2423" i="21" s="1"/>
  <c r="R2424" i="21" s="1"/>
  <c r="R2425" i="21" s="1"/>
  <c r="R2426" i="21" s="1"/>
  <c r="R2427" i="21" s="1"/>
  <c r="R2428" i="21" s="1"/>
  <c r="R2429" i="21" s="1"/>
  <c r="R2430" i="21" s="1"/>
  <c r="R2431" i="21" s="1"/>
  <c r="R2432" i="21" s="1"/>
  <c r="R2433" i="21" s="1"/>
  <c r="R2434" i="21" s="1"/>
  <c r="R2435" i="21" s="1"/>
  <c r="R2436" i="21" s="1"/>
  <c r="R2437" i="21" s="1"/>
  <c r="R2438" i="21" s="1"/>
  <c r="R2439" i="21" s="1"/>
  <c r="R2440" i="21" s="1"/>
  <c r="R2441" i="21" s="1"/>
  <c r="R2442" i="21" s="1"/>
  <c r="R2443" i="21" s="1"/>
  <c r="R2444" i="21" s="1"/>
  <c r="R2445" i="21" s="1"/>
  <c r="R2446" i="21" s="1"/>
  <c r="R2447" i="21" s="1"/>
  <c r="R2448" i="21" s="1"/>
  <c r="R2449" i="21" s="1"/>
  <c r="R2450" i="21" s="1"/>
  <c r="R2451" i="21" s="1"/>
  <c r="R2452" i="21" s="1"/>
  <c r="R2453" i="21" s="1"/>
  <c r="R2454" i="21" s="1"/>
  <c r="R2455" i="21" s="1"/>
  <c r="R2456" i="21" s="1"/>
  <c r="R2457" i="21" s="1"/>
  <c r="R2458" i="21" s="1"/>
  <c r="R2459" i="21" s="1"/>
  <c r="R2460" i="21" s="1"/>
  <c r="R2461" i="21" s="1"/>
  <c r="R2462" i="21" s="1"/>
  <c r="R2463" i="21" s="1"/>
  <c r="R2464" i="21" s="1"/>
  <c r="R2465" i="21" s="1"/>
  <c r="R2466" i="21" s="1"/>
  <c r="R2467" i="21" s="1"/>
  <c r="R2468" i="21" s="1"/>
  <c r="R2469" i="21" s="1"/>
  <c r="R2470" i="21" s="1"/>
  <c r="R2471" i="21" s="1"/>
  <c r="R2472" i="21" s="1"/>
  <c r="R2473" i="21" s="1"/>
  <c r="R2474" i="21" s="1"/>
  <c r="R2475" i="21" s="1"/>
  <c r="R2476" i="21" s="1"/>
  <c r="R2477" i="21" s="1"/>
  <c r="R2478" i="21" s="1"/>
  <c r="R2479" i="21" s="1"/>
  <c r="R2480" i="21" s="1"/>
  <c r="R2481" i="21" s="1"/>
  <c r="R2482" i="21" s="1"/>
  <c r="R2483" i="21" s="1"/>
  <c r="R2484" i="21" s="1"/>
  <c r="R2485" i="21" s="1"/>
  <c r="R2486" i="21" s="1"/>
  <c r="R2487" i="21" s="1"/>
  <c r="R2488" i="21" s="1"/>
  <c r="R2489" i="21" s="1"/>
  <c r="R2490" i="21" s="1"/>
  <c r="R2491" i="21" s="1"/>
  <c r="R2492" i="21" s="1"/>
  <c r="R2493" i="21" s="1"/>
  <c r="R2494" i="21" s="1"/>
  <c r="R2495" i="21" s="1"/>
  <c r="R2496" i="21" s="1"/>
  <c r="R2497" i="21" s="1"/>
  <c r="R2498" i="21" s="1"/>
  <c r="R2499" i="21" s="1"/>
  <c r="R2500" i="21" s="1"/>
  <c r="R2501" i="21" s="1"/>
  <c r="R2502" i="21" s="1"/>
  <c r="R2503" i="21" s="1"/>
  <c r="R2504" i="21" s="1"/>
  <c r="R2505" i="21" s="1"/>
  <c r="R2506" i="21" s="1"/>
  <c r="R2507" i="21" s="1"/>
  <c r="R2508" i="21" s="1"/>
  <c r="R2509" i="21" s="1"/>
  <c r="R2510" i="21" s="1"/>
  <c r="R2511" i="21" s="1"/>
  <c r="R2512" i="21" s="1"/>
  <c r="R2513" i="21" s="1"/>
  <c r="R2514" i="21" s="1"/>
  <c r="R2515" i="21" s="1"/>
  <c r="R2516" i="21" s="1"/>
  <c r="R2517" i="21" s="1"/>
  <c r="R2518" i="21" s="1"/>
  <c r="R2519" i="21" s="1"/>
  <c r="R2520" i="21" s="1"/>
  <c r="R2521" i="21" s="1"/>
  <c r="R2522" i="21" s="1"/>
  <c r="R2523" i="21" s="1"/>
  <c r="R2524" i="21" s="1"/>
  <c r="R2525" i="21" s="1"/>
  <c r="R2526" i="21" s="1"/>
  <c r="R2527" i="21" s="1"/>
  <c r="R2528" i="21" s="1"/>
  <c r="R2529" i="21" s="1"/>
  <c r="R2530" i="21" s="1"/>
  <c r="R2531" i="21" s="1"/>
  <c r="R2532" i="21" s="1"/>
  <c r="R2533" i="21" s="1"/>
  <c r="R2534" i="21" s="1"/>
  <c r="R2535" i="21" s="1"/>
  <c r="R2536" i="21" s="1"/>
  <c r="R2537" i="21" s="1"/>
  <c r="R2538" i="21" s="1"/>
  <c r="R2539" i="21" s="1"/>
  <c r="R2540" i="21" s="1"/>
  <c r="R2541" i="21" s="1"/>
  <c r="R2542" i="21" s="1"/>
  <c r="R2543" i="21" s="1"/>
  <c r="R2544" i="21" s="1"/>
  <c r="R2545" i="21" s="1"/>
  <c r="R2546" i="21" s="1"/>
  <c r="R2547" i="21" s="1"/>
  <c r="R2548" i="21" s="1"/>
  <c r="R2549" i="21" s="1"/>
  <c r="R2550" i="21" s="1"/>
  <c r="R2551" i="21" s="1"/>
  <c r="R2552" i="21" s="1"/>
  <c r="R2553" i="21" s="1"/>
  <c r="R2554" i="21" s="1"/>
  <c r="R2555" i="21" s="1"/>
  <c r="R2556" i="21" s="1"/>
  <c r="R2557" i="21" s="1"/>
  <c r="R2558" i="21" s="1"/>
  <c r="R2559" i="21" s="1"/>
  <c r="R2560" i="21" s="1"/>
  <c r="R2561" i="21" s="1"/>
  <c r="R2562" i="21" s="1"/>
  <c r="R2563" i="21" s="1"/>
  <c r="R2564" i="21" s="1"/>
  <c r="R2565" i="21" s="1"/>
  <c r="R2566" i="21" s="1"/>
  <c r="R2567" i="21" s="1"/>
  <c r="R2568" i="21" s="1"/>
  <c r="R2569" i="21" s="1"/>
  <c r="R2570" i="21" s="1"/>
  <c r="R2571" i="21" s="1"/>
  <c r="R2572" i="21" s="1"/>
  <c r="R2573" i="21" s="1"/>
  <c r="R2574" i="21" s="1"/>
  <c r="R2575" i="21" s="1"/>
  <c r="R2576" i="21" s="1"/>
  <c r="R2577" i="21" s="1"/>
  <c r="R2578" i="21" s="1"/>
  <c r="R2579" i="21" s="1"/>
  <c r="R2580" i="21" s="1"/>
  <c r="R2581" i="21" s="1"/>
  <c r="R2582" i="21" s="1"/>
  <c r="R2583" i="21" s="1"/>
  <c r="R2584" i="21" s="1"/>
  <c r="R2585" i="21" s="1"/>
  <c r="R2586" i="21" s="1"/>
  <c r="R2587" i="21" s="1"/>
  <c r="R2588" i="21" s="1"/>
  <c r="R2589" i="21" s="1"/>
  <c r="R2590" i="21" s="1"/>
  <c r="R2591" i="21" s="1"/>
  <c r="R2592" i="21" s="1"/>
  <c r="R2593" i="21" s="1"/>
  <c r="R2594" i="21" s="1"/>
  <c r="R2595" i="21" s="1"/>
  <c r="R2596" i="21" s="1"/>
  <c r="R2597" i="21" s="1"/>
  <c r="R2598" i="21" s="1"/>
  <c r="R2599" i="21" s="1"/>
  <c r="R2600" i="21" s="1"/>
  <c r="R2601" i="21" s="1"/>
  <c r="R2602" i="21" s="1"/>
  <c r="R2603" i="21" s="1"/>
  <c r="R2604" i="21" s="1"/>
  <c r="R2605" i="21" s="1"/>
  <c r="R2606" i="21" s="1"/>
  <c r="R2607" i="21" s="1"/>
  <c r="R2608" i="21" s="1"/>
  <c r="R2609" i="21" s="1"/>
  <c r="R2610" i="21" s="1"/>
  <c r="R2611" i="21" s="1"/>
  <c r="R2612" i="21" s="1"/>
  <c r="R2613" i="21" s="1"/>
  <c r="R2614" i="21" s="1"/>
  <c r="R2615" i="21" s="1"/>
  <c r="R2616" i="21" s="1"/>
  <c r="R2617" i="21" s="1"/>
  <c r="R2618" i="21" s="1"/>
  <c r="R2619" i="21" s="1"/>
  <c r="R2620" i="21" s="1"/>
  <c r="R2621" i="21" s="1"/>
  <c r="R2622" i="21" s="1"/>
  <c r="R2623" i="21" s="1"/>
  <c r="R2624" i="21" s="1"/>
  <c r="R2625" i="21" s="1"/>
  <c r="R2626" i="21" s="1"/>
  <c r="R2627" i="21" s="1"/>
  <c r="R2628" i="21" s="1"/>
  <c r="R2629" i="21" s="1"/>
  <c r="R2630" i="21" s="1"/>
  <c r="R2631" i="21" s="1"/>
  <c r="R2632" i="21" s="1"/>
  <c r="R2633" i="21" s="1"/>
  <c r="R2634" i="21" s="1"/>
  <c r="R2635" i="21" s="1"/>
  <c r="R2636" i="21" s="1"/>
  <c r="R2637" i="21" s="1"/>
  <c r="R2638" i="21" s="1"/>
  <c r="R2639" i="21" s="1"/>
  <c r="R2640" i="21" s="1"/>
  <c r="R2641" i="21" s="1"/>
  <c r="R2642" i="21" s="1"/>
  <c r="R2643" i="21" s="1"/>
  <c r="R2644" i="21" s="1"/>
  <c r="R2645" i="21" s="1"/>
  <c r="R2646" i="21" s="1"/>
  <c r="R2647" i="21" s="1"/>
  <c r="R2648" i="21" s="1"/>
  <c r="R2649" i="21" s="1"/>
  <c r="R2650" i="21" s="1"/>
  <c r="R2651" i="21" s="1"/>
  <c r="R2652" i="21" s="1"/>
  <c r="R2653" i="21" s="1"/>
  <c r="R2654" i="21" s="1"/>
  <c r="R2655" i="21" s="1"/>
  <c r="R2656" i="21" s="1"/>
  <c r="R2657" i="21" s="1"/>
  <c r="R2658" i="21" s="1"/>
  <c r="R2659" i="21" s="1"/>
  <c r="R2660" i="21" s="1"/>
  <c r="R2661" i="21" s="1"/>
  <c r="R2662" i="21" s="1"/>
  <c r="R2663" i="21" s="1"/>
  <c r="R2664" i="21" s="1"/>
  <c r="R2665" i="21" s="1"/>
  <c r="R2666" i="21" s="1"/>
  <c r="R2667" i="21" s="1"/>
  <c r="R2668" i="21" s="1"/>
  <c r="R2669" i="21" s="1"/>
  <c r="R2670" i="21" s="1"/>
  <c r="R2671" i="21" s="1"/>
  <c r="R2672" i="21" s="1"/>
  <c r="R2673" i="21" s="1"/>
  <c r="R2674" i="21" s="1"/>
  <c r="R2675" i="21" s="1"/>
  <c r="R2676" i="21" s="1"/>
  <c r="R2677" i="21" s="1"/>
  <c r="R2678" i="21" s="1"/>
  <c r="R2679" i="21" s="1"/>
  <c r="R2680" i="21" s="1"/>
  <c r="R2681" i="21" s="1"/>
  <c r="R2682" i="21" s="1"/>
  <c r="R2683" i="21" s="1"/>
  <c r="R2684" i="21" s="1"/>
  <c r="R2685" i="21" s="1"/>
  <c r="R2686" i="21" s="1"/>
  <c r="R2687" i="21" s="1"/>
  <c r="R2688" i="21" s="1"/>
  <c r="R2689" i="21" s="1"/>
  <c r="R2690" i="21" s="1"/>
  <c r="R2691" i="21" s="1"/>
  <c r="R2692" i="21" s="1"/>
  <c r="R2693" i="21" s="1"/>
  <c r="R2694" i="21" s="1"/>
  <c r="R2695" i="21" s="1"/>
  <c r="R2696" i="21" s="1"/>
  <c r="R2697" i="21" s="1"/>
  <c r="R2698" i="21" s="1"/>
  <c r="R2699" i="21" s="1"/>
  <c r="R2700" i="21" s="1"/>
  <c r="R2701" i="21" s="1"/>
  <c r="R2702" i="21" s="1"/>
  <c r="R2703" i="21" s="1"/>
  <c r="R2704" i="21" s="1"/>
  <c r="R2705" i="21" s="1"/>
  <c r="R2706" i="21" s="1"/>
  <c r="R2707" i="21" s="1"/>
  <c r="R2708" i="21" s="1"/>
  <c r="R2709" i="21" s="1"/>
  <c r="R2710" i="21" s="1"/>
  <c r="R2711" i="21" s="1"/>
  <c r="R2712" i="21" s="1"/>
  <c r="R2713" i="21" s="1"/>
  <c r="R2714" i="21" s="1"/>
  <c r="R2715" i="21" s="1"/>
  <c r="R2716" i="21" s="1"/>
  <c r="R2717" i="21" s="1"/>
  <c r="R2718" i="21" s="1"/>
  <c r="R2719" i="21" s="1"/>
  <c r="R2720" i="21" s="1"/>
  <c r="R2721" i="21" s="1"/>
  <c r="R2722" i="21" s="1"/>
  <c r="R2723" i="21" s="1"/>
  <c r="R2724" i="21" s="1"/>
  <c r="R2725" i="21" s="1"/>
  <c r="R2726" i="21" s="1"/>
  <c r="R2727" i="21" s="1"/>
  <c r="R2728" i="21" s="1"/>
  <c r="R2729" i="21" s="1"/>
  <c r="R2730" i="21" s="1"/>
  <c r="R2731" i="21" s="1"/>
  <c r="R2732" i="21" s="1"/>
  <c r="R2733" i="21" s="1"/>
  <c r="Q2335" i="21"/>
  <c r="Q2336" i="21" s="1"/>
  <c r="Q2337" i="21" s="1"/>
  <c r="Q2338" i="21" s="1"/>
  <c r="Q2339" i="21" s="1"/>
  <c r="Q2340" i="21" s="1"/>
  <c r="Q2341" i="21" s="1"/>
  <c r="Q2342" i="21" s="1"/>
  <c r="Q2343" i="21" s="1"/>
  <c r="Q2344" i="21" s="1"/>
  <c r="Q2345" i="21" s="1"/>
  <c r="Q2346" i="21" s="1"/>
  <c r="Q2347" i="21" s="1"/>
  <c r="Q2348" i="21" s="1"/>
  <c r="Q2349" i="21" s="1"/>
  <c r="Q2350" i="21" s="1"/>
  <c r="Q2351" i="21" s="1"/>
  <c r="Q2352" i="21" s="1"/>
  <c r="Q2353" i="21" s="1"/>
  <c r="Q2354" i="21" s="1"/>
  <c r="Q2355" i="21" s="1"/>
  <c r="Q2356" i="21" s="1"/>
  <c r="Q2357" i="21" s="1"/>
  <c r="Q2358" i="21" s="1"/>
  <c r="Q2359" i="21" s="1"/>
  <c r="Q2360" i="21" s="1"/>
  <c r="Q2361" i="21" s="1"/>
  <c r="Q2362" i="21" s="1"/>
  <c r="Q2363" i="21" s="1"/>
  <c r="Q2364" i="21" s="1"/>
  <c r="Q2365" i="21" s="1"/>
  <c r="Q2366" i="21" s="1"/>
  <c r="Q2367" i="21" s="1"/>
  <c r="Q2368" i="21" s="1"/>
  <c r="Q2369" i="21" s="1"/>
  <c r="Q2370" i="21" s="1"/>
  <c r="Q2371" i="21" s="1"/>
  <c r="Q2372" i="21" s="1"/>
  <c r="Q2373" i="21" s="1"/>
  <c r="Q2374" i="21" s="1"/>
  <c r="Q2375" i="21" s="1"/>
  <c r="Q2376" i="21" s="1"/>
  <c r="Q2377" i="21" s="1"/>
  <c r="Q2378" i="21" s="1"/>
  <c r="Q2379" i="21" s="1"/>
  <c r="Q2380" i="21" s="1"/>
  <c r="Q2381" i="21" s="1"/>
  <c r="Q2382" i="21" s="1"/>
  <c r="Q2383" i="21" s="1"/>
  <c r="Q2384" i="21" s="1"/>
  <c r="Q2385" i="21" s="1"/>
  <c r="Q2386" i="21" s="1"/>
  <c r="Q2387" i="21" s="1"/>
  <c r="Q2388" i="21" s="1"/>
  <c r="Q2389" i="21" s="1"/>
  <c r="Q2390" i="21" s="1"/>
  <c r="Q2391" i="21" s="1"/>
  <c r="Q2392" i="21" s="1"/>
  <c r="Q2393" i="21" s="1"/>
  <c r="Q2394" i="21" s="1"/>
  <c r="Q2395" i="21" s="1"/>
  <c r="Q2396" i="21" s="1"/>
  <c r="Q2397" i="21" s="1"/>
  <c r="Q2398" i="21" s="1"/>
  <c r="Q2399" i="21" s="1"/>
  <c r="Q2400" i="21" s="1"/>
  <c r="Q2401" i="21" s="1"/>
  <c r="Q2402" i="21" s="1"/>
  <c r="Q2403" i="21" s="1"/>
  <c r="Q2404" i="21" s="1"/>
  <c r="Q2405" i="21" s="1"/>
  <c r="Q2406" i="21" s="1"/>
  <c r="Q2407" i="21" s="1"/>
  <c r="Q2408" i="21" s="1"/>
  <c r="Q2409" i="21" s="1"/>
  <c r="Q2410" i="21" s="1"/>
  <c r="Q2411" i="21" s="1"/>
  <c r="Q2412" i="21" s="1"/>
  <c r="Q2413" i="21" s="1"/>
  <c r="Q2414" i="21" s="1"/>
  <c r="Q2415" i="21" s="1"/>
  <c r="Q2416" i="21" s="1"/>
  <c r="Q2417" i="21" s="1"/>
  <c r="Q2418" i="21" s="1"/>
  <c r="Q2419" i="21" s="1"/>
  <c r="Q2420" i="21" s="1"/>
  <c r="Q2421" i="21" s="1"/>
  <c r="Q2422" i="21" s="1"/>
  <c r="Q2423" i="21" s="1"/>
  <c r="Q2424" i="21" s="1"/>
  <c r="Q2425" i="21" s="1"/>
  <c r="Q2426" i="21" s="1"/>
  <c r="Q2427" i="21" s="1"/>
  <c r="Q2428" i="21" s="1"/>
  <c r="Q2429" i="21" s="1"/>
  <c r="Q2430" i="21" s="1"/>
  <c r="Q2431" i="21" s="1"/>
  <c r="Q2432" i="21" s="1"/>
  <c r="Q2433" i="21" s="1"/>
  <c r="Q2434" i="21" s="1"/>
  <c r="Q2435" i="21" s="1"/>
  <c r="Q2436" i="21" s="1"/>
  <c r="Q2437" i="21" s="1"/>
  <c r="Q2438" i="21" s="1"/>
  <c r="Q2439" i="21" s="1"/>
  <c r="Q2440" i="21" s="1"/>
  <c r="Q2441" i="21" s="1"/>
  <c r="Q2442" i="21" s="1"/>
  <c r="Q2443" i="21" s="1"/>
  <c r="Q2444" i="21" s="1"/>
  <c r="Q2445" i="21" s="1"/>
  <c r="Q2446" i="21" s="1"/>
  <c r="Q2447" i="21" s="1"/>
  <c r="Q2448" i="21" s="1"/>
  <c r="Q2449" i="21" s="1"/>
  <c r="Q2450" i="21" s="1"/>
  <c r="Q2451" i="21" s="1"/>
  <c r="Q2452" i="21" s="1"/>
  <c r="Q2453" i="21" s="1"/>
  <c r="Q2454" i="21" s="1"/>
  <c r="Q2455" i="21" s="1"/>
  <c r="Q2456" i="21" s="1"/>
  <c r="Q2457" i="21" s="1"/>
  <c r="Q2458" i="21" s="1"/>
  <c r="Q2459" i="21" s="1"/>
  <c r="Q2460" i="21" s="1"/>
  <c r="Q2461" i="21" s="1"/>
  <c r="Q2462" i="21" s="1"/>
  <c r="Q2463" i="21" s="1"/>
  <c r="Q2464" i="21" s="1"/>
  <c r="Q2465" i="21" s="1"/>
  <c r="Q2466" i="21" s="1"/>
  <c r="Q2467" i="21" s="1"/>
  <c r="Q2468" i="21" s="1"/>
  <c r="Q2469" i="21" s="1"/>
  <c r="Q2470" i="21" s="1"/>
  <c r="Q2471" i="21" s="1"/>
  <c r="Q2472" i="21" s="1"/>
  <c r="Q2473" i="21" s="1"/>
  <c r="Q2474" i="21" s="1"/>
  <c r="Q2475" i="21" s="1"/>
  <c r="Q2476" i="21" s="1"/>
  <c r="Q2477" i="21" s="1"/>
  <c r="Q2478" i="21" s="1"/>
  <c r="Q2479" i="21" s="1"/>
  <c r="Q2480" i="21" s="1"/>
  <c r="Q2481" i="21" s="1"/>
  <c r="Q2482" i="21" s="1"/>
  <c r="Q2483" i="21" s="1"/>
  <c r="Q2484" i="21" s="1"/>
  <c r="Q2485" i="21" s="1"/>
  <c r="Q2486" i="21" s="1"/>
  <c r="Q2487" i="21" s="1"/>
  <c r="Q2488" i="21" s="1"/>
  <c r="Q2489" i="21" s="1"/>
  <c r="Q2490" i="21" s="1"/>
  <c r="Q2491" i="21" s="1"/>
  <c r="Q2492" i="21" s="1"/>
  <c r="Q2493" i="21" s="1"/>
  <c r="Q2494" i="21" s="1"/>
  <c r="Q2495" i="21" s="1"/>
  <c r="Q2496" i="21" s="1"/>
  <c r="Q2497" i="21" s="1"/>
  <c r="Q2498" i="21" s="1"/>
  <c r="Q2499" i="21" s="1"/>
  <c r="Q2500" i="21" s="1"/>
  <c r="Q2501" i="21" s="1"/>
  <c r="Q2502" i="21" s="1"/>
  <c r="Q2503" i="21" s="1"/>
  <c r="Q2504" i="21" s="1"/>
  <c r="Q2505" i="21" s="1"/>
  <c r="Q2506" i="21" s="1"/>
  <c r="Q2507" i="21" s="1"/>
  <c r="Q2508" i="21" s="1"/>
  <c r="Q2509" i="21" s="1"/>
  <c r="Q2510" i="21" s="1"/>
  <c r="Q2511" i="21" s="1"/>
  <c r="Q2512" i="21" s="1"/>
  <c r="Q2513" i="21" s="1"/>
  <c r="Q2514" i="21" s="1"/>
  <c r="Q2515" i="21" s="1"/>
  <c r="Q2516" i="21" s="1"/>
  <c r="Q2517" i="21" s="1"/>
  <c r="Q2518" i="21" s="1"/>
  <c r="Q2519" i="21" s="1"/>
  <c r="Q2520" i="21" s="1"/>
  <c r="Q2521" i="21" s="1"/>
  <c r="Q2522" i="21" s="1"/>
  <c r="Q2523" i="21" s="1"/>
  <c r="Q2524" i="21" s="1"/>
  <c r="Q2525" i="21" s="1"/>
  <c r="Q2526" i="21" s="1"/>
  <c r="Q2527" i="21" s="1"/>
  <c r="Q2528" i="21" s="1"/>
  <c r="Q2529" i="21" s="1"/>
  <c r="Q2530" i="21" s="1"/>
  <c r="Q2531" i="21" s="1"/>
  <c r="Q2532" i="21" s="1"/>
  <c r="Q2533" i="21" s="1"/>
  <c r="Q2534" i="21" s="1"/>
  <c r="Q2535" i="21" s="1"/>
  <c r="Q2536" i="21" s="1"/>
  <c r="Q2537" i="21" s="1"/>
  <c r="Q2538" i="21" s="1"/>
  <c r="Q2539" i="21" s="1"/>
  <c r="Q2540" i="21" s="1"/>
  <c r="Q2541" i="21" s="1"/>
  <c r="Q2542" i="21" s="1"/>
  <c r="Q2543" i="21" s="1"/>
  <c r="Q2544" i="21" s="1"/>
  <c r="Q2545" i="21" s="1"/>
  <c r="Q2546" i="21" s="1"/>
  <c r="Q2547" i="21" s="1"/>
  <c r="Q2548" i="21" s="1"/>
  <c r="Q2549" i="21" s="1"/>
  <c r="Q2550" i="21" s="1"/>
  <c r="Q2551" i="21" s="1"/>
  <c r="Q2552" i="21" s="1"/>
  <c r="Q2553" i="21" s="1"/>
  <c r="Q2554" i="21" s="1"/>
  <c r="Q2555" i="21" s="1"/>
  <c r="Q2556" i="21" s="1"/>
  <c r="Q2557" i="21" s="1"/>
  <c r="Q2558" i="21" s="1"/>
  <c r="Q2559" i="21" s="1"/>
  <c r="Q2560" i="21" s="1"/>
  <c r="Q2561" i="21" s="1"/>
  <c r="Q2562" i="21" s="1"/>
  <c r="Q2563" i="21" s="1"/>
  <c r="Q2564" i="21" s="1"/>
  <c r="Q2565" i="21" s="1"/>
  <c r="Q2566" i="21" s="1"/>
  <c r="Q2567" i="21" s="1"/>
  <c r="Q2568" i="21" s="1"/>
  <c r="Q2569" i="21" s="1"/>
  <c r="Q2570" i="21" s="1"/>
  <c r="Q2571" i="21" s="1"/>
  <c r="Q2572" i="21" s="1"/>
  <c r="Q2573" i="21" s="1"/>
  <c r="Q2574" i="21" s="1"/>
  <c r="Q2575" i="21" s="1"/>
  <c r="Q2576" i="21" s="1"/>
  <c r="Q2577" i="21" s="1"/>
  <c r="Q2578" i="21" s="1"/>
  <c r="Q2579" i="21" s="1"/>
  <c r="Q2580" i="21" s="1"/>
  <c r="Q2581" i="21" s="1"/>
  <c r="Q2582" i="21" s="1"/>
  <c r="Q2583" i="21" s="1"/>
  <c r="Q2584" i="21" s="1"/>
  <c r="Q2585" i="21" s="1"/>
  <c r="Q2586" i="21" s="1"/>
  <c r="Q2587" i="21" s="1"/>
  <c r="Q2588" i="21" s="1"/>
  <c r="Q2589" i="21" s="1"/>
  <c r="Q2590" i="21" s="1"/>
  <c r="Q2591" i="21" s="1"/>
  <c r="Q2592" i="21" s="1"/>
  <c r="Q2593" i="21" s="1"/>
  <c r="Q2594" i="21" s="1"/>
  <c r="Q2595" i="21" s="1"/>
  <c r="Q2596" i="21" s="1"/>
  <c r="Q2597" i="21" s="1"/>
  <c r="Q2598" i="21" s="1"/>
  <c r="Q2599" i="21" s="1"/>
  <c r="Q2600" i="21" s="1"/>
  <c r="Q2601" i="21" s="1"/>
  <c r="Q2602" i="21" s="1"/>
  <c r="Q2603" i="21" s="1"/>
  <c r="Q2604" i="21" s="1"/>
  <c r="Q2605" i="21" s="1"/>
  <c r="Q2606" i="21" s="1"/>
  <c r="Q2607" i="21" s="1"/>
  <c r="Q2608" i="21" s="1"/>
  <c r="Q2609" i="21" s="1"/>
  <c r="Q2610" i="21" s="1"/>
  <c r="Q2611" i="21" s="1"/>
  <c r="Q2612" i="21" s="1"/>
  <c r="Q2613" i="21" s="1"/>
  <c r="Q2614" i="21" s="1"/>
  <c r="Q2615" i="21" s="1"/>
  <c r="Q2616" i="21" s="1"/>
  <c r="Q2617" i="21" s="1"/>
  <c r="Q2618" i="21" s="1"/>
  <c r="Q2619" i="21" s="1"/>
  <c r="Q2620" i="21" s="1"/>
  <c r="Q2621" i="21" s="1"/>
  <c r="Q2622" i="21" s="1"/>
  <c r="Q2623" i="21" s="1"/>
  <c r="Q2624" i="21" s="1"/>
  <c r="Q2625" i="21" s="1"/>
  <c r="Q2626" i="21" s="1"/>
  <c r="Q2627" i="21" s="1"/>
  <c r="Q2628" i="21" s="1"/>
  <c r="Q2629" i="21" s="1"/>
  <c r="Q2630" i="21" s="1"/>
  <c r="Q2631" i="21" s="1"/>
  <c r="Q2632" i="21" s="1"/>
  <c r="Q2633" i="21" s="1"/>
  <c r="Q2634" i="21" s="1"/>
  <c r="Q2635" i="21" s="1"/>
  <c r="Q2636" i="21" s="1"/>
  <c r="Q2637" i="21" s="1"/>
  <c r="Q2638" i="21" s="1"/>
  <c r="Q2639" i="21" s="1"/>
  <c r="Q2640" i="21" s="1"/>
  <c r="Q2641" i="21" s="1"/>
  <c r="Q2642" i="21" s="1"/>
  <c r="Q2643" i="21" s="1"/>
  <c r="Q2644" i="21" s="1"/>
  <c r="Q2645" i="21" s="1"/>
  <c r="Q2646" i="21" s="1"/>
  <c r="Q2647" i="21" s="1"/>
  <c r="Q2648" i="21" s="1"/>
  <c r="Q2649" i="21" s="1"/>
  <c r="Q2650" i="21" s="1"/>
  <c r="Q2651" i="21" s="1"/>
  <c r="Q2652" i="21" s="1"/>
  <c r="Q2653" i="21" s="1"/>
  <c r="Q2654" i="21" s="1"/>
  <c r="Q2655" i="21" s="1"/>
  <c r="Q2656" i="21" s="1"/>
  <c r="Q2657" i="21" s="1"/>
  <c r="Q2658" i="21" s="1"/>
  <c r="Q2659" i="21" s="1"/>
  <c r="Q2660" i="21" s="1"/>
  <c r="Q2661" i="21" s="1"/>
  <c r="Q2662" i="21" s="1"/>
  <c r="Q2663" i="21" s="1"/>
  <c r="Q2664" i="21" s="1"/>
  <c r="Q2665" i="21" s="1"/>
  <c r="Q2666" i="21" s="1"/>
  <c r="Q2667" i="21" s="1"/>
  <c r="Q2668" i="21" s="1"/>
  <c r="Q2669" i="21" s="1"/>
  <c r="Q2670" i="21" s="1"/>
  <c r="Q2671" i="21" s="1"/>
  <c r="Q2672" i="21" s="1"/>
  <c r="Q2673" i="21" s="1"/>
  <c r="Q2674" i="21" s="1"/>
  <c r="Q2675" i="21" s="1"/>
  <c r="Q2676" i="21" s="1"/>
  <c r="Q2677" i="21" s="1"/>
  <c r="Q2678" i="21" s="1"/>
  <c r="Q2679" i="21" s="1"/>
  <c r="Q2680" i="21" s="1"/>
  <c r="Q2681" i="21" s="1"/>
  <c r="Q2682" i="21" s="1"/>
  <c r="Q2683" i="21" s="1"/>
  <c r="Q2684" i="21" s="1"/>
  <c r="Q2685" i="21" s="1"/>
  <c r="Q2686" i="21" s="1"/>
  <c r="Q2687" i="21" s="1"/>
  <c r="Q2688" i="21" s="1"/>
  <c r="Q2689" i="21" s="1"/>
  <c r="Q2690" i="21" s="1"/>
  <c r="Q2691" i="21" s="1"/>
  <c r="Q2692" i="21" s="1"/>
  <c r="Q2693" i="21" s="1"/>
  <c r="Q2694" i="21" s="1"/>
  <c r="Q2695" i="21" s="1"/>
  <c r="Q2696" i="21" s="1"/>
  <c r="Q2697" i="21" s="1"/>
  <c r="Q2698" i="21" s="1"/>
  <c r="Q2699" i="21" s="1"/>
  <c r="Q2700" i="21" s="1"/>
  <c r="Q2701" i="21" s="1"/>
  <c r="Q2702" i="21" s="1"/>
  <c r="Q2703" i="21" s="1"/>
  <c r="Q2704" i="21" s="1"/>
  <c r="Q2705" i="21" s="1"/>
  <c r="Q2706" i="21" s="1"/>
  <c r="Q2707" i="21" s="1"/>
  <c r="Q2708" i="21" s="1"/>
  <c r="Q2709" i="21" s="1"/>
  <c r="Q2710" i="21" s="1"/>
  <c r="Q2711" i="21" s="1"/>
  <c r="Q2712" i="21" s="1"/>
  <c r="Q2713" i="21" s="1"/>
  <c r="Q2714" i="21" s="1"/>
  <c r="Q2715" i="21" s="1"/>
  <c r="Q2716" i="21" s="1"/>
  <c r="Q2717" i="21" s="1"/>
  <c r="Q2718" i="21" s="1"/>
  <c r="Q2719" i="21" s="1"/>
  <c r="Q2720" i="21" s="1"/>
  <c r="Q2721" i="21" s="1"/>
  <c r="Q2722" i="21" s="1"/>
  <c r="Q2723" i="21" s="1"/>
  <c r="Q2724" i="21" s="1"/>
  <c r="Q2725" i="21" s="1"/>
  <c r="Q2726" i="21" s="1"/>
  <c r="Q2727" i="21" s="1"/>
  <c r="Q2728" i="21" s="1"/>
  <c r="Q2729" i="21" s="1"/>
  <c r="Q2730" i="21" s="1"/>
  <c r="Q2731" i="21" s="1"/>
  <c r="Q2732" i="21" s="1"/>
  <c r="Q2733" i="21" s="1"/>
  <c r="P2335" i="21"/>
  <c r="P2336" i="21" s="1"/>
  <c r="P2337" i="21" s="1"/>
  <c r="P2338" i="21" s="1"/>
  <c r="P2339" i="21" s="1"/>
  <c r="P2340" i="21" s="1"/>
  <c r="P2341" i="21" s="1"/>
  <c r="P2342" i="21" s="1"/>
  <c r="P2343" i="21" s="1"/>
  <c r="P2344" i="21" s="1"/>
  <c r="P2345" i="21" s="1"/>
  <c r="P2346" i="21" s="1"/>
  <c r="P2347" i="21" s="1"/>
  <c r="P2348" i="21" s="1"/>
  <c r="P2349" i="21" s="1"/>
  <c r="P2350" i="21" s="1"/>
  <c r="P2351" i="21" s="1"/>
  <c r="P2352" i="21" s="1"/>
  <c r="P2353" i="21" s="1"/>
  <c r="P2354" i="21" s="1"/>
  <c r="P2355" i="21" s="1"/>
  <c r="P2356" i="21" s="1"/>
  <c r="P2357" i="21" s="1"/>
  <c r="P2358" i="21" s="1"/>
  <c r="P2359" i="21" s="1"/>
  <c r="P2360" i="21" s="1"/>
  <c r="P2361" i="21" s="1"/>
  <c r="P2362" i="21" s="1"/>
  <c r="P2363" i="21" s="1"/>
  <c r="P2364" i="21" s="1"/>
  <c r="P2365" i="21" s="1"/>
  <c r="P2366" i="21" s="1"/>
  <c r="P2367" i="21" s="1"/>
  <c r="P2368" i="21" s="1"/>
  <c r="P2369" i="21" s="1"/>
  <c r="P2370" i="21" s="1"/>
  <c r="P2371" i="21" s="1"/>
  <c r="P2372" i="21" s="1"/>
  <c r="P2373" i="21" s="1"/>
  <c r="P2374" i="21" s="1"/>
  <c r="P2375" i="21" s="1"/>
  <c r="P2376" i="21" s="1"/>
  <c r="P2377" i="21" s="1"/>
  <c r="P2378" i="21" s="1"/>
  <c r="P2379" i="21" s="1"/>
  <c r="P2380" i="21" s="1"/>
  <c r="P2381" i="21" s="1"/>
  <c r="P2382" i="21" s="1"/>
  <c r="P2383" i="21" s="1"/>
  <c r="P2384" i="21" s="1"/>
  <c r="P2385" i="21" s="1"/>
  <c r="P2386" i="21" s="1"/>
  <c r="P2387" i="21" s="1"/>
  <c r="P2388" i="21" s="1"/>
  <c r="P2389" i="21" s="1"/>
  <c r="P2390" i="21" s="1"/>
  <c r="P2391" i="21" s="1"/>
  <c r="P2392" i="21" s="1"/>
  <c r="P2393" i="21" s="1"/>
  <c r="P2394" i="21" s="1"/>
  <c r="P2395" i="21" s="1"/>
  <c r="P2396" i="21" s="1"/>
  <c r="P2397" i="21" s="1"/>
  <c r="P2398" i="21" s="1"/>
  <c r="P2399" i="21" s="1"/>
  <c r="P2400" i="21" s="1"/>
  <c r="P2401" i="21" s="1"/>
  <c r="P2402" i="21" s="1"/>
  <c r="P2403" i="21" s="1"/>
  <c r="P2404" i="21" s="1"/>
  <c r="P2405" i="21" s="1"/>
  <c r="P2406" i="21" s="1"/>
  <c r="P2407" i="21" s="1"/>
  <c r="P2408" i="21" s="1"/>
  <c r="P2409" i="21" s="1"/>
  <c r="P2410" i="21" s="1"/>
  <c r="P2411" i="21" s="1"/>
  <c r="P2412" i="21" s="1"/>
  <c r="P2413" i="21" s="1"/>
  <c r="P2414" i="21" s="1"/>
  <c r="P2415" i="21" s="1"/>
  <c r="P2416" i="21" s="1"/>
  <c r="P2417" i="21" s="1"/>
  <c r="P2418" i="21" s="1"/>
  <c r="P2419" i="21" s="1"/>
  <c r="P2420" i="21" s="1"/>
  <c r="P2421" i="21" s="1"/>
  <c r="P2422" i="21" s="1"/>
  <c r="P2423" i="21" s="1"/>
  <c r="P2424" i="21" s="1"/>
  <c r="P2425" i="21" s="1"/>
  <c r="P2426" i="21" s="1"/>
  <c r="P2427" i="21" s="1"/>
  <c r="P2428" i="21" s="1"/>
  <c r="P2429" i="21" s="1"/>
  <c r="P2430" i="21" s="1"/>
  <c r="P2431" i="21" s="1"/>
  <c r="P2432" i="21" s="1"/>
  <c r="P2433" i="21" s="1"/>
  <c r="P2434" i="21" s="1"/>
  <c r="P2435" i="21" s="1"/>
  <c r="P2436" i="21" s="1"/>
  <c r="P2437" i="21" s="1"/>
  <c r="P2438" i="21" s="1"/>
  <c r="P2439" i="21" s="1"/>
  <c r="P2440" i="21" s="1"/>
  <c r="P2441" i="21" s="1"/>
  <c r="P2442" i="21" s="1"/>
  <c r="P2443" i="21" s="1"/>
  <c r="P2444" i="21" s="1"/>
  <c r="P2445" i="21" s="1"/>
  <c r="P2446" i="21" s="1"/>
  <c r="P2447" i="21" s="1"/>
  <c r="P2448" i="21" s="1"/>
  <c r="P2449" i="21" s="1"/>
  <c r="P2450" i="21" s="1"/>
  <c r="P2451" i="21" s="1"/>
  <c r="P2452" i="21" s="1"/>
  <c r="P2453" i="21" s="1"/>
  <c r="P2454" i="21" s="1"/>
  <c r="P2455" i="21" s="1"/>
  <c r="P2456" i="21" s="1"/>
  <c r="P2457" i="21" s="1"/>
  <c r="P2458" i="21" s="1"/>
  <c r="P2459" i="21" s="1"/>
  <c r="P2460" i="21" s="1"/>
  <c r="P2461" i="21" s="1"/>
  <c r="P2462" i="21" s="1"/>
  <c r="P2463" i="21" s="1"/>
  <c r="P2464" i="21" s="1"/>
  <c r="P2465" i="21" s="1"/>
  <c r="P2466" i="21" s="1"/>
  <c r="P2467" i="21" s="1"/>
  <c r="P2468" i="21" s="1"/>
  <c r="P2469" i="21" s="1"/>
  <c r="P2470" i="21" s="1"/>
  <c r="P2471" i="21" s="1"/>
  <c r="P2472" i="21" s="1"/>
  <c r="P2473" i="21" s="1"/>
  <c r="P2474" i="21" s="1"/>
  <c r="P2475" i="21" s="1"/>
  <c r="P2476" i="21" s="1"/>
  <c r="P2477" i="21" s="1"/>
  <c r="P2478" i="21" s="1"/>
  <c r="P2479" i="21" s="1"/>
  <c r="P2480" i="21" s="1"/>
  <c r="P2481" i="21" s="1"/>
  <c r="P2482" i="21" s="1"/>
  <c r="P2483" i="21" s="1"/>
  <c r="P2484" i="21" s="1"/>
  <c r="P2485" i="21" s="1"/>
  <c r="P2486" i="21" s="1"/>
  <c r="P2487" i="21" s="1"/>
  <c r="P2488" i="21" s="1"/>
  <c r="P2489" i="21" s="1"/>
  <c r="P2490" i="21" s="1"/>
  <c r="P2491" i="21" s="1"/>
  <c r="P2492" i="21" s="1"/>
  <c r="P2493" i="21" s="1"/>
  <c r="P2494" i="21" s="1"/>
  <c r="P2495" i="21" s="1"/>
  <c r="P2496" i="21" s="1"/>
  <c r="P2497" i="21" s="1"/>
  <c r="P2498" i="21" s="1"/>
  <c r="P2499" i="21" s="1"/>
  <c r="P2500" i="21" s="1"/>
  <c r="P2501" i="21" s="1"/>
  <c r="P2502" i="21" s="1"/>
  <c r="P2503" i="21" s="1"/>
  <c r="P2504" i="21" s="1"/>
  <c r="P2505" i="21" s="1"/>
  <c r="P2506" i="21" s="1"/>
  <c r="P2507" i="21" s="1"/>
  <c r="P2508" i="21" s="1"/>
  <c r="P2509" i="21" s="1"/>
  <c r="P2510" i="21" s="1"/>
  <c r="P2511" i="21" s="1"/>
  <c r="P2512" i="21" s="1"/>
  <c r="P2513" i="21" s="1"/>
  <c r="P2514" i="21" s="1"/>
  <c r="P2515" i="21" s="1"/>
  <c r="P2516" i="21" s="1"/>
  <c r="P2517" i="21" s="1"/>
  <c r="P2518" i="21" s="1"/>
  <c r="P2519" i="21" s="1"/>
  <c r="P2520" i="21" s="1"/>
  <c r="P2521" i="21" s="1"/>
  <c r="P2522" i="21" s="1"/>
  <c r="P2523" i="21" s="1"/>
  <c r="P2524" i="21" s="1"/>
  <c r="P2525" i="21" s="1"/>
  <c r="P2526" i="21" s="1"/>
  <c r="P2527" i="21" s="1"/>
  <c r="P2528" i="21" s="1"/>
  <c r="P2529" i="21" s="1"/>
  <c r="P2530" i="21" s="1"/>
  <c r="P2531" i="21" s="1"/>
  <c r="P2532" i="21" s="1"/>
  <c r="P2533" i="21" s="1"/>
  <c r="P2534" i="21" s="1"/>
  <c r="P2535" i="21" s="1"/>
  <c r="P2536" i="21" s="1"/>
  <c r="P2537" i="21" s="1"/>
  <c r="P2538" i="21" s="1"/>
  <c r="P2539" i="21" s="1"/>
  <c r="P2540" i="21" s="1"/>
  <c r="P2541" i="21" s="1"/>
  <c r="P2542" i="21" s="1"/>
  <c r="P2543" i="21" s="1"/>
  <c r="P2544" i="21" s="1"/>
  <c r="P2545" i="21" s="1"/>
  <c r="P2546" i="21" s="1"/>
  <c r="P2547" i="21" s="1"/>
  <c r="P2548" i="21" s="1"/>
  <c r="P2549" i="21" s="1"/>
  <c r="P2550" i="21" s="1"/>
  <c r="P2551" i="21" s="1"/>
  <c r="P2552" i="21" s="1"/>
  <c r="P2553" i="21" s="1"/>
  <c r="P2554" i="21" s="1"/>
  <c r="P2555" i="21" s="1"/>
  <c r="P2556" i="21" s="1"/>
  <c r="P2557" i="21" s="1"/>
  <c r="P2558" i="21" s="1"/>
  <c r="P2559" i="21" s="1"/>
  <c r="P2560" i="21" s="1"/>
  <c r="P2561" i="21" s="1"/>
  <c r="P2562" i="21" s="1"/>
  <c r="P2563" i="21" s="1"/>
  <c r="P2564" i="21" s="1"/>
  <c r="P2565" i="21" s="1"/>
  <c r="P2566" i="21" s="1"/>
  <c r="P2567" i="21" s="1"/>
  <c r="P2568" i="21" s="1"/>
  <c r="P2569" i="21" s="1"/>
  <c r="P2570" i="21" s="1"/>
  <c r="P2571" i="21" s="1"/>
  <c r="P2572" i="21" s="1"/>
  <c r="P2573" i="21" s="1"/>
  <c r="P2574" i="21" s="1"/>
  <c r="P2575" i="21" s="1"/>
  <c r="P2576" i="21" s="1"/>
  <c r="P2577" i="21" s="1"/>
  <c r="P2578" i="21" s="1"/>
  <c r="P2579" i="21" s="1"/>
  <c r="P2580" i="21" s="1"/>
  <c r="P2581" i="21" s="1"/>
  <c r="P2582" i="21" s="1"/>
  <c r="P2583" i="21" s="1"/>
  <c r="P2584" i="21" s="1"/>
  <c r="P2585" i="21" s="1"/>
  <c r="P2586" i="21" s="1"/>
  <c r="P2587" i="21" s="1"/>
  <c r="P2588" i="21" s="1"/>
  <c r="P2589" i="21" s="1"/>
  <c r="P2590" i="21" s="1"/>
  <c r="P2591" i="21" s="1"/>
  <c r="P2592" i="21" s="1"/>
  <c r="P2593" i="21" s="1"/>
  <c r="P2594" i="21" s="1"/>
  <c r="P2595" i="21" s="1"/>
  <c r="P2596" i="21" s="1"/>
  <c r="P2597" i="21" s="1"/>
  <c r="P2598" i="21" s="1"/>
  <c r="P2599" i="21" s="1"/>
  <c r="P2600" i="21" s="1"/>
  <c r="P2601" i="21" s="1"/>
  <c r="P2602" i="21" s="1"/>
  <c r="P2603" i="21" s="1"/>
  <c r="P2604" i="21" s="1"/>
  <c r="P2605" i="21" s="1"/>
  <c r="P2606" i="21" s="1"/>
  <c r="P2607" i="21" s="1"/>
  <c r="P2608" i="21" s="1"/>
  <c r="P2609" i="21" s="1"/>
  <c r="P2610" i="21" s="1"/>
  <c r="P2611" i="21" s="1"/>
  <c r="P2612" i="21" s="1"/>
  <c r="P2613" i="21" s="1"/>
  <c r="P2614" i="21" s="1"/>
  <c r="P2615" i="21" s="1"/>
  <c r="P2616" i="21" s="1"/>
  <c r="P2617" i="21" s="1"/>
  <c r="P2618" i="21" s="1"/>
  <c r="P2619" i="21" s="1"/>
  <c r="P2620" i="21" s="1"/>
  <c r="P2621" i="21" s="1"/>
  <c r="P2622" i="21" s="1"/>
  <c r="P2623" i="21" s="1"/>
  <c r="P2624" i="21" s="1"/>
  <c r="P2625" i="21" s="1"/>
  <c r="P2626" i="21" s="1"/>
  <c r="P2627" i="21" s="1"/>
  <c r="P2628" i="21" s="1"/>
  <c r="P2629" i="21" s="1"/>
  <c r="P2630" i="21" s="1"/>
  <c r="P2631" i="21" s="1"/>
  <c r="P2632" i="21" s="1"/>
  <c r="P2633" i="21" s="1"/>
  <c r="P2634" i="21" s="1"/>
  <c r="P2635" i="21" s="1"/>
  <c r="P2636" i="21" s="1"/>
  <c r="P2637" i="21" s="1"/>
  <c r="P2638" i="21" s="1"/>
  <c r="P2639" i="21" s="1"/>
  <c r="P2640" i="21" s="1"/>
  <c r="P2641" i="21" s="1"/>
  <c r="P2642" i="21" s="1"/>
  <c r="P2643" i="21" s="1"/>
  <c r="P2644" i="21" s="1"/>
  <c r="P2645" i="21" s="1"/>
  <c r="P2646" i="21" s="1"/>
  <c r="P2647" i="21" s="1"/>
  <c r="P2648" i="21" s="1"/>
  <c r="P2649" i="21" s="1"/>
  <c r="P2650" i="21" s="1"/>
  <c r="P2651" i="21" s="1"/>
  <c r="P2652" i="21" s="1"/>
  <c r="P2653" i="21" s="1"/>
  <c r="P2654" i="21" s="1"/>
  <c r="P2655" i="21" s="1"/>
  <c r="P2656" i="21" s="1"/>
  <c r="P2657" i="21" s="1"/>
  <c r="P2658" i="21" s="1"/>
  <c r="P2659" i="21" s="1"/>
  <c r="P2660" i="21" s="1"/>
  <c r="P2661" i="21" s="1"/>
  <c r="P2662" i="21" s="1"/>
  <c r="P2663" i="21" s="1"/>
  <c r="P2664" i="21" s="1"/>
  <c r="P2665" i="21" s="1"/>
  <c r="P2666" i="21" s="1"/>
  <c r="P2667" i="21" s="1"/>
  <c r="P2668" i="21" s="1"/>
  <c r="P2669" i="21" s="1"/>
  <c r="P2670" i="21" s="1"/>
  <c r="P2671" i="21" s="1"/>
  <c r="P2672" i="21" s="1"/>
  <c r="P2673" i="21" s="1"/>
  <c r="P2674" i="21" s="1"/>
  <c r="P2675" i="21" s="1"/>
  <c r="P2676" i="21" s="1"/>
  <c r="P2677" i="21" s="1"/>
  <c r="P2678" i="21" s="1"/>
  <c r="P2679" i="21" s="1"/>
  <c r="P2680" i="21" s="1"/>
  <c r="P2681" i="21" s="1"/>
  <c r="P2682" i="21" s="1"/>
  <c r="P2683" i="21" s="1"/>
  <c r="P2684" i="21" s="1"/>
  <c r="P2685" i="21" s="1"/>
  <c r="P2686" i="21" s="1"/>
  <c r="P2687" i="21" s="1"/>
  <c r="P2688" i="21" s="1"/>
  <c r="P2689" i="21" s="1"/>
  <c r="P2690" i="21" s="1"/>
  <c r="P2691" i="21" s="1"/>
  <c r="P2692" i="21" s="1"/>
  <c r="P2693" i="21" s="1"/>
  <c r="P2694" i="21" s="1"/>
  <c r="P2695" i="21" s="1"/>
  <c r="P2696" i="21" s="1"/>
  <c r="P2697" i="21" s="1"/>
  <c r="P2698" i="21" s="1"/>
  <c r="P2699" i="21" s="1"/>
  <c r="P2700" i="21" s="1"/>
  <c r="P2701" i="21" s="1"/>
  <c r="P2702" i="21" s="1"/>
  <c r="P2703" i="21" s="1"/>
  <c r="P2704" i="21" s="1"/>
  <c r="P2705" i="21" s="1"/>
  <c r="P2706" i="21" s="1"/>
  <c r="P2707" i="21" s="1"/>
  <c r="P2708" i="21" s="1"/>
  <c r="P2709" i="21" s="1"/>
  <c r="P2710" i="21" s="1"/>
  <c r="P2711" i="21" s="1"/>
  <c r="P2712" i="21" s="1"/>
  <c r="P2713" i="21" s="1"/>
  <c r="P2714" i="21" s="1"/>
  <c r="P2715" i="21" s="1"/>
  <c r="P2716" i="21" s="1"/>
  <c r="P2717" i="21" s="1"/>
  <c r="P2718" i="21" s="1"/>
  <c r="P2719" i="21" s="1"/>
  <c r="P2720" i="21" s="1"/>
  <c r="P2721" i="21" s="1"/>
  <c r="P2722" i="21" s="1"/>
  <c r="P2723" i="21" s="1"/>
  <c r="P2724" i="21" s="1"/>
  <c r="P2725" i="21" s="1"/>
  <c r="P2726" i="21" s="1"/>
  <c r="P2727" i="21" s="1"/>
  <c r="P2728" i="21" s="1"/>
  <c r="P2729" i="21" s="1"/>
  <c r="P2730" i="21" s="1"/>
  <c r="P2731" i="21" s="1"/>
  <c r="P2732" i="21" s="1"/>
  <c r="P2733" i="21" s="1"/>
  <c r="O2335" i="21"/>
  <c r="O2336" i="21" s="1"/>
  <c r="O2337" i="21" s="1"/>
  <c r="O2338" i="21" s="1"/>
  <c r="O2339" i="21" s="1"/>
  <c r="O2340" i="21" s="1"/>
  <c r="O2341" i="21" s="1"/>
  <c r="O2342" i="21" s="1"/>
  <c r="O2343" i="21" s="1"/>
  <c r="O2344" i="21" s="1"/>
  <c r="O2345" i="21" s="1"/>
  <c r="O2346" i="21" s="1"/>
  <c r="O2347" i="21" s="1"/>
  <c r="O2348" i="21" s="1"/>
  <c r="O2349" i="21" s="1"/>
  <c r="O2350" i="21" s="1"/>
  <c r="O2351" i="21" s="1"/>
  <c r="O2352" i="21" s="1"/>
  <c r="O2353" i="21" s="1"/>
  <c r="O2354" i="21" s="1"/>
  <c r="O2355" i="21" s="1"/>
  <c r="O2356" i="21" s="1"/>
  <c r="O2357" i="21" s="1"/>
  <c r="O2358" i="21" s="1"/>
  <c r="O2359" i="21" s="1"/>
  <c r="O2360" i="21" s="1"/>
  <c r="O2361" i="21" s="1"/>
  <c r="O2362" i="21" s="1"/>
  <c r="O2363" i="21" s="1"/>
  <c r="O2364" i="21" s="1"/>
  <c r="O2365" i="21" s="1"/>
  <c r="O2366" i="21" s="1"/>
  <c r="O2367" i="21" s="1"/>
  <c r="O2368" i="21" s="1"/>
  <c r="O2369" i="21" s="1"/>
  <c r="O2370" i="21" s="1"/>
  <c r="O2371" i="21" s="1"/>
  <c r="O2372" i="21" s="1"/>
  <c r="O2373" i="21" s="1"/>
  <c r="O2374" i="21" s="1"/>
  <c r="O2375" i="21" s="1"/>
  <c r="O2376" i="21" s="1"/>
  <c r="O2377" i="21" s="1"/>
  <c r="O2378" i="21" s="1"/>
  <c r="O2379" i="21" s="1"/>
  <c r="O2380" i="21" s="1"/>
  <c r="O2381" i="21" s="1"/>
  <c r="O2382" i="21" s="1"/>
  <c r="O2383" i="21" s="1"/>
  <c r="O2384" i="21" s="1"/>
  <c r="O2385" i="21" s="1"/>
  <c r="O2386" i="21" s="1"/>
  <c r="O2387" i="21" s="1"/>
  <c r="O2388" i="21" s="1"/>
  <c r="O2389" i="21" s="1"/>
  <c r="O2390" i="21" s="1"/>
  <c r="O2391" i="21" s="1"/>
  <c r="O2392" i="21" s="1"/>
  <c r="O2393" i="21" s="1"/>
  <c r="O2394" i="21" s="1"/>
  <c r="O2395" i="21" s="1"/>
  <c r="O2396" i="21" s="1"/>
  <c r="O2397" i="21" s="1"/>
  <c r="O2398" i="21" s="1"/>
  <c r="O2399" i="21" s="1"/>
  <c r="O2400" i="21" s="1"/>
  <c r="O2401" i="21" s="1"/>
  <c r="O2402" i="21" s="1"/>
  <c r="O2403" i="21" s="1"/>
  <c r="O2404" i="21" s="1"/>
  <c r="O2405" i="21" s="1"/>
  <c r="O2406" i="21" s="1"/>
  <c r="O2407" i="21" s="1"/>
  <c r="O2408" i="21" s="1"/>
  <c r="O2409" i="21" s="1"/>
  <c r="O2410" i="21" s="1"/>
  <c r="O2411" i="21" s="1"/>
  <c r="O2412" i="21" s="1"/>
  <c r="O2413" i="21" s="1"/>
  <c r="O2414" i="21" s="1"/>
  <c r="O2415" i="21" s="1"/>
  <c r="O2416" i="21" s="1"/>
  <c r="O2417" i="21" s="1"/>
  <c r="O2418" i="21" s="1"/>
  <c r="O2419" i="21" s="1"/>
  <c r="O2420" i="21" s="1"/>
  <c r="O2421" i="21" s="1"/>
  <c r="O2422" i="21" s="1"/>
  <c r="O2423" i="21" s="1"/>
  <c r="O2424" i="21" s="1"/>
  <c r="O2425" i="21" s="1"/>
  <c r="O2426" i="21" s="1"/>
  <c r="O2427" i="21" s="1"/>
  <c r="O2428" i="21" s="1"/>
  <c r="O2429" i="21" s="1"/>
  <c r="O2430" i="21" s="1"/>
  <c r="O2431" i="21" s="1"/>
  <c r="O2432" i="21" s="1"/>
  <c r="O2433" i="21" s="1"/>
  <c r="O2434" i="21" s="1"/>
  <c r="O2435" i="21" s="1"/>
  <c r="O2436" i="21" s="1"/>
  <c r="O2437" i="21" s="1"/>
  <c r="O2438" i="21" s="1"/>
  <c r="O2439" i="21" s="1"/>
  <c r="O2440" i="21" s="1"/>
  <c r="O2441" i="21" s="1"/>
  <c r="O2442" i="21" s="1"/>
  <c r="O2443" i="21" s="1"/>
  <c r="O2444" i="21" s="1"/>
  <c r="O2445" i="21" s="1"/>
  <c r="O2446" i="21" s="1"/>
  <c r="O2447" i="21" s="1"/>
  <c r="O2448" i="21" s="1"/>
  <c r="O2449" i="21" s="1"/>
  <c r="O2450" i="21" s="1"/>
  <c r="O2451" i="21" s="1"/>
  <c r="O2452" i="21" s="1"/>
  <c r="O2453" i="21" s="1"/>
  <c r="O2454" i="21" s="1"/>
  <c r="O2455" i="21" s="1"/>
  <c r="O2456" i="21" s="1"/>
  <c r="O2457" i="21" s="1"/>
  <c r="O2458" i="21" s="1"/>
  <c r="O2459" i="21" s="1"/>
  <c r="O2460" i="21" s="1"/>
  <c r="O2461" i="21" s="1"/>
  <c r="O2462" i="21" s="1"/>
  <c r="O2463" i="21" s="1"/>
  <c r="O2464" i="21" s="1"/>
  <c r="O2465" i="21" s="1"/>
  <c r="O2466" i="21" s="1"/>
  <c r="O2467" i="21" s="1"/>
  <c r="O2468" i="21" s="1"/>
  <c r="O2469" i="21" s="1"/>
  <c r="O2470" i="21" s="1"/>
  <c r="O2471" i="21" s="1"/>
  <c r="O2472" i="21" s="1"/>
  <c r="O2473" i="21" s="1"/>
  <c r="O2474" i="21" s="1"/>
  <c r="O2475" i="21" s="1"/>
  <c r="O2476" i="21" s="1"/>
  <c r="O2477" i="21" s="1"/>
  <c r="O2478" i="21" s="1"/>
  <c r="O2479" i="21" s="1"/>
  <c r="O2480" i="21" s="1"/>
  <c r="O2481" i="21" s="1"/>
  <c r="O2482" i="21" s="1"/>
  <c r="O2483" i="21" s="1"/>
  <c r="O2484" i="21" s="1"/>
  <c r="O2485" i="21" s="1"/>
  <c r="O2486" i="21" s="1"/>
  <c r="O2487" i="21" s="1"/>
  <c r="O2488" i="21" s="1"/>
  <c r="O2489" i="21" s="1"/>
  <c r="O2490" i="21" s="1"/>
  <c r="O2491" i="21" s="1"/>
  <c r="O2492" i="21" s="1"/>
  <c r="O2493" i="21" s="1"/>
  <c r="O2494" i="21" s="1"/>
  <c r="O2495" i="21" s="1"/>
  <c r="O2496" i="21" s="1"/>
  <c r="O2497" i="21" s="1"/>
  <c r="O2498" i="21" s="1"/>
  <c r="O2499" i="21" s="1"/>
  <c r="O2500" i="21" s="1"/>
  <c r="O2501" i="21" s="1"/>
  <c r="O2502" i="21" s="1"/>
  <c r="O2503" i="21" s="1"/>
  <c r="O2504" i="21" s="1"/>
  <c r="O2505" i="21" s="1"/>
  <c r="O2506" i="21" s="1"/>
  <c r="O2507" i="21" s="1"/>
  <c r="O2508" i="21" s="1"/>
  <c r="O2509" i="21" s="1"/>
  <c r="O2510" i="21" s="1"/>
  <c r="O2511" i="21" s="1"/>
  <c r="O2512" i="21" s="1"/>
  <c r="O2513" i="21" s="1"/>
  <c r="O2514" i="21" s="1"/>
  <c r="O2515" i="21" s="1"/>
  <c r="O2516" i="21" s="1"/>
  <c r="O2517" i="21" s="1"/>
  <c r="O2518" i="21" s="1"/>
  <c r="O2519" i="21" s="1"/>
  <c r="O2520" i="21" s="1"/>
  <c r="O2521" i="21" s="1"/>
  <c r="O2522" i="21" s="1"/>
  <c r="O2523" i="21" s="1"/>
  <c r="O2524" i="21" s="1"/>
  <c r="O2525" i="21" s="1"/>
  <c r="O2526" i="21" s="1"/>
  <c r="O2527" i="21" s="1"/>
  <c r="O2528" i="21" s="1"/>
  <c r="O2529" i="21" s="1"/>
  <c r="O2530" i="21" s="1"/>
  <c r="O2531" i="21" s="1"/>
  <c r="O2532" i="21" s="1"/>
  <c r="O2533" i="21" s="1"/>
  <c r="O2534" i="21" s="1"/>
  <c r="O2535" i="21" s="1"/>
  <c r="O2536" i="21" s="1"/>
  <c r="O2537" i="21" s="1"/>
  <c r="O2538" i="21" s="1"/>
  <c r="O2539" i="21" s="1"/>
  <c r="O2540" i="21" s="1"/>
  <c r="O2541" i="21" s="1"/>
  <c r="O2542" i="21" s="1"/>
  <c r="O2543" i="21" s="1"/>
  <c r="O2544" i="21" s="1"/>
  <c r="O2545" i="21" s="1"/>
  <c r="O2546" i="21" s="1"/>
  <c r="O2547" i="21" s="1"/>
  <c r="O2548" i="21" s="1"/>
  <c r="O2549" i="21" s="1"/>
  <c r="O2550" i="21" s="1"/>
  <c r="O2551" i="21" s="1"/>
  <c r="O2552" i="21" s="1"/>
  <c r="O2553" i="21" s="1"/>
  <c r="O2554" i="21" s="1"/>
  <c r="O2555" i="21" s="1"/>
  <c r="O2556" i="21" s="1"/>
  <c r="O2557" i="21" s="1"/>
  <c r="O2558" i="21" s="1"/>
  <c r="O2559" i="21" s="1"/>
  <c r="O2560" i="21" s="1"/>
  <c r="O2561" i="21" s="1"/>
  <c r="O2562" i="21" s="1"/>
  <c r="O2563" i="21" s="1"/>
  <c r="O2564" i="21" s="1"/>
  <c r="O2565" i="21" s="1"/>
  <c r="O2566" i="21" s="1"/>
  <c r="O2567" i="21" s="1"/>
  <c r="O2568" i="21" s="1"/>
  <c r="O2569" i="21" s="1"/>
  <c r="O2570" i="21" s="1"/>
  <c r="O2571" i="21" s="1"/>
  <c r="O2572" i="21" s="1"/>
  <c r="O2573" i="21" s="1"/>
  <c r="O2574" i="21" s="1"/>
  <c r="O2575" i="21" s="1"/>
  <c r="O2576" i="21" s="1"/>
  <c r="O2577" i="21" s="1"/>
  <c r="O2578" i="21" s="1"/>
  <c r="O2579" i="21" s="1"/>
  <c r="O2580" i="21" s="1"/>
  <c r="O2581" i="21" s="1"/>
  <c r="O2582" i="21" s="1"/>
  <c r="O2583" i="21" s="1"/>
  <c r="O2584" i="21" s="1"/>
  <c r="O2585" i="21" s="1"/>
  <c r="O2586" i="21" s="1"/>
  <c r="O2587" i="21" s="1"/>
  <c r="O2588" i="21" s="1"/>
  <c r="O2589" i="21" s="1"/>
  <c r="O2590" i="21" s="1"/>
  <c r="O2591" i="21" s="1"/>
  <c r="O2592" i="21" s="1"/>
  <c r="O2593" i="21" s="1"/>
  <c r="O2594" i="21" s="1"/>
  <c r="O2595" i="21" s="1"/>
  <c r="O2596" i="21" s="1"/>
  <c r="O2597" i="21" s="1"/>
  <c r="O2598" i="21" s="1"/>
  <c r="O2599" i="21" s="1"/>
  <c r="O2600" i="21" s="1"/>
  <c r="O2601" i="21" s="1"/>
  <c r="O2602" i="21" s="1"/>
  <c r="O2603" i="21" s="1"/>
  <c r="O2604" i="21" s="1"/>
  <c r="O2605" i="21" s="1"/>
  <c r="O2606" i="21" s="1"/>
  <c r="O2607" i="21" s="1"/>
  <c r="O2608" i="21" s="1"/>
  <c r="O2609" i="21" s="1"/>
  <c r="O2610" i="21" s="1"/>
  <c r="O2611" i="21" s="1"/>
  <c r="O2612" i="21" s="1"/>
  <c r="O2613" i="21" s="1"/>
  <c r="O2614" i="21" s="1"/>
  <c r="O2615" i="21" s="1"/>
  <c r="O2616" i="21" s="1"/>
  <c r="O2617" i="21" s="1"/>
  <c r="O2618" i="21" s="1"/>
  <c r="O2619" i="21" s="1"/>
  <c r="O2620" i="21" s="1"/>
  <c r="O2621" i="21" s="1"/>
  <c r="O2622" i="21" s="1"/>
  <c r="O2623" i="21" s="1"/>
  <c r="O2624" i="21" s="1"/>
  <c r="O2625" i="21" s="1"/>
  <c r="O2626" i="21" s="1"/>
  <c r="O2627" i="21" s="1"/>
  <c r="O2628" i="21" s="1"/>
  <c r="O2629" i="21" s="1"/>
  <c r="O2630" i="21" s="1"/>
  <c r="O2631" i="21" s="1"/>
  <c r="O2632" i="21" s="1"/>
  <c r="O2633" i="21" s="1"/>
  <c r="O2634" i="21" s="1"/>
  <c r="O2635" i="21" s="1"/>
  <c r="O2636" i="21" s="1"/>
  <c r="O2637" i="21" s="1"/>
  <c r="O2638" i="21" s="1"/>
  <c r="O2639" i="21" s="1"/>
  <c r="O2640" i="21" s="1"/>
  <c r="O2641" i="21" s="1"/>
  <c r="O2642" i="21" s="1"/>
  <c r="O2643" i="21" s="1"/>
  <c r="O2644" i="21" s="1"/>
  <c r="O2645" i="21" s="1"/>
  <c r="O2646" i="21" s="1"/>
  <c r="O2647" i="21" s="1"/>
  <c r="O2648" i="21" s="1"/>
  <c r="O2649" i="21" s="1"/>
  <c r="O2650" i="21" s="1"/>
  <c r="O2651" i="21" s="1"/>
  <c r="O2652" i="21" s="1"/>
  <c r="O2653" i="21" s="1"/>
  <c r="O2654" i="21" s="1"/>
  <c r="O2655" i="21" s="1"/>
  <c r="O2656" i="21" s="1"/>
  <c r="O2657" i="21" s="1"/>
  <c r="O2658" i="21" s="1"/>
  <c r="O2659" i="21" s="1"/>
  <c r="O2660" i="21" s="1"/>
  <c r="O2661" i="21" s="1"/>
  <c r="O2662" i="21" s="1"/>
  <c r="O2663" i="21" s="1"/>
  <c r="O2664" i="21" s="1"/>
  <c r="O2665" i="21" s="1"/>
  <c r="O2666" i="21" s="1"/>
  <c r="O2667" i="21" s="1"/>
  <c r="O2668" i="21" s="1"/>
  <c r="O2669" i="21" s="1"/>
  <c r="O2670" i="21" s="1"/>
  <c r="O2671" i="21" s="1"/>
  <c r="O2672" i="21" s="1"/>
  <c r="O2673" i="21" s="1"/>
  <c r="O2674" i="21" s="1"/>
  <c r="O2675" i="21" s="1"/>
  <c r="O2676" i="21" s="1"/>
  <c r="O2677" i="21" s="1"/>
  <c r="O2678" i="21" s="1"/>
  <c r="O2679" i="21" s="1"/>
  <c r="O2680" i="21" s="1"/>
  <c r="O2681" i="21" s="1"/>
  <c r="O2682" i="21" s="1"/>
  <c r="O2683" i="21" s="1"/>
  <c r="O2684" i="21" s="1"/>
  <c r="O2685" i="21" s="1"/>
  <c r="O2686" i="21" s="1"/>
  <c r="O2687" i="21" s="1"/>
  <c r="O2688" i="21" s="1"/>
  <c r="O2689" i="21" s="1"/>
  <c r="O2690" i="21" s="1"/>
  <c r="O2691" i="21" s="1"/>
  <c r="O2692" i="21" s="1"/>
  <c r="O2693" i="21" s="1"/>
  <c r="O2694" i="21" s="1"/>
  <c r="O2695" i="21" s="1"/>
  <c r="O2696" i="21" s="1"/>
  <c r="O2697" i="21" s="1"/>
  <c r="O2698" i="21" s="1"/>
  <c r="O2699" i="21" s="1"/>
  <c r="O2700" i="21" s="1"/>
  <c r="O2701" i="21" s="1"/>
  <c r="O2702" i="21" s="1"/>
  <c r="O2703" i="21" s="1"/>
  <c r="O2704" i="21" s="1"/>
  <c r="O2705" i="21" s="1"/>
  <c r="O2706" i="21" s="1"/>
  <c r="O2707" i="21" s="1"/>
  <c r="O2708" i="21" s="1"/>
  <c r="O2709" i="21" s="1"/>
  <c r="O2710" i="21" s="1"/>
  <c r="O2711" i="21" s="1"/>
  <c r="O2712" i="21" s="1"/>
  <c r="O2713" i="21" s="1"/>
  <c r="O2714" i="21" s="1"/>
  <c r="O2715" i="21" s="1"/>
  <c r="O2716" i="21" s="1"/>
  <c r="O2717" i="21" s="1"/>
  <c r="O2718" i="21" s="1"/>
  <c r="O2719" i="21" s="1"/>
  <c r="O2720" i="21" s="1"/>
  <c r="O2721" i="21" s="1"/>
  <c r="O2722" i="21" s="1"/>
  <c r="O2723" i="21" s="1"/>
  <c r="O2724" i="21" s="1"/>
  <c r="O2725" i="21" s="1"/>
  <c r="O2726" i="21" s="1"/>
  <c r="O2727" i="21" s="1"/>
  <c r="O2728" i="21" s="1"/>
  <c r="O2729" i="21" s="1"/>
  <c r="O2730" i="21" s="1"/>
  <c r="O2731" i="21" s="1"/>
  <c r="O2732" i="21" s="1"/>
  <c r="O2733" i="21" s="1"/>
  <c r="N2335" i="21"/>
  <c r="N2336" i="21" s="1"/>
  <c r="N2337" i="21" s="1"/>
  <c r="N2338" i="21" s="1"/>
  <c r="N2339" i="21" s="1"/>
  <c r="N2340" i="21" s="1"/>
  <c r="N2341" i="21" s="1"/>
  <c r="N2342" i="21" s="1"/>
  <c r="N2343" i="21" s="1"/>
  <c r="N2344" i="21" s="1"/>
  <c r="N2345" i="21" s="1"/>
  <c r="N2346" i="21" s="1"/>
  <c r="N2347" i="21" s="1"/>
  <c r="N2348" i="21" s="1"/>
  <c r="N2349" i="21" s="1"/>
  <c r="N2350" i="21" s="1"/>
  <c r="N2351" i="21" s="1"/>
  <c r="N2352" i="21" s="1"/>
  <c r="N2353" i="21" s="1"/>
  <c r="N2354" i="21" s="1"/>
  <c r="N2355" i="21" s="1"/>
  <c r="N2356" i="21" s="1"/>
  <c r="N2357" i="21" s="1"/>
  <c r="N2358" i="21" s="1"/>
  <c r="N2359" i="21" s="1"/>
  <c r="N2360" i="21" s="1"/>
  <c r="N2361" i="21" s="1"/>
  <c r="N2362" i="21" s="1"/>
  <c r="N2363" i="21" s="1"/>
  <c r="N2364" i="21" s="1"/>
  <c r="N2365" i="21" s="1"/>
  <c r="N2366" i="21" s="1"/>
  <c r="N2367" i="21" s="1"/>
  <c r="N2368" i="21" s="1"/>
  <c r="N2369" i="21" s="1"/>
  <c r="N2370" i="21" s="1"/>
  <c r="N2371" i="21" s="1"/>
  <c r="N2372" i="21" s="1"/>
  <c r="N2373" i="21" s="1"/>
  <c r="N2374" i="21" s="1"/>
  <c r="N2375" i="21" s="1"/>
  <c r="N2376" i="21" s="1"/>
  <c r="N2377" i="21" s="1"/>
  <c r="N2378" i="21" s="1"/>
  <c r="N2379" i="21" s="1"/>
  <c r="N2380" i="21" s="1"/>
  <c r="N2381" i="21" s="1"/>
  <c r="N2382" i="21" s="1"/>
  <c r="N2383" i="21" s="1"/>
  <c r="N2384" i="21" s="1"/>
  <c r="N2385" i="21" s="1"/>
  <c r="N2386" i="21" s="1"/>
  <c r="N2387" i="21" s="1"/>
  <c r="N2388" i="21" s="1"/>
  <c r="N2389" i="21" s="1"/>
  <c r="N2390" i="21" s="1"/>
  <c r="N2391" i="21" s="1"/>
  <c r="N2392" i="21" s="1"/>
  <c r="N2393" i="21" s="1"/>
  <c r="N2394" i="21" s="1"/>
  <c r="N2395" i="21" s="1"/>
  <c r="N2396" i="21" s="1"/>
  <c r="N2397" i="21" s="1"/>
  <c r="N2398" i="21" s="1"/>
  <c r="N2399" i="21" s="1"/>
  <c r="N2400" i="21" s="1"/>
  <c r="N2401" i="21" s="1"/>
  <c r="N2402" i="21" s="1"/>
  <c r="N2403" i="21" s="1"/>
  <c r="N2404" i="21" s="1"/>
  <c r="N2405" i="21" s="1"/>
  <c r="N2406" i="21" s="1"/>
  <c r="N2407" i="21" s="1"/>
  <c r="N2408" i="21" s="1"/>
  <c r="N2409" i="21" s="1"/>
  <c r="N2410" i="21" s="1"/>
  <c r="N2411" i="21" s="1"/>
  <c r="N2412" i="21" s="1"/>
  <c r="N2413" i="21" s="1"/>
  <c r="N2414" i="21" s="1"/>
  <c r="N2415" i="21" s="1"/>
  <c r="N2416" i="21" s="1"/>
  <c r="N2417" i="21" s="1"/>
  <c r="N2418" i="21" s="1"/>
  <c r="N2419" i="21" s="1"/>
  <c r="N2420" i="21" s="1"/>
  <c r="N2421" i="21" s="1"/>
  <c r="N2422" i="21" s="1"/>
  <c r="N2423" i="21" s="1"/>
  <c r="N2424" i="21" s="1"/>
  <c r="N2425" i="21" s="1"/>
  <c r="N2426" i="21" s="1"/>
  <c r="N2427" i="21" s="1"/>
  <c r="N2428" i="21" s="1"/>
  <c r="N2429" i="21" s="1"/>
  <c r="N2430" i="21" s="1"/>
  <c r="N2431" i="21" s="1"/>
  <c r="N2432" i="21" s="1"/>
  <c r="N2433" i="21" s="1"/>
  <c r="N2434" i="21" s="1"/>
  <c r="N2435" i="21" s="1"/>
  <c r="N2436" i="21" s="1"/>
  <c r="N2437" i="21" s="1"/>
  <c r="N2438" i="21" s="1"/>
  <c r="N2439" i="21" s="1"/>
  <c r="N2440" i="21" s="1"/>
  <c r="N2441" i="21" s="1"/>
  <c r="N2442" i="21" s="1"/>
  <c r="N2443" i="21" s="1"/>
  <c r="N2444" i="21" s="1"/>
  <c r="N2445" i="21" s="1"/>
  <c r="N2446" i="21" s="1"/>
  <c r="N2447" i="21" s="1"/>
  <c r="N2448" i="21" s="1"/>
  <c r="N2449" i="21" s="1"/>
  <c r="N2450" i="21" s="1"/>
  <c r="N2451" i="21" s="1"/>
  <c r="N2452" i="21" s="1"/>
  <c r="N2453" i="21" s="1"/>
  <c r="N2454" i="21" s="1"/>
  <c r="N2455" i="21" s="1"/>
  <c r="N2456" i="21" s="1"/>
  <c r="N2457" i="21" s="1"/>
  <c r="N2458" i="21" s="1"/>
  <c r="N2459" i="21" s="1"/>
  <c r="N2460" i="21" s="1"/>
  <c r="N2461" i="21" s="1"/>
  <c r="N2462" i="21" s="1"/>
  <c r="N2463" i="21" s="1"/>
  <c r="N2464" i="21" s="1"/>
  <c r="N2465" i="21" s="1"/>
  <c r="N2466" i="21" s="1"/>
  <c r="N2467" i="21" s="1"/>
  <c r="N2468" i="21" s="1"/>
  <c r="N2469" i="21" s="1"/>
  <c r="N2470" i="21" s="1"/>
  <c r="N2471" i="21" s="1"/>
  <c r="N2472" i="21" s="1"/>
  <c r="N2473" i="21" s="1"/>
  <c r="N2474" i="21" s="1"/>
  <c r="N2475" i="21" s="1"/>
  <c r="N2476" i="21" s="1"/>
  <c r="N2477" i="21" s="1"/>
  <c r="N2478" i="21" s="1"/>
  <c r="N2479" i="21" s="1"/>
  <c r="N2480" i="21" s="1"/>
  <c r="N2481" i="21" s="1"/>
  <c r="N2482" i="21" s="1"/>
  <c r="N2483" i="21" s="1"/>
  <c r="N2484" i="21" s="1"/>
  <c r="N2485" i="21" s="1"/>
  <c r="N2486" i="21" s="1"/>
  <c r="N2487" i="21" s="1"/>
  <c r="N2488" i="21" s="1"/>
  <c r="N2489" i="21" s="1"/>
  <c r="N2490" i="21" s="1"/>
  <c r="N2491" i="21" s="1"/>
  <c r="N2492" i="21" s="1"/>
  <c r="N2493" i="21" s="1"/>
  <c r="N2494" i="21" s="1"/>
  <c r="N2495" i="21" s="1"/>
  <c r="N2496" i="21" s="1"/>
  <c r="N2497" i="21" s="1"/>
  <c r="N2498" i="21" s="1"/>
  <c r="N2499" i="21" s="1"/>
  <c r="N2500" i="21" s="1"/>
  <c r="N2501" i="21" s="1"/>
  <c r="N2502" i="21" s="1"/>
  <c r="N2503" i="21" s="1"/>
  <c r="N2504" i="21" s="1"/>
  <c r="N2505" i="21" s="1"/>
  <c r="N2506" i="21" s="1"/>
  <c r="N2507" i="21" s="1"/>
  <c r="N2508" i="21" s="1"/>
  <c r="N2509" i="21" s="1"/>
  <c r="N2510" i="21" s="1"/>
  <c r="N2511" i="21" s="1"/>
  <c r="N2512" i="21" s="1"/>
  <c r="N2513" i="21" s="1"/>
  <c r="N2514" i="21" s="1"/>
  <c r="N2515" i="21" s="1"/>
  <c r="N2516" i="21" s="1"/>
  <c r="N2517" i="21" s="1"/>
  <c r="N2518" i="21" s="1"/>
  <c r="N2519" i="21" s="1"/>
  <c r="N2520" i="21" s="1"/>
  <c r="N2521" i="21" s="1"/>
  <c r="N2522" i="21" s="1"/>
  <c r="N2523" i="21" s="1"/>
  <c r="N2524" i="21" s="1"/>
  <c r="N2525" i="21" s="1"/>
  <c r="N2526" i="21" s="1"/>
  <c r="N2527" i="21" s="1"/>
  <c r="N2528" i="21" s="1"/>
  <c r="N2529" i="21" s="1"/>
  <c r="N2530" i="21" s="1"/>
  <c r="N2531" i="21" s="1"/>
  <c r="N2532" i="21" s="1"/>
  <c r="N2533" i="21" s="1"/>
  <c r="N2534" i="21" s="1"/>
  <c r="N2535" i="21" s="1"/>
  <c r="N2536" i="21" s="1"/>
  <c r="N2537" i="21" s="1"/>
  <c r="N2538" i="21" s="1"/>
  <c r="N2539" i="21" s="1"/>
  <c r="N2540" i="21" s="1"/>
  <c r="N2541" i="21" s="1"/>
  <c r="N2542" i="21" s="1"/>
  <c r="N2543" i="21" s="1"/>
  <c r="N2544" i="21" s="1"/>
  <c r="N2545" i="21" s="1"/>
  <c r="N2546" i="21" s="1"/>
  <c r="N2547" i="21" s="1"/>
  <c r="N2548" i="21" s="1"/>
  <c r="N2549" i="21" s="1"/>
  <c r="N2550" i="21" s="1"/>
  <c r="N2551" i="21" s="1"/>
  <c r="N2552" i="21" s="1"/>
  <c r="N2553" i="21" s="1"/>
  <c r="N2554" i="21" s="1"/>
  <c r="N2555" i="21" s="1"/>
  <c r="N2556" i="21" s="1"/>
  <c r="N2557" i="21" s="1"/>
  <c r="N2558" i="21" s="1"/>
  <c r="N2559" i="21" s="1"/>
  <c r="N2560" i="21" s="1"/>
  <c r="N2561" i="21" s="1"/>
  <c r="N2562" i="21" s="1"/>
  <c r="N2563" i="21" s="1"/>
  <c r="N2564" i="21" s="1"/>
  <c r="N2565" i="21" s="1"/>
  <c r="N2566" i="21" s="1"/>
  <c r="N2567" i="21" s="1"/>
  <c r="N2568" i="21" s="1"/>
  <c r="N2569" i="21" s="1"/>
  <c r="N2570" i="21" s="1"/>
  <c r="N2571" i="21" s="1"/>
  <c r="N2572" i="21" s="1"/>
  <c r="N2573" i="21" s="1"/>
  <c r="N2574" i="21" s="1"/>
  <c r="N2575" i="21" s="1"/>
  <c r="N2576" i="21" s="1"/>
  <c r="N2577" i="21" s="1"/>
  <c r="N2578" i="21" s="1"/>
  <c r="N2579" i="21" s="1"/>
  <c r="N2580" i="21" s="1"/>
  <c r="N2581" i="21" s="1"/>
  <c r="N2582" i="21" s="1"/>
  <c r="N2583" i="21" s="1"/>
  <c r="N2584" i="21" s="1"/>
  <c r="N2585" i="21" s="1"/>
  <c r="N2586" i="21" s="1"/>
  <c r="N2587" i="21" s="1"/>
  <c r="N2588" i="21" s="1"/>
  <c r="N2589" i="21" s="1"/>
  <c r="N2590" i="21" s="1"/>
  <c r="N2591" i="21" s="1"/>
  <c r="N2592" i="21" s="1"/>
  <c r="N2593" i="21" s="1"/>
  <c r="N2594" i="21" s="1"/>
  <c r="N2595" i="21" s="1"/>
  <c r="N2596" i="21" s="1"/>
  <c r="N2597" i="21" s="1"/>
  <c r="N2598" i="21" s="1"/>
  <c r="N2599" i="21" s="1"/>
  <c r="N2600" i="21" s="1"/>
  <c r="N2601" i="21" s="1"/>
  <c r="N2602" i="21" s="1"/>
  <c r="N2603" i="21" s="1"/>
  <c r="N2604" i="21" s="1"/>
  <c r="N2605" i="21" s="1"/>
  <c r="N2606" i="21" s="1"/>
  <c r="N2607" i="21" s="1"/>
  <c r="N2608" i="21" s="1"/>
  <c r="N2609" i="21" s="1"/>
  <c r="N2610" i="21" s="1"/>
  <c r="N2611" i="21" s="1"/>
  <c r="N2612" i="21" s="1"/>
  <c r="N2613" i="21" s="1"/>
  <c r="N2614" i="21" s="1"/>
  <c r="N2615" i="21" s="1"/>
  <c r="N2616" i="21" s="1"/>
  <c r="N2617" i="21" s="1"/>
  <c r="N2618" i="21" s="1"/>
  <c r="N2619" i="21" s="1"/>
  <c r="N2620" i="21" s="1"/>
  <c r="N2621" i="21" s="1"/>
  <c r="N2622" i="21" s="1"/>
  <c r="N2623" i="21" s="1"/>
  <c r="N2624" i="21" s="1"/>
  <c r="N2625" i="21" s="1"/>
  <c r="N2626" i="21" s="1"/>
  <c r="N2627" i="21" s="1"/>
  <c r="N2628" i="21" s="1"/>
  <c r="N2629" i="21" s="1"/>
  <c r="N2630" i="21" s="1"/>
  <c r="N2631" i="21" s="1"/>
  <c r="N2632" i="21" s="1"/>
  <c r="N2633" i="21" s="1"/>
  <c r="N2634" i="21" s="1"/>
  <c r="N2635" i="21" s="1"/>
  <c r="N2636" i="21" s="1"/>
  <c r="N2637" i="21" s="1"/>
  <c r="N2638" i="21" s="1"/>
  <c r="N2639" i="21" s="1"/>
  <c r="N2640" i="21" s="1"/>
  <c r="N2641" i="21" s="1"/>
  <c r="N2642" i="21" s="1"/>
  <c r="N2643" i="21" s="1"/>
  <c r="N2644" i="21" s="1"/>
  <c r="N2645" i="21" s="1"/>
  <c r="N2646" i="21" s="1"/>
  <c r="N2647" i="21" s="1"/>
  <c r="N2648" i="21" s="1"/>
  <c r="N2649" i="21" s="1"/>
  <c r="N2650" i="21" s="1"/>
  <c r="N2651" i="21" s="1"/>
  <c r="N2652" i="21" s="1"/>
  <c r="N2653" i="21" s="1"/>
  <c r="N2654" i="21" s="1"/>
  <c r="N2655" i="21" s="1"/>
  <c r="N2656" i="21" s="1"/>
  <c r="N2657" i="21" s="1"/>
  <c r="N2658" i="21" s="1"/>
  <c r="N2659" i="21" s="1"/>
  <c r="N2660" i="21" s="1"/>
  <c r="N2661" i="21" s="1"/>
  <c r="N2662" i="21" s="1"/>
  <c r="N2663" i="21" s="1"/>
  <c r="N2664" i="21" s="1"/>
  <c r="N2665" i="21" s="1"/>
  <c r="N2666" i="21" s="1"/>
  <c r="N2667" i="21" s="1"/>
  <c r="N2668" i="21" s="1"/>
  <c r="N2669" i="21" s="1"/>
  <c r="N2670" i="21" s="1"/>
  <c r="N2671" i="21" s="1"/>
  <c r="N2672" i="21" s="1"/>
  <c r="N2673" i="21" s="1"/>
  <c r="N2674" i="21" s="1"/>
  <c r="N2675" i="21" s="1"/>
  <c r="N2676" i="21" s="1"/>
  <c r="N2677" i="21" s="1"/>
  <c r="N2678" i="21" s="1"/>
  <c r="N2679" i="21" s="1"/>
  <c r="N2680" i="21" s="1"/>
  <c r="N2681" i="21" s="1"/>
  <c r="N2682" i="21" s="1"/>
  <c r="N2683" i="21" s="1"/>
  <c r="N2684" i="21" s="1"/>
  <c r="N2685" i="21" s="1"/>
  <c r="N2686" i="21" s="1"/>
  <c r="N2687" i="21" s="1"/>
  <c r="N2688" i="21" s="1"/>
  <c r="N2689" i="21" s="1"/>
  <c r="N2690" i="21" s="1"/>
  <c r="N2691" i="21" s="1"/>
  <c r="N2692" i="21" s="1"/>
  <c r="N2693" i="21" s="1"/>
  <c r="N2694" i="21" s="1"/>
  <c r="N2695" i="21" s="1"/>
  <c r="N2696" i="21" s="1"/>
  <c r="N2697" i="21" s="1"/>
  <c r="N2698" i="21" s="1"/>
  <c r="N2699" i="21" s="1"/>
  <c r="N2700" i="21" s="1"/>
  <c r="N2701" i="21" s="1"/>
  <c r="N2702" i="21" s="1"/>
  <c r="N2703" i="21" s="1"/>
  <c r="N2704" i="21" s="1"/>
  <c r="N2705" i="21" s="1"/>
  <c r="N2706" i="21" s="1"/>
  <c r="N2707" i="21" s="1"/>
  <c r="N2708" i="21" s="1"/>
  <c r="N2709" i="21" s="1"/>
  <c r="N2710" i="21" s="1"/>
  <c r="N2711" i="21" s="1"/>
  <c r="N2712" i="21" s="1"/>
  <c r="N2713" i="21" s="1"/>
  <c r="N2714" i="21" s="1"/>
  <c r="N2715" i="21" s="1"/>
  <c r="N2716" i="21" s="1"/>
  <c r="N2717" i="21" s="1"/>
  <c r="N2718" i="21" s="1"/>
  <c r="N2719" i="21" s="1"/>
  <c r="N2720" i="21" s="1"/>
  <c r="N2721" i="21" s="1"/>
  <c r="N2722" i="21" s="1"/>
  <c r="N2723" i="21" s="1"/>
  <c r="N2724" i="21" s="1"/>
  <c r="N2725" i="21" s="1"/>
  <c r="N2726" i="21" s="1"/>
  <c r="N2727" i="21" s="1"/>
  <c r="N2728" i="21" s="1"/>
  <c r="N2729" i="21" s="1"/>
  <c r="N2730" i="21" s="1"/>
  <c r="N2731" i="21" s="1"/>
  <c r="N2732" i="21" s="1"/>
  <c r="N2733" i="21" s="1"/>
  <c r="R1985" i="21"/>
  <c r="R1986" i="21" s="1"/>
  <c r="R1987" i="21" s="1"/>
  <c r="R1988" i="21" s="1"/>
  <c r="R1989" i="21" s="1"/>
  <c r="R1990" i="21" s="1"/>
  <c r="R1991" i="21" s="1"/>
  <c r="R1992" i="21" s="1"/>
  <c r="R1993" i="21" s="1"/>
  <c r="R1994" i="21" s="1"/>
  <c r="R1995" i="21" s="1"/>
  <c r="R1996" i="21" s="1"/>
  <c r="R1997" i="21" s="1"/>
  <c r="R1998" i="21" s="1"/>
  <c r="R1999" i="21" s="1"/>
  <c r="R2000" i="21" s="1"/>
  <c r="R2001" i="21" s="1"/>
  <c r="R2002" i="21" s="1"/>
  <c r="R2003" i="21" s="1"/>
  <c r="R2004" i="21" s="1"/>
  <c r="R2005" i="21" s="1"/>
  <c r="R2006" i="21" s="1"/>
  <c r="R2007" i="21" s="1"/>
  <c r="R2008" i="21" s="1"/>
  <c r="R2009" i="21" s="1"/>
  <c r="R2010" i="21" s="1"/>
  <c r="R2011" i="21" s="1"/>
  <c r="R2012" i="21" s="1"/>
  <c r="R2013" i="21" s="1"/>
  <c r="R2014" i="21" s="1"/>
  <c r="R2015" i="21" s="1"/>
  <c r="R2016" i="21" s="1"/>
  <c r="R2017" i="21" s="1"/>
  <c r="R2018" i="21" s="1"/>
  <c r="R2019" i="21" s="1"/>
  <c r="R2020" i="21" s="1"/>
  <c r="R2021" i="21" s="1"/>
  <c r="R2022" i="21" s="1"/>
  <c r="R2023" i="21" s="1"/>
  <c r="R2024" i="21" s="1"/>
  <c r="R2025" i="21" s="1"/>
  <c r="R2026" i="21" s="1"/>
  <c r="R2027" i="21" s="1"/>
  <c r="R2028" i="21" s="1"/>
  <c r="R2029" i="21" s="1"/>
  <c r="R2030" i="21" s="1"/>
  <c r="R2031" i="21" s="1"/>
  <c r="R2032" i="21" s="1"/>
  <c r="R2033" i="21" s="1"/>
  <c r="R2034" i="21" s="1"/>
  <c r="R2035" i="21" s="1"/>
  <c r="R2036" i="21" s="1"/>
  <c r="R2037" i="21" s="1"/>
  <c r="R2038" i="21" s="1"/>
  <c r="R2039" i="21" s="1"/>
  <c r="R2040" i="21" s="1"/>
  <c r="R2041" i="21" s="1"/>
  <c r="R2042" i="21" s="1"/>
  <c r="R2043" i="21" s="1"/>
  <c r="R2044" i="21" s="1"/>
  <c r="R2045" i="21" s="1"/>
  <c r="R2046" i="21" s="1"/>
  <c r="R2047" i="21" s="1"/>
  <c r="R2048" i="21" s="1"/>
  <c r="R2049" i="21" s="1"/>
  <c r="R2050" i="21" s="1"/>
  <c r="R2051" i="21" s="1"/>
  <c r="R2052" i="21" s="1"/>
  <c r="R2053" i="21" s="1"/>
  <c r="R2054" i="21" s="1"/>
  <c r="R2055" i="21" s="1"/>
  <c r="R2056" i="21" s="1"/>
  <c r="R2057" i="21" s="1"/>
  <c r="R2058" i="21" s="1"/>
  <c r="R2059" i="21" s="1"/>
  <c r="R2060" i="21" s="1"/>
  <c r="R2061" i="21" s="1"/>
  <c r="R2062" i="21" s="1"/>
  <c r="R2063" i="21" s="1"/>
  <c r="R2064" i="21" s="1"/>
  <c r="R2065" i="21" s="1"/>
  <c r="R2066" i="21" s="1"/>
  <c r="R2067" i="21" s="1"/>
  <c r="R2068" i="21" s="1"/>
  <c r="R2069" i="21" s="1"/>
  <c r="R2070" i="21" s="1"/>
  <c r="R2071" i="21" s="1"/>
  <c r="R2072" i="21" s="1"/>
  <c r="R2073" i="21" s="1"/>
  <c r="R2074" i="21" s="1"/>
  <c r="R2075" i="21" s="1"/>
  <c r="R2076" i="21" s="1"/>
  <c r="R2077" i="21" s="1"/>
  <c r="R2078" i="21" s="1"/>
  <c r="R2079" i="21" s="1"/>
  <c r="R2080" i="21" s="1"/>
  <c r="R2081" i="21" s="1"/>
  <c r="R2082" i="21" s="1"/>
  <c r="R2083" i="21" s="1"/>
  <c r="R2084" i="21" s="1"/>
  <c r="R2085" i="21" s="1"/>
  <c r="R2086" i="21" s="1"/>
  <c r="R2087" i="21" s="1"/>
  <c r="R2088" i="21" s="1"/>
  <c r="R2089" i="21" s="1"/>
  <c r="R2090" i="21" s="1"/>
  <c r="R2091" i="21" s="1"/>
  <c r="R2092" i="21" s="1"/>
  <c r="R2093" i="21" s="1"/>
  <c r="R2094" i="21" s="1"/>
  <c r="R2095" i="21" s="1"/>
  <c r="R2096" i="21" s="1"/>
  <c r="R2097" i="21" s="1"/>
  <c r="R2098" i="21" s="1"/>
  <c r="R2099" i="21" s="1"/>
  <c r="R2100" i="21" s="1"/>
  <c r="R2101" i="21" s="1"/>
  <c r="R2102" i="21" s="1"/>
  <c r="R2103" i="21" s="1"/>
  <c r="R2104" i="21" s="1"/>
  <c r="R2105" i="21" s="1"/>
  <c r="R2106" i="21" s="1"/>
  <c r="R2107" i="21" s="1"/>
  <c r="R2108" i="21" s="1"/>
  <c r="R2109" i="21" s="1"/>
  <c r="R2110" i="21" s="1"/>
  <c r="R2111" i="21" s="1"/>
  <c r="R2112" i="21" s="1"/>
  <c r="R2113" i="21" s="1"/>
  <c r="R2114" i="21" s="1"/>
  <c r="R2115" i="21" s="1"/>
  <c r="R2116" i="21" s="1"/>
  <c r="R2117" i="21" s="1"/>
  <c r="R2118" i="21" s="1"/>
  <c r="R2119" i="21" s="1"/>
  <c r="R2120" i="21" s="1"/>
  <c r="R2121" i="21" s="1"/>
  <c r="R2122" i="21" s="1"/>
  <c r="R2123" i="21" s="1"/>
  <c r="R2124" i="21" s="1"/>
  <c r="R2125" i="21" s="1"/>
  <c r="R2126" i="21" s="1"/>
  <c r="R2127" i="21" s="1"/>
  <c r="R2128" i="21" s="1"/>
  <c r="R2129" i="21" s="1"/>
  <c r="R2130" i="21" s="1"/>
  <c r="R2131" i="21" s="1"/>
  <c r="R2132" i="21" s="1"/>
  <c r="R2133" i="21" s="1"/>
  <c r="R2134" i="21" s="1"/>
  <c r="R2135" i="21" s="1"/>
  <c r="R2136" i="21" s="1"/>
  <c r="R2137" i="21" s="1"/>
  <c r="R2138" i="21" s="1"/>
  <c r="R2139" i="21" s="1"/>
  <c r="R2140" i="21" s="1"/>
  <c r="R2141" i="21" s="1"/>
  <c r="R2142" i="21" s="1"/>
  <c r="R2143" i="21" s="1"/>
  <c r="R2144" i="21" s="1"/>
  <c r="R2145" i="21" s="1"/>
  <c r="R2146" i="21" s="1"/>
  <c r="R2147" i="21" s="1"/>
  <c r="R2148" i="21" s="1"/>
  <c r="R2149" i="21" s="1"/>
  <c r="R2150" i="21" s="1"/>
  <c r="R2151" i="21" s="1"/>
  <c r="R2152" i="21" s="1"/>
  <c r="R2153" i="21" s="1"/>
  <c r="R2154" i="21" s="1"/>
  <c r="R2155" i="21" s="1"/>
  <c r="R2156" i="21" s="1"/>
  <c r="R2157" i="21" s="1"/>
  <c r="R2158" i="21" s="1"/>
  <c r="R2159" i="21" s="1"/>
  <c r="R2160" i="21" s="1"/>
  <c r="R2161" i="21" s="1"/>
  <c r="R2162" i="21" s="1"/>
  <c r="R2163" i="21" s="1"/>
  <c r="R2164" i="21" s="1"/>
  <c r="R2165" i="21" s="1"/>
  <c r="R2166" i="21" s="1"/>
  <c r="R2167" i="21" s="1"/>
  <c r="R2168" i="21" s="1"/>
  <c r="R2169" i="21" s="1"/>
  <c r="R2170" i="21" s="1"/>
  <c r="R2171" i="21" s="1"/>
  <c r="R2172" i="21" s="1"/>
  <c r="R2173" i="21" s="1"/>
  <c r="R2174" i="21" s="1"/>
  <c r="R2175" i="21" s="1"/>
  <c r="R2176" i="21" s="1"/>
  <c r="R2177" i="21" s="1"/>
  <c r="R2178" i="21" s="1"/>
  <c r="R2179" i="21" s="1"/>
  <c r="R2180" i="21" s="1"/>
  <c r="R2181" i="21" s="1"/>
  <c r="R2182" i="21" s="1"/>
  <c r="R2183" i="21" s="1"/>
  <c r="R2184" i="21" s="1"/>
  <c r="R2185" i="21" s="1"/>
  <c r="R2186" i="21" s="1"/>
  <c r="R2187" i="21" s="1"/>
  <c r="R2188" i="21" s="1"/>
  <c r="R2189" i="21" s="1"/>
  <c r="R2190" i="21" s="1"/>
  <c r="R2191" i="21" s="1"/>
  <c r="R2192" i="21" s="1"/>
  <c r="R2193" i="21" s="1"/>
  <c r="R2194" i="21" s="1"/>
  <c r="R2195" i="21" s="1"/>
  <c r="R2196" i="21" s="1"/>
  <c r="R2197" i="21" s="1"/>
  <c r="R2198" i="21" s="1"/>
  <c r="R2199" i="21" s="1"/>
  <c r="R2200" i="21" s="1"/>
  <c r="R2201" i="21" s="1"/>
  <c r="R2202" i="21" s="1"/>
  <c r="R2203" i="21" s="1"/>
  <c r="R2204" i="21" s="1"/>
  <c r="R2205" i="21" s="1"/>
  <c r="R2206" i="21" s="1"/>
  <c r="R2207" i="21" s="1"/>
  <c r="R2208" i="21" s="1"/>
  <c r="R2209" i="21" s="1"/>
  <c r="R2210" i="21" s="1"/>
  <c r="R2211" i="21" s="1"/>
  <c r="R2212" i="21" s="1"/>
  <c r="R2213" i="21" s="1"/>
  <c r="R2214" i="21" s="1"/>
  <c r="R2215" i="21" s="1"/>
  <c r="R2216" i="21" s="1"/>
  <c r="R2217" i="21" s="1"/>
  <c r="R2218" i="21" s="1"/>
  <c r="R2219" i="21" s="1"/>
  <c r="R2220" i="21" s="1"/>
  <c r="R2221" i="21" s="1"/>
  <c r="R2222" i="21" s="1"/>
  <c r="R2223" i="21" s="1"/>
  <c r="R2224" i="21" s="1"/>
  <c r="R2225" i="21" s="1"/>
  <c r="R2226" i="21" s="1"/>
  <c r="R2227" i="21" s="1"/>
  <c r="R2228" i="21" s="1"/>
  <c r="R2229" i="21" s="1"/>
  <c r="R2230" i="21" s="1"/>
  <c r="R2231" i="21" s="1"/>
  <c r="R2232" i="21" s="1"/>
  <c r="R2233" i="21" s="1"/>
  <c r="R2234" i="21" s="1"/>
  <c r="R2235" i="21" s="1"/>
  <c r="R2236" i="21" s="1"/>
  <c r="R2237" i="21" s="1"/>
  <c r="R2238" i="21" s="1"/>
  <c r="R2239" i="21" s="1"/>
  <c r="R2240" i="21" s="1"/>
  <c r="R2241" i="21" s="1"/>
  <c r="R2242" i="21" s="1"/>
  <c r="R2243" i="21" s="1"/>
  <c r="R2244" i="21" s="1"/>
  <c r="R2245" i="21" s="1"/>
  <c r="R2246" i="21" s="1"/>
  <c r="R2247" i="21" s="1"/>
  <c r="R2248" i="21" s="1"/>
  <c r="R2249" i="21" s="1"/>
  <c r="R2250" i="21" s="1"/>
  <c r="R2251" i="21" s="1"/>
  <c r="R2252" i="21" s="1"/>
  <c r="R2253" i="21" s="1"/>
  <c r="R2254" i="21" s="1"/>
  <c r="R2255" i="21" s="1"/>
  <c r="R2256" i="21" s="1"/>
  <c r="R2257" i="21" s="1"/>
  <c r="R2258" i="21" s="1"/>
  <c r="R2259" i="21" s="1"/>
  <c r="R2260" i="21" s="1"/>
  <c r="R2261" i="21" s="1"/>
  <c r="R2262" i="21" s="1"/>
  <c r="R2263" i="21" s="1"/>
  <c r="R2264" i="21" s="1"/>
  <c r="R2265" i="21" s="1"/>
  <c r="R2266" i="21" s="1"/>
  <c r="R2267" i="21" s="1"/>
  <c r="R2268" i="21" s="1"/>
  <c r="R2269" i="21" s="1"/>
  <c r="R2270" i="21" s="1"/>
  <c r="R2271" i="21" s="1"/>
  <c r="R2272" i="21" s="1"/>
  <c r="R2273" i="21" s="1"/>
  <c r="R2274" i="21" s="1"/>
  <c r="R2275" i="21" s="1"/>
  <c r="R2276" i="21" s="1"/>
  <c r="R2277" i="21" s="1"/>
  <c r="R2278" i="21" s="1"/>
  <c r="R2279" i="21" s="1"/>
  <c r="R2280" i="21" s="1"/>
  <c r="R2281" i="21" s="1"/>
  <c r="R2282" i="21" s="1"/>
  <c r="R2283" i="21" s="1"/>
  <c r="R2284" i="21" s="1"/>
  <c r="R2285" i="21" s="1"/>
  <c r="R2286" i="21" s="1"/>
  <c r="R2287" i="21" s="1"/>
  <c r="R2288" i="21" s="1"/>
  <c r="R2289" i="21" s="1"/>
  <c r="R2290" i="21" s="1"/>
  <c r="R2291" i="21" s="1"/>
  <c r="R2292" i="21" s="1"/>
  <c r="R2293" i="21" s="1"/>
  <c r="R2294" i="21" s="1"/>
  <c r="R2295" i="21" s="1"/>
  <c r="R2296" i="21" s="1"/>
  <c r="R2297" i="21" s="1"/>
  <c r="R2298" i="21" s="1"/>
  <c r="R2299" i="21" s="1"/>
  <c r="R2300" i="21" s="1"/>
  <c r="R2301" i="21" s="1"/>
  <c r="R2302" i="21" s="1"/>
  <c r="R2303" i="21" s="1"/>
  <c r="R2304" i="21" s="1"/>
  <c r="R2305" i="21" s="1"/>
  <c r="R2306" i="21" s="1"/>
  <c r="R2307" i="21" s="1"/>
  <c r="R2308" i="21" s="1"/>
  <c r="R2309" i="21" s="1"/>
  <c r="R2310" i="21" s="1"/>
  <c r="R2311" i="21" s="1"/>
  <c r="R2312" i="21" s="1"/>
  <c r="R2313" i="21" s="1"/>
  <c r="R2314" i="21" s="1"/>
  <c r="R2315" i="21" s="1"/>
  <c r="R2316" i="21" s="1"/>
  <c r="R2317" i="21" s="1"/>
  <c r="R2318" i="21" s="1"/>
  <c r="R2319" i="21" s="1"/>
  <c r="R2320" i="21" s="1"/>
  <c r="R2321" i="21" s="1"/>
  <c r="R2322" i="21" s="1"/>
  <c r="R2323" i="21" s="1"/>
  <c r="R2324" i="21" s="1"/>
  <c r="R2325" i="21" s="1"/>
  <c r="R2326" i="21" s="1"/>
  <c r="R2327" i="21" s="1"/>
  <c r="R2328" i="21" s="1"/>
  <c r="R2329" i="21" s="1"/>
  <c r="R2330" i="21" s="1"/>
  <c r="R2331" i="21" s="1"/>
  <c r="R2332" i="21" s="1"/>
  <c r="R2333" i="21" s="1"/>
  <c r="Q1985" i="21"/>
  <c r="Q1986" i="21" s="1"/>
  <c r="Q1987" i="21" s="1"/>
  <c r="Q1988" i="21" s="1"/>
  <c r="Q1989" i="21" s="1"/>
  <c r="Q1990" i="21" s="1"/>
  <c r="Q1991" i="21" s="1"/>
  <c r="Q1992" i="21" s="1"/>
  <c r="Q1993" i="21" s="1"/>
  <c r="Q1994" i="21" s="1"/>
  <c r="Q1995" i="21" s="1"/>
  <c r="Q1996" i="21" s="1"/>
  <c r="Q1997" i="21" s="1"/>
  <c r="Q1998" i="21" s="1"/>
  <c r="Q1999" i="21" s="1"/>
  <c r="Q2000" i="21" s="1"/>
  <c r="Q2001" i="21" s="1"/>
  <c r="Q2002" i="21" s="1"/>
  <c r="Q2003" i="21" s="1"/>
  <c r="Q2004" i="21" s="1"/>
  <c r="Q2005" i="21" s="1"/>
  <c r="Q2006" i="21" s="1"/>
  <c r="Q2007" i="21" s="1"/>
  <c r="Q2008" i="21" s="1"/>
  <c r="Q2009" i="21" s="1"/>
  <c r="Q2010" i="21" s="1"/>
  <c r="Q2011" i="21" s="1"/>
  <c r="Q2012" i="21" s="1"/>
  <c r="Q2013" i="21" s="1"/>
  <c r="Q2014" i="21" s="1"/>
  <c r="Q2015" i="21" s="1"/>
  <c r="Q2016" i="21" s="1"/>
  <c r="Q2017" i="21" s="1"/>
  <c r="Q2018" i="21" s="1"/>
  <c r="Q2019" i="21" s="1"/>
  <c r="Q2020" i="21" s="1"/>
  <c r="Q2021" i="21" s="1"/>
  <c r="Q2022" i="21" s="1"/>
  <c r="Q2023" i="21" s="1"/>
  <c r="Q2024" i="21" s="1"/>
  <c r="Q2025" i="21" s="1"/>
  <c r="Q2026" i="21" s="1"/>
  <c r="Q2027" i="21" s="1"/>
  <c r="Q2028" i="21" s="1"/>
  <c r="Q2029" i="21" s="1"/>
  <c r="Q2030" i="21" s="1"/>
  <c r="Q2031" i="21" s="1"/>
  <c r="Q2032" i="21" s="1"/>
  <c r="Q2033" i="21" s="1"/>
  <c r="Q2034" i="21" s="1"/>
  <c r="Q2035" i="21" s="1"/>
  <c r="Q2036" i="21" s="1"/>
  <c r="Q2037" i="21" s="1"/>
  <c r="Q2038" i="21" s="1"/>
  <c r="Q2039" i="21" s="1"/>
  <c r="Q2040" i="21" s="1"/>
  <c r="Q2041" i="21" s="1"/>
  <c r="Q2042" i="21" s="1"/>
  <c r="Q2043" i="21" s="1"/>
  <c r="Q2044" i="21" s="1"/>
  <c r="Q2045" i="21" s="1"/>
  <c r="Q2046" i="21" s="1"/>
  <c r="Q2047" i="21" s="1"/>
  <c r="Q2048" i="21" s="1"/>
  <c r="Q2049" i="21" s="1"/>
  <c r="Q2050" i="21" s="1"/>
  <c r="Q2051" i="21" s="1"/>
  <c r="Q2052" i="21" s="1"/>
  <c r="Q2053" i="21" s="1"/>
  <c r="Q2054" i="21" s="1"/>
  <c r="Q2055" i="21" s="1"/>
  <c r="Q2056" i="21" s="1"/>
  <c r="Q2057" i="21" s="1"/>
  <c r="Q2058" i="21" s="1"/>
  <c r="Q2059" i="21" s="1"/>
  <c r="Q2060" i="21" s="1"/>
  <c r="Q2061" i="21" s="1"/>
  <c r="Q2062" i="21" s="1"/>
  <c r="Q2063" i="21" s="1"/>
  <c r="Q2064" i="21" s="1"/>
  <c r="Q2065" i="21" s="1"/>
  <c r="Q2066" i="21" s="1"/>
  <c r="Q2067" i="21" s="1"/>
  <c r="Q2068" i="21" s="1"/>
  <c r="Q2069" i="21" s="1"/>
  <c r="Q2070" i="21" s="1"/>
  <c r="Q2071" i="21" s="1"/>
  <c r="Q2072" i="21" s="1"/>
  <c r="Q2073" i="21" s="1"/>
  <c r="Q2074" i="21" s="1"/>
  <c r="Q2075" i="21" s="1"/>
  <c r="Q2076" i="21" s="1"/>
  <c r="Q2077" i="21" s="1"/>
  <c r="Q2078" i="21" s="1"/>
  <c r="Q2079" i="21" s="1"/>
  <c r="Q2080" i="21" s="1"/>
  <c r="Q2081" i="21" s="1"/>
  <c r="Q2082" i="21" s="1"/>
  <c r="Q2083" i="21" s="1"/>
  <c r="Q2084" i="21" s="1"/>
  <c r="Q2085" i="21" s="1"/>
  <c r="Q2086" i="21" s="1"/>
  <c r="Q2087" i="21" s="1"/>
  <c r="Q2088" i="21" s="1"/>
  <c r="Q2089" i="21" s="1"/>
  <c r="Q2090" i="21" s="1"/>
  <c r="Q2091" i="21" s="1"/>
  <c r="Q2092" i="21" s="1"/>
  <c r="Q2093" i="21" s="1"/>
  <c r="Q2094" i="21" s="1"/>
  <c r="Q2095" i="21" s="1"/>
  <c r="Q2096" i="21" s="1"/>
  <c r="Q2097" i="21" s="1"/>
  <c r="Q2098" i="21" s="1"/>
  <c r="Q2099" i="21" s="1"/>
  <c r="Q2100" i="21" s="1"/>
  <c r="Q2101" i="21" s="1"/>
  <c r="Q2102" i="21" s="1"/>
  <c r="Q2103" i="21" s="1"/>
  <c r="Q2104" i="21" s="1"/>
  <c r="Q2105" i="21" s="1"/>
  <c r="Q2106" i="21" s="1"/>
  <c r="Q2107" i="21" s="1"/>
  <c r="Q2108" i="21" s="1"/>
  <c r="Q2109" i="21" s="1"/>
  <c r="Q2110" i="21" s="1"/>
  <c r="Q2111" i="21" s="1"/>
  <c r="Q2112" i="21" s="1"/>
  <c r="Q2113" i="21" s="1"/>
  <c r="Q2114" i="21" s="1"/>
  <c r="Q2115" i="21" s="1"/>
  <c r="Q2116" i="21" s="1"/>
  <c r="Q2117" i="21" s="1"/>
  <c r="Q2118" i="21" s="1"/>
  <c r="Q2119" i="21" s="1"/>
  <c r="Q2120" i="21" s="1"/>
  <c r="Q2121" i="21" s="1"/>
  <c r="Q2122" i="21" s="1"/>
  <c r="Q2123" i="21" s="1"/>
  <c r="Q2124" i="21" s="1"/>
  <c r="Q2125" i="21" s="1"/>
  <c r="Q2126" i="21" s="1"/>
  <c r="Q2127" i="21" s="1"/>
  <c r="Q2128" i="21" s="1"/>
  <c r="Q2129" i="21" s="1"/>
  <c r="Q2130" i="21" s="1"/>
  <c r="Q2131" i="21" s="1"/>
  <c r="Q2132" i="21" s="1"/>
  <c r="Q2133" i="21" s="1"/>
  <c r="Q2134" i="21" s="1"/>
  <c r="Q2135" i="21" s="1"/>
  <c r="Q2136" i="21" s="1"/>
  <c r="Q2137" i="21" s="1"/>
  <c r="Q2138" i="21" s="1"/>
  <c r="Q2139" i="21" s="1"/>
  <c r="Q2140" i="21" s="1"/>
  <c r="Q2141" i="21" s="1"/>
  <c r="Q2142" i="21" s="1"/>
  <c r="Q2143" i="21" s="1"/>
  <c r="Q2144" i="21" s="1"/>
  <c r="Q2145" i="21" s="1"/>
  <c r="Q2146" i="21" s="1"/>
  <c r="Q2147" i="21" s="1"/>
  <c r="Q2148" i="21" s="1"/>
  <c r="Q2149" i="21" s="1"/>
  <c r="Q2150" i="21" s="1"/>
  <c r="Q2151" i="21" s="1"/>
  <c r="Q2152" i="21" s="1"/>
  <c r="Q2153" i="21" s="1"/>
  <c r="Q2154" i="21" s="1"/>
  <c r="Q2155" i="21" s="1"/>
  <c r="Q2156" i="21" s="1"/>
  <c r="Q2157" i="21" s="1"/>
  <c r="Q2158" i="21" s="1"/>
  <c r="Q2159" i="21" s="1"/>
  <c r="Q2160" i="21" s="1"/>
  <c r="Q2161" i="21" s="1"/>
  <c r="Q2162" i="21" s="1"/>
  <c r="Q2163" i="21" s="1"/>
  <c r="Q2164" i="21" s="1"/>
  <c r="Q2165" i="21" s="1"/>
  <c r="Q2166" i="21" s="1"/>
  <c r="Q2167" i="21" s="1"/>
  <c r="Q2168" i="21" s="1"/>
  <c r="Q2169" i="21" s="1"/>
  <c r="Q2170" i="21" s="1"/>
  <c r="Q2171" i="21" s="1"/>
  <c r="Q2172" i="21" s="1"/>
  <c r="Q2173" i="21" s="1"/>
  <c r="Q2174" i="21" s="1"/>
  <c r="Q2175" i="21" s="1"/>
  <c r="Q2176" i="21" s="1"/>
  <c r="Q2177" i="21" s="1"/>
  <c r="Q2178" i="21" s="1"/>
  <c r="Q2179" i="21" s="1"/>
  <c r="Q2180" i="21" s="1"/>
  <c r="Q2181" i="21" s="1"/>
  <c r="Q2182" i="21" s="1"/>
  <c r="Q2183" i="21" s="1"/>
  <c r="Q2184" i="21" s="1"/>
  <c r="Q2185" i="21" s="1"/>
  <c r="Q2186" i="21" s="1"/>
  <c r="Q2187" i="21" s="1"/>
  <c r="Q2188" i="21" s="1"/>
  <c r="Q2189" i="21" s="1"/>
  <c r="Q2190" i="21" s="1"/>
  <c r="Q2191" i="21" s="1"/>
  <c r="Q2192" i="21" s="1"/>
  <c r="Q2193" i="21" s="1"/>
  <c r="Q2194" i="21" s="1"/>
  <c r="Q2195" i="21" s="1"/>
  <c r="Q2196" i="21" s="1"/>
  <c r="Q2197" i="21" s="1"/>
  <c r="Q2198" i="21" s="1"/>
  <c r="Q2199" i="21" s="1"/>
  <c r="Q2200" i="21" s="1"/>
  <c r="Q2201" i="21" s="1"/>
  <c r="Q2202" i="21" s="1"/>
  <c r="Q2203" i="21" s="1"/>
  <c r="Q2204" i="21" s="1"/>
  <c r="Q2205" i="21" s="1"/>
  <c r="Q2206" i="21" s="1"/>
  <c r="Q2207" i="21" s="1"/>
  <c r="Q2208" i="21" s="1"/>
  <c r="Q2209" i="21" s="1"/>
  <c r="Q2210" i="21" s="1"/>
  <c r="Q2211" i="21" s="1"/>
  <c r="Q2212" i="21" s="1"/>
  <c r="Q2213" i="21" s="1"/>
  <c r="Q2214" i="21" s="1"/>
  <c r="Q2215" i="21" s="1"/>
  <c r="Q2216" i="21" s="1"/>
  <c r="Q2217" i="21" s="1"/>
  <c r="Q2218" i="21" s="1"/>
  <c r="Q2219" i="21" s="1"/>
  <c r="Q2220" i="21" s="1"/>
  <c r="Q2221" i="21" s="1"/>
  <c r="Q2222" i="21" s="1"/>
  <c r="Q2223" i="21" s="1"/>
  <c r="Q2224" i="21" s="1"/>
  <c r="Q2225" i="21" s="1"/>
  <c r="Q2226" i="21" s="1"/>
  <c r="Q2227" i="21" s="1"/>
  <c r="Q2228" i="21" s="1"/>
  <c r="Q2229" i="21" s="1"/>
  <c r="Q2230" i="21" s="1"/>
  <c r="Q2231" i="21" s="1"/>
  <c r="Q2232" i="21" s="1"/>
  <c r="Q2233" i="21" s="1"/>
  <c r="Q2234" i="21" s="1"/>
  <c r="C7" i="30" s="1"/>
  <c r="P1985" i="21"/>
  <c r="P1986" i="21" s="1"/>
  <c r="P1987" i="21" s="1"/>
  <c r="P1988" i="21" s="1"/>
  <c r="P1989" i="21" s="1"/>
  <c r="P1990" i="21" s="1"/>
  <c r="P1991" i="21" s="1"/>
  <c r="P1992" i="21" s="1"/>
  <c r="P1993" i="21" s="1"/>
  <c r="P1994" i="21" s="1"/>
  <c r="P1995" i="21" s="1"/>
  <c r="P1996" i="21" s="1"/>
  <c r="P1997" i="21" s="1"/>
  <c r="P1998" i="21" s="1"/>
  <c r="P1999" i="21" s="1"/>
  <c r="P2000" i="21" s="1"/>
  <c r="P2001" i="21" s="1"/>
  <c r="P2002" i="21" s="1"/>
  <c r="P2003" i="21" s="1"/>
  <c r="P2004" i="21" s="1"/>
  <c r="P2005" i="21" s="1"/>
  <c r="P2006" i="21" s="1"/>
  <c r="P2007" i="21" s="1"/>
  <c r="P2008" i="21" s="1"/>
  <c r="P2009" i="21" s="1"/>
  <c r="P2010" i="21" s="1"/>
  <c r="P2011" i="21" s="1"/>
  <c r="P2012" i="21" s="1"/>
  <c r="P2013" i="21" s="1"/>
  <c r="P2014" i="21" s="1"/>
  <c r="P2015" i="21" s="1"/>
  <c r="P2016" i="21" s="1"/>
  <c r="P2017" i="21" s="1"/>
  <c r="P2018" i="21" s="1"/>
  <c r="P2019" i="21" s="1"/>
  <c r="P2020" i="21" s="1"/>
  <c r="P2021" i="21" s="1"/>
  <c r="P2022" i="21" s="1"/>
  <c r="P2023" i="21" s="1"/>
  <c r="P2024" i="21" s="1"/>
  <c r="P2025" i="21" s="1"/>
  <c r="P2026" i="21" s="1"/>
  <c r="P2027" i="21" s="1"/>
  <c r="P2028" i="21" s="1"/>
  <c r="P2029" i="21" s="1"/>
  <c r="P2030" i="21" s="1"/>
  <c r="P2031" i="21" s="1"/>
  <c r="P2032" i="21" s="1"/>
  <c r="P2033" i="21" s="1"/>
  <c r="P2034" i="21" s="1"/>
  <c r="P2035" i="21" s="1"/>
  <c r="P2036" i="21" s="1"/>
  <c r="P2037" i="21" s="1"/>
  <c r="P2038" i="21" s="1"/>
  <c r="P2039" i="21" s="1"/>
  <c r="P2040" i="21" s="1"/>
  <c r="P2041" i="21" s="1"/>
  <c r="P2042" i="21" s="1"/>
  <c r="P2043" i="21" s="1"/>
  <c r="P2044" i="21" s="1"/>
  <c r="P2045" i="21" s="1"/>
  <c r="P2046" i="21" s="1"/>
  <c r="P2047" i="21" s="1"/>
  <c r="P2048" i="21" s="1"/>
  <c r="P2049" i="21" s="1"/>
  <c r="P2050" i="21" s="1"/>
  <c r="P2051" i="21" s="1"/>
  <c r="P2052" i="21" s="1"/>
  <c r="P2053" i="21" s="1"/>
  <c r="P2054" i="21" s="1"/>
  <c r="P2055" i="21" s="1"/>
  <c r="P2056" i="21" s="1"/>
  <c r="P2057" i="21" s="1"/>
  <c r="P2058" i="21" s="1"/>
  <c r="P2059" i="21" s="1"/>
  <c r="P2060" i="21" s="1"/>
  <c r="P2061" i="21" s="1"/>
  <c r="P2062" i="21" s="1"/>
  <c r="P2063" i="21" s="1"/>
  <c r="P2064" i="21" s="1"/>
  <c r="P2065" i="21" s="1"/>
  <c r="P2066" i="21" s="1"/>
  <c r="P2067" i="21" s="1"/>
  <c r="P2068" i="21" s="1"/>
  <c r="P2069" i="21" s="1"/>
  <c r="P2070" i="21" s="1"/>
  <c r="P2071" i="21" s="1"/>
  <c r="P2072" i="21" s="1"/>
  <c r="P2073" i="21" s="1"/>
  <c r="P2074" i="21" s="1"/>
  <c r="P2075" i="21" s="1"/>
  <c r="P2076" i="21" s="1"/>
  <c r="P2077" i="21" s="1"/>
  <c r="P2078" i="21" s="1"/>
  <c r="P2079" i="21" s="1"/>
  <c r="P2080" i="21" s="1"/>
  <c r="P2081" i="21" s="1"/>
  <c r="P2082" i="21" s="1"/>
  <c r="P2083" i="21" s="1"/>
  <c r="P2084" i="21" s="1"/>
  <c r="P2085" i="21" s="1"/>
  <c r="P2086" i="21" s="1"/>
  <c r="P2087" i="21" s="1"/>
  <c r="P2088" i="21" s="1"/>
  <c r="P2089" i="21" s="1"/>
  <c r="P2090" i="21" s="1"/>
  <c r="P2091" i="21" s="1"/>
  <c r="P2092" i="21" s="1"/>
  <c r="P2093" i="21" s="1"/>
  <c r="P2094" i="21" s="1"/>
  <c r="P2095" i="21" s="1"/>
  <c r="P2096" i="21" s="1"/>
  <c r="P2097" i="21" s="1"/>
  <c r="P2098" i="21" s="1"/>
  <c r="P2099" i="21" s="1"/>
  <c r="P2100" i="21" s="1"/>
  <c r="P2101" i="21" s="1"/>
  <c r="P2102" i="21" s="1"/>
  <c r="P2103" i="21" s="1"/>
  <c r="P2104" i="21" s="1"/>
  <c r="P2105" i="21" s="1"/>
  <c r="P2106" i="21" s="1"/>
  <c r="P2107" i="21" s="1"/>
  <c r="P2108" i="21" s="1"/>
  <c r="P2109" i="21" s="1"/>
  <c r="P2110" i="21" s="1"/>
  <c r="P2111" i="21" s="1"/>
  <c r="P2112" i="21" s="1"/>
  <c r="P2113" i="21" s="1"/>
  <c r="P2114" i="21" s="1"/>
  <c r="P2115" i="21" s="1"/>
  <c r="P2116" i="21" s="1"/>
  <c r="P2117" i="21" s="1"/>
  <c r="P2118" i="21" s="1"/>
  <c r="P2119" i="21" s="1"/>
  <c r="P2120" i="21" s="1"/>
  <c r="P2121" i="21" s="1"/>
  <c r="P2122" i="21" s="1"/>
  <c r="P2123" i="21" s="1"/>
  <c r="P2124" i="21" s="1"/>
  <c r="P2125" i="21" s="1"/>
  <c r="P2126" i="21" s="1"/>
  <c r="P2127" i="21" s="1"/>
  <c r="P2128" i="21" s="1"/>
  <c r="P2129" i="21" s="1"/>
  <c r="P2130" i="21" s="1"/>
  <c r="P2131" i="21" s="1"/>
  <c r="P2132" i="21" s="1"/>
  <c r="P2133" i="21" s="1"/>
  <c r="P2134" i="21" s="1"/>
  <c r="P2135" i="21" s="1"/>
  <c r="P2136" i="21" s="1"/>
  <c r="P2137" i="21" s="1"/>
  <c r="P2138" i="21" s="1"/>
  <c r="P2139" i="21" s="1"/>
  <c r="P2140" i="21" s="1"/>
  <c r="P2141" i="21" s="1"/>
  <c r="P2142" i="21" s="1"/>
  <c r="P2143" i="21" s="1"/>
  <c r="P2144" i="21" s="1"/>
  <c r="P2145" i="21" s="1"/>
  <c r="P2146" i="21" s="1"/>
  <c r="P2147" i="21" s="1"/>
  <c r="P2148" i="21" s="1"/>
  <c r="P2149" i="21" s="1"/>
  <c r="P2150" i="21" s="1"/>
  <c r="P2151" i="21" s="1"/>
  <c r="P2152" i="21" s="1"/>
  <c r="P2153" i="21" s="1"/>
  <c r="P2154" i="21" s="1"/>
  <c r="P2155" i="21" s="1"/>
  <c r="P2156" i="21" s="1"/>
  <c r="P2157" i="21" s="1"/>
  <c r="P2158" i="21" s="1"/>
  <c r="P2159" i="21" s="1"/>
  <c r="P2160" i="21" s="1"/>
  <c r="P2161" i="21" s="1"/>
  <c r="P2162" i="21" s="1"/>
  <c r="P2163" i="21" s="1"/>
  <c r="P2164" i="21" s="1"/>
  <c r="P2165" i="21" s="1"/>
  <c r="P2166" i="21" s="1"/>
  <c r="P2167" i="21" s="1"/>
  <c r="P2168" i="21" s="1"/>
  <c r="P2169" i="21" s="1"/>
  <c r="P2170" i="21" s="1"/>
  <c r="P2171" i="21" s="1"/>
  <c r="P2172" i="21" s="1"/>
  <c r="P2173" i="21" s="1"/>
  <c r="P2174" i="21" s="1"/>
  <c r="P2175" i="21" s="1"/>
  <c r="P2176" i="21" s="1"/>
  <c r="P2177" i="21" s="1"/>
  <c r="P2178" i="21" s="1"/>
  <c r="P2179" i="21" s="1"/>
  <c r="P2180" i="21" s="1"/>
  <c r="P2181" i="21" s="1"/>
  <c r="P2182" i="21" s="1"/>
  <c r="P2183" i="21" s="1"/>
  <c r="P2184" i="21" s="1"/>
  <c r="P2185" i="21" s="1"/>
  <c r="P2186" i="21" s="1"/>
  <c r="P2187" i="21" s="1"/>
  <c r="P2188" i="21" s="1"/>
  <c r="P2189" i="21" s="1"/>
  <c r="P2190" i="21" s="1"/>
  <c r="P2191" i="21" s="1"/>
  <c r="P2192" i="21" s="1"/>
  <c r="P2193" i="21" s="1"/>
  <c r="P2194" i="21" s="1"/>
  <c r="P2195" i="21" s="1"/>
  <c r="P2196" i="21" s="1"/>
  <c r="P2197" i="21" s="1"/>
  <c r="P2198" i="21" s="1"/>
  <c r="P2199" i="21" s="1"/>
  <c r="P2200" i="21" s="1"/>
  <c r="P2201" i="21" s="1"/>
  <c r="P2202" i="21" s="1"/>
  <c r="P2203" i="21" s="1"/>
  <c r="P2204" i="21" s="1"/>
  <c r="P2205" i="21" s="1"/>
  <c r="P2206" i="21" s="1"/>
  <c r="P2207" i="21" s="1"/>
  <c r="P2208" i="21" s="1"/>
  <c r="P2209" i="21" s="1"/>
  <c r="P2210" i="21" s="1"/>
  <c r="P2211" i="21" s="1"/>
  <c r="P2212" i="21" s="1"/>
  <c r="P2213" i="21" s="1"/>
  <c r="P2214" i="21" s="1"/>
  <c r="P2215" i="21" s="1"/>
  <c r="P2216" i="21" s="1"/>
  <c r="P2217" i="21" s="1"/>
  <c r="P2218" i="21" s="1"/>
  <c r="P2219" i="21" s="1"/>
  <c r="P2220" i="21" s="1"/>
  <c r="P2221" i="21" s="1"/>
  <c r="P2222" i="21" s="1"/>
  <c r="P2223" i="21" s="1"/>
  <c r="P2224" i="21" s="1"/>
  <c r="P2225" i="21" s="1"/>
  <c r="P2226" i="21" s="1"/>
  <c r="P2227" i="21" s="1"/>
  <c r="P2228" i="21" s="1"/>
  <c r="P2229" i="21" s="1"/>
  <c r="P2230" i="21" s="1"/>
  <c r="P2231" i="21" s="1"/>
  <c r="P2232" i="21" s="1"/>
  <c r="P2233" i="21" s="1"/>
  <c r="P2234" i="21" s="1"/>
  <c r="P2235" i="21" s="1"/>
  <c r="P2236" i="21" s="1"/>
  <c r="P2237" i="21" s="1"/>
  <c r="P2238" i="21" s="1"/>
  <c r="P2239" i="21" s="1"/>
  <c r="P2240" i="21" s="1"/>
  <c r="P2241" i="21" s="1"/>
  <c r="P2242" i="21" s="1"/>
  <c r="P2243" i="21" s="1"/>
  <c r="P2244" i="21" s="1"/>
  <c r="P2245" i="21" s="1"/>
  <c r="P2246" i="21" s="1"/>
  <c r="P2247" i="21" s="1"/>
  <c r="P2248" i="21" s="1"/>
  <c r="P2249" i="21" s="1"/>
  <c r="P2250" i="21" s="1"/>
  <c r="P2251" i="21" s="1"/>
  <c r="P2252" i="21" s="1"/>
  <c r="P2253" i="21" s="1"/>
  <c r="P2254" i="21" s="1"/>
  <c r="P2255" i="21" s="1"/>
  <c r="P2256" i="21" s="1"/>
  <c r="P2257" i="21" s="1"/>
  <c r="P2258" i="21" s="1"/>
  <c r="P2259" i="21" s="1"/>
  <c r="P2260" i="21" s="1"/>
  <c r="P2261" i="21" s="1"/>
  <c r="P2262" i="21" s="1"/>
  <c r="P2263" i="21" s="1"/>
  <c r="P2264" i="21" s="1"/>
  <c r="P2265" i="21" s="1"/>
  <c r="P2266" i="21" s="1"/>
  <c r="P2267" i="21" s="1"/>
  <c r="P2268" i="21" s="1"/>
  <c r="P2269" i="21" s="1"/>
  <c r="P2270" i="21" s="1"/>
  <c r="P2271" i="21" s="1"/>
  <c r="P2272" i="21" s="1"/>
  <c r="P2273" i="21" s="1"/>
  <c r="P2274" i="21" s="1"/>
  <c r="P2275" i="21" s="1"/>
  <c r="P2276" i="21" s="1"/>
  <c r="P2277" i="21" s="1"/>
  <c r="P2278" i="21" s="1"/>
  <c r="P2279" i="21" s="1"/>
  <c r="P2280" i="21" s="1"/>
  <c r="P2281" i="21" s="1"/>
  <c r="P2282" i="21" s="1"/>
  <c r="P2283" i="21" s="1"/>
  <c r="P2284" i="21" s="1"/>
  <c r="P2285" i="21" s="1"/>
  <c r="P2286" i="21" s="1"/>
  <c r="P2287" i="21" s="1"/>
  <c r="P2288" i="21" s="1"/>
  <c r="P2289" i="21" s="1"/>
  <c r="P2290" i="21" s="1"/>
  <c r="P2291" i="21" s="1"/>
  <c r="P2292" i="21" s="1"/>
  <c r="P2293" i="21" s="1"/>
  <c r="P2294" i="21" s="1"/>
  <c r="P2295" i="21" s="1"/>
  <c r="P2296" i="21" s="1"/>
  <c r="P2297" i="21" s="1"/>
  <c r="P2298" i="21" s="1"/>
  <c r="P2299" i="21" s="1"/>
  <c r="P2300" i="21" s="1"/>
  <c r="P2301" i="21" s="1"/>
  <c r="P2302" i="21" s="1"/>
  <c r="P2303" i="21" s="1"/>
  <c r="P2304" i="21" s="1"/>
  <c r="P2305" i="21" s="1"/>
  <c r="P2306" i="21" s="1"/>
  <c r="P2307" i="21" s="1"/>
  <c r="P2308" i="21" s="1"/>
  <c r="P2309" i="21" s="1"/>
  <c r="P2310" i="21" s="1"/>
  <c r="P2311" i="21" s="1"/>
  <c r="P2312" i="21" s="1"/>
  <c r="P2313" i="21" s="1"/>
  <c r="P2314" i="21" s="1"/>
  <c r="P2315" i="21" s="1"/>
  <c r="P2316" i="21" s="1"/>
  <c r="P2317" i="21" s="1"/>
  <c r="P2318" i="21" s="1"/>
  <c r="P2319" i="21" s="1"/>
  <c r="P2320" i="21" s="1"/>
  <c r="P2321" i="21" s="1"/>
  <c r="P2322" i="21" s="1"/>
  <c r="P2323" i="21" s="1"/>
  <c r="P2324" i="21" s="1"/>
  <c r="P2325" i="21" s="1"/>
  <c r="P2326" i="21" s="1"/>
  <c r="P2327" i="21" s="1"/>
  <c r="P2328" i="21" s="1"/>
  <c r="P2329" i="21" s="1"/>
  <c r="P2330" i="21" s="1"/>
  <c r="P2331" i="21" s="1"/>
  <c r="P2332" i="21" s="1"/>
  <c r="P2333" i="21" s="1"/>
  <c r="O1985" i="21"/>
  <c r="O1986" i="21" s="1"/>
  <c r="O1987" i="21" s="1"/>
  <c r="O1988" i="21" s="1"/>
  <c r="O1989" i="21" s="1"/>
  <c r="O1990" i="21" s="1"/>
  <c r="O1991" i="21" s="1"/>
  <c r="O1992" i="21" s="1"/>
  <c r="O1993" i="21" s="1"/>
  <c r="O1994" i="21" s="1"/>
  <c r="O1995" i="21" s="1"/>
  <c r="O1996" i="21" s="1"/>
  <c r="O1997" i="21" s="1"/>
  <c r="O1998" i="21" s="1"/>
  <c r="O1999" i="21" s="1"/>
  <c r="O2000" i="21" s="1"/>
  <c r="O2001" i="21" s="1"/>
  <c r="O2002" i="21" s="1"/>
  <c r="O2003" i="21" s="1"/>
  <c r="O2004" i="21" s="1"/>
  <c r="O2005" i="21" s="1"/>
  <c r="O2006" i="21" s="1"/>
  <c r="O2007" i="21" s="1"/>
  <c r="O2008" i="21" s="1"/>
  <c r="O2009" i="21" s="1"/>
  <c r="O2010" i="21" s="1"/>
  <c r="O2011" i="21" s="1"/>
  <c r="O2012" i="21" s="1"/>
  <c r="O2013" i="21" s="1"/>
  <c r="O2014" i="21" s="1"/>
  <c r="O2015" i="21" s="1"/>
  <c r="O2016" i="21" s="1"/>
  <c r="O2017" i="21" s="1"/>
  <c r="O2018" i="21" s="1"/>
  <c r="O2019" i="21" s="1"/>
  <c r="O2020" i="21" s="1"/>
  <c r="O2021" i="21" s="1"/>
  <c r="O2022" i="21" s="1"/>
  <c r="O2023" i="21" s="1"/>
  <c r="O2024" i="21" s="1"/>
  <c r="O2025" i="21" s="1"/>
  <c r="O2026" i="21" s="1"/>
  <c r="O2027" i="21" s="1"/>
  <c r="O2028" i="21" s="1"/>
  <c r="O2029" i="21" s="1"/>
  <c r="O2030" i="21" s="1"/>
  <c r="O2031" i="21" s="1"/>
  <c r="O2032" i="21" s="1"/>
  <c r="O2033" i="21" s="1"/>
  <c r="O2034" i="21" s="1"/>
  <c r="O2035" i="21" s="1"/>
  <c r="O2036" i="21" s="1"/>
  <c r="O2037" i="21" s="1"/>
  <c r="O2038" i="21" s="1"/>
  <c r="O2039" i="21" s="1"/>
  <c r="O2040" i="21" s="1"/>
  <c r="O2041" i="21" s="1"/>
  <c r="O2042" i="21" s="1"/>
  <c r="O2043" i="21" s="1"/>
  <c r="O2044" i="21" s="1"/>
  <c r="O2045" i="21" s="1"/>
  <c r="O2046" i="21" s="1"/>
  <c r="O2047" i="21" s="1"/>
  <c r="O2048" i="21" s="1"/>
  <c r="O2049" i="21" s="1"/>
  <c r="O2050" i="21" s="1"/>
  <c r="O2051" i="21" s="1"/>
  <c r="O2052" i="21" s="1"/>
  <c r="O2053" i="21" s="1"/>
  <c r="O2054" i="21" s="1"/>
  <c r="O2055" i="21" s="1"/>
  <c r="O2056" i="21" s="1"/>
  <c r="O2057" i="21" s="1"/>
  <c r="O2058" i="21" s="1"/>
  <c r="O2059" i="21" s="1"/>
  <c r="O2060" i="21" s="1"/>
  <c r="O2061" i="21" s="1"/>
  <c r="O2062" i="21" s="1"/>
  <c r="O2063" i="21" s="1"/>
  <c r="O2064" i="21" s="1"/>
  <c r="O2065" i="21" s="1"/>
  <c r="O2066" i="21" s="1"/>
  <c r="O2067" i="21" s="1"/>
  <c r="O2068" i="21" s="1"/>
  <c r="O2069" i="21" s="1"/>
  <c r="O2070" i="21" s="1"/>
  <c r="O2071" i="21" s="1"/>
  <c r="O2072" i="21" s="1"/>
  <c r="O2073" i="21" s="1"/>
  <c r="O2074" i="21" s="1"/>
  <c r="O2075" i="21" s="1"/>
  <c r="O2076" i="21" s="1"/>
  <c r="O2077" i="21" s="1"/>
  <c r="O2078" i="21" s="1"/>
  <c r="O2079" i="21" s="1"/>
  <c r="O2080" i="21" s="1"/>
  <c r="O2081" i="21" s="1"/>
  <c r="O2082" i="21" s="1"/>
  <c r="O2083" i="21" s="1"/>
  <c r="O2084" i="21" s="1"/>
  <c r="O2085" i="21" s="1"/>
  <c r="O2086" i="21" s="1"/>
  <c r="O2087" i="21" s="1"/>
  <c r="O2088" i="21" s="1"/>
  <c r="O2089" i="21" s="1"/>
  <c r="O2090" i="21" s="1"/>
  <c r="O2091" i="21" s="1"/>
  <c r="O2092" i="21" s="1"/>
  <c r="O2093" i="21" s="1"/>
  <c r="O2094" i="21" s="1"/>
  <c r="O2095" i="21" s="1"/>
  <c r="O2096" i="21" s="1"/>
  <c r="O2097" i="21" s="1"/>
  <c r="O2098" i="21" s="1"/>
  <c r="O2099" i="21" s="1"/>
  <c r="O2100" i="21" s="1"/>
  <c r="O2101" i="21" s="1"/>
  <c r="O2102" i="21" s="1"/>
  <c r="O2103" i="21" s="1"/>
  <c r="O2104" i="21" s="1"/>
  <c r="O2105" i="21" s="1"/>
  <c r="O2106" i="21" s="1"/>
  <c r="O2107" i="21" s="1"/>
  <c r="O2108" i="21" s="1"/>
  <c r="O2109" i="21" s="1"/>
  <c r="O2110" i="21" s="1"/>
  <c r="O2111" i="21" s="1"/>
  <c r="O2112" i="21" s="1"/>
  <c r="O2113" i="21" s="1"/>
  <c r="O2114" i="21" s="1"/>
  <c r="O2115" i="21" s="1"/>
  <c r="O2116" i="21" s="1"/>
  <c r="O2117" i="21" s="1"/>
  <c r="O2118" i="21" s="1"/>
  <c r="O2119" i="21" s="1"/>
  <c r="O2120" i="21" s="1"/>
  <c r="O2121" i="21" s="1"/>
  <c r="O2122" i="21" s="1"/>
  <c r="O2123" i="21" s="1"/>
  <c r="O2124" i="21" s="1"/>
  <c r="O2125" i="21" s="1"/>
  <c r="O2126" i="21" s="1"/>
  <c r="O2127" i="21" s="1"/>
  <c r="O2128" i="21" s="1"/>
  <c r="O2129" i="21" s="1"/>
  <c r="O2130" i="21" s="1"/>
  <c r="O2131" i="21" s="1"/>
  <c r="O2132" i="21" s="1"/>
  <c r="O2133" i="21" s="1"/>
  <c r="O2134" i="21" s="1"/>
  <c r="O2135" i="21" s="1"/>
  <c r="O2136" i="21" s="1"/>
  <c r="O2137" i="21" s="1"/>
  <c r="O2138" i="21" s="1"/>
  <c r="O2139" i="21" s="1"/>
  <c r="O2140" i="21" s="1"/>
  <c r="O2141" i="21" s="1"/>
  <c r="O2142" i="21" s="1"/>
  <c r="O2143" i="21" s="1"/>
  <c r="O2144" i="21" s="1"/>
  <c r="O2145" i="21" s="1"/>
  <c r="O2146" i="21" s="1"/>
  <c r="O2147" i="21" s="1"/>
  <c r="O2148" i="21" s="1"/>
  <c r="O2149" i="21" s="1"/>
  <c r="O2150" i="21" s="1"/>
  <c r="O2151" i="21" s="1"/>
  <c r="O2152" i="21" s="1"/>
  <c r="O2153" i="21" s="1"/>
  <c r="O2154" i="21" s="1"/>
  <c r="O2155" i="21" s="1"/>
  <c r="O2156" i="21" s="1"/>
  <c r="O2157" i="21" s="1"/>
  <c r="O2158" i="21" s="1"/>
  <c r="O2159" i="21" s="1"/>
  <c r="O2160" i="21" s="1"/>
  <c r="O2161" i="21" s="1"/>
  <c r="O2162" i="21" s="1"/>
  <c r="O2163" i="21" s="1"/>
  <c r="O2164" i="21" s="1"/>
  <c r="O2165" i="21" s="1"/>
  <c r="O2166" i="21" s="1"/>
  <c r="O2167" i="21" s="1"/>
  <c r="O2168" i="21" s="1"/>
  <c r="O2169" i="21" s="1"/>
  <c r="O2170" i="21" s="1"/>
  <c r="O2171" i="21" s="1"/>
  <c r="O2172" i="21" s="1"/>
  <c r="O2173" i="21" s="1"/>
  <c r="O2174" i="21" s="1"/>
  <c r="O2175" i="21" s="1"/>
  <c r="O2176" i="21" s="1"/>
  <c r="O2177" i="21" s="1"/>
  <c r="O2178" i="21" s="1"/>
  <c r="O2179" i="21" s="1"/>
  <c r="O2180" i="21" s="1"/>
  <c r="O2181" i="21" s="1"/>
  <c r="O2182" i="21" s="1"/>
  <c r="O2183" i="21" s="1"/>
  <c r="O2184" i="21" s="1"/>
  <c r="O2185" i="21" s="1"/>
  <c r="O2186" i="21" s="1"/>
  <c r="O2187" i="21" s="1"/>
  <c r="O2188" i="21" s="1"/>
  <c r="O2189" i="21" s="1"/>
  <c r="O2190" i="21" s="1"/>
  <c r="O2191" i="21" s="1"/>
  <c r="O2192" i="21" s="1"/>
  <c r="O2193" i="21" s="1"/>
  <c r="O2194" i="21" s="1"/>
  <c r="O2195" i="21" s="1"/>
  <c r="O2196" i="21" s="1"/>
  <c r="O2197" i="21" s="1"/>
  <c r="O2198" i="21" s="1"/>
  <c r="O2199" i="21" s="1"/>
  <c r="O2200" i="21" s="1"/>
  <c r="O2201" i="21" s="1"/>
  <c r="O2202" i="21" s="1"/>
  <c r="O2203" i="21" s="1"/>
  <c r="O2204" i="21" s="1"/>
  <c r="O2205" i="21" s="1"/>
  <c r="O2206" i="21" s="1"/>
  <c r="O2207" i="21" s="1"/>
  <c r="O2208" i="21" s="1"/>
  <c r="O2209" i="21" s="1"/>
  <c r="O2210" i="21" s="1"/>
  <c r="O2211" i="21" s="1"/>
  <c r="O2212" i="21" s="1"/>
  <c r="O2213" i="21" s="1"/>
  <c r="O2214" i="21" s="1"/>
  <c r="O2215" i="21" s="1"/>
  <c r="O2216" i="21" s="1"/>
  <c r="O2217" i="21" s="1"/>
  <c r="O2218" i="21" s="1"/>
  <c r="O2219" i="21" s="1"/>
  <c r="O2220" i="21" s="1"/>
  <c r="O2221" i="21" s="1"/>
  <c r="O2222" i="21" s="1"/>
  <c r="O2223" i="21" s="1"/>
  <c r="O2224" i="21" s="1"/>
  <c r="O2225" i="21" s="1"/>
  <c r="O2226" i="21" s="1"/>
  <c r="O2227" i="21" s="1"/>
  <c r="O2228" i="21" s="1"/>
  <c r="O2229" i="21" s="1"/>
  <c r="O2230" i="21" s="1"/>
  <c r="O2231" i="21" s="1"/>
  <c r="O2232" i="21" s="1"/>
  <c r="O2233" i="21" s="1"/>
  <c r="O2234" i="21" s="1"/>
  <c r="O2235" i="21" s="1"/>
  <c r="O2236" i="21" s="1"/>
  <c r="O2237" i="21" s="1"/>
  <c r="O2238" i="21" s="1"/>
  <c r="O2239" i="21" s="1"/>
  <c r="O2240" i="21" s="1"/>
  <c r="O2241" i="21" s="1"/>
  <c r="O2242" i="21" s="1"/>
  <c r="O2243" i="21" s="1"/>
  <c r="O2244" i="21" s="1"/>
  <c r="O2245" i="21" s="1"/>
  <c r="O2246" i="21" s="1"/>
  <c r="O2247" i="21" s="1"/>
  <c r="O2248" i="21" s="1"/>
  <c r="O2249" i="21" s="1"/>
  <c r="O2250" i="21" s="1"/>
  <c r="O2251" i="21" s="1"/>
  <c r="O2252" i="21" s="1"/>
  <c r="O2253" i="21" s="1"/>
  <c r="O2254" i="21" s="1"/>
  <c r="O2255" i="21" s="1"/>
  <c r="O2256" i="21" s="1"/>
  <c r="O2257" i="21" s="1"/>
  <c r="O2258" i="21" s="1"/>
  <c r="O2259" i="21" s="1"/>
  <c r="O2260" i="21" s="1"/>
  <c r="O2261" i="21" s="1"/>
  <c r="O2262" i="21" s="1"/>
  <c r="O2263" i="21" s="1"/>
  <c r="O2264" i="21" s="1"/>
  <c r="O2265" i="21" s="1"/>
  <c r="O2266" i="21" s="1"/>
  <c r="O2267" i="21" s="1"/>
  <c r="O2268" i="21" s="1"/>
  <c r="O2269" i="21" s="1"/>
  <c r="O2270" i="21" s="1"/>
  <c r="O2271" i="21" s="1"/>
  <c r="O2272" i="21" s="1"/>
  <c r="O2273" i="21" s="1"/>
  <c r="O2274" i="21" s="1"/>
  <c r="O2275" i="21" s="1"/>
  <c r="O2276" i="21" s="1"/>
  <c r="O2277" i="21" s="1"/>
  <c r="O2278" i="21" s="1"/>
  <c r="O2279" i="21" s="1"/>
  <c r="O2280" i="21" s="1"/>
  <c r="O2281" i="21" s="1"/>
  <c r="O2282" i="21" s="1"/>
  <c r="O2283" i="21" s="1"/>
  <c r="O2284" i="21" s="1"/>
  <c r="O2285" i="21" s="1"/>
  <c r="O2286" i="21" s="1"/>
  <c r="O2287" i="21" s="1"/>
  <c r="O2288" i="21" s="1"/>
  <c r="O2289" i="21" s="1"/>
  <c r="O2290" i="21" s="1"/>
  <c r="O2291" i="21" s="1"/>
  <c r="O2292" i="21" s="1"/>
  <c r="O2293" i="21" s="1"/>
  <c r="O2294" i="21" s="1"/>
  <c r="O2295" i="21" s="1"/>
  <c r="O2296" i="21" s="1"/>
  <c r="O2297" i="21" s="1"/>
  <c r="O2298" i="21" s="1"/>
  <c r="O2299" i="21" s="1"/>
  <c r="O2300" i="21" s="1"/>
  <c r="O2301" i="21" s="1"/>
  <c r="O2302" i="21" s="1"/>
  <c r="O2303" i="21" s="1"/>
  <c r="O2304" i="21" s="1"/>
  <c r="O2305" i="21" s="1"/>
  <c r="O2306" i="21" s="1"/>
  <c r="O2307" i="21" s="1"/>
  <c r="O2308" i="21" s="1"/>
  <c r="O2309" i="21" s="1"/>
  <c r="O2310" i="21" s="1"/>
  <c r="O2311" i="21" s="1"/>
  <c r="O2312" i="21" s="1"/>
  <c r="O2313" i="21" s="1"/>
  <c r="O2314" i="21" s="1"/>
  <c r="O2315" i="21" s="1"/>
  <c r="O2316" i="21" s="1"/>
  <c r="O2317" i="21" s="1"/>
  <c r="O2318" i="21" s="1"/>
  <c r="O2319" i="21" s="1"/>
  <c r="O2320" i="21" s="1"/>
  <c r="O2321" i="21" s="1"/>
  <c r="O2322" i="21" s="1"/>
  <c r="O2323" i="21" s="1"/>
  <c r="O2324" i="21" s="1"/>
  <c r="O2325" i="21" s="1"/>
  <c r="O2326" i="21" s="1"/>
  <c r="O2327" i="21" s="1"/>
  <c r="O2328" i="21" s="1"/>
  <c r="O2329" i="21" s="1"/>
  <c r="O2330" i="21" s="1"/>
  <c r="O2331" i="21" s="1"/>
  <c r="O2332" i="21" s="1"/>
  <c r="O2333" i="21" s="1"/>
  <c r="N1985" i="21"/>
  <c r="N1986" i="21" s="1"/>
  <c r="N1987" i="21" s="1"/>
  <c r="N1988" i="21" s="1"/>
  <c r="N1989" i="21" s="1"/>
  <c r="N1990" i="21" s="1"/>
  <c r="N1991" i="21" s="1"/>
  <c r="N1992" i="21" s="1"/>
  <c r="N1993" i="21" s="1"/>
  <c r="N1994" i="21" s="1"/>
  <c r="N1995" i="21" s="1"/>
  <c r="N1996" i="21" s="1"/>
  <c r="N1997" i="21" s="1"/>
  <c r="N1998" i="21" s="1"/>
  <c r="N1999" i="21" s="1"/>
  <c r="N2000" i="21" s="1"/>
  <c r="N2001" i="21" s="1"/>
  <c r="N2002" i="21" s="1"/>
  <c r="N2003" i="21" s="1"/>
  <c r="N2004" i="21" s="1"/>
  <c r="N2005" i="21" s="1"/>
  <c r="N2006" i="21" s="1"/>
  <c r="N2007" i="21" s="1"/>
  <c r="N2008" i="21" s="1"/>
  <c r="N2009" i="21" s="1"/>
  <c r="N2010" i="21" s="1"/>
  <c r="N2011" i="21" s="1"/>
  <c r="N2012" i="21" s="1"/>
  <c r="N2013" i="21" s="1"/>
  <c r="N2014" i="21" s="1"/>
  <c r="N2015" i="21" s="1"/>
  <c r="N2016" i="21" s="1"/>
  <c r="N2017" i="21" s="1"/>
  <c r="N2018" i="21" s="1"/>
  <c r="N2019" i="21" s="1"/>
  <c r="N2020" i="21" s="1"/>
  <c r="N2021" i="21" s="1"/>
  <c r="N2022" i="21" s="1"/>
  <c r="N2023" i="21" s="1"/>
  <c r="N2024" i="21" s="1"/>
  <c r="N2025" i="21" s="1"/>
  <c r="N2026" i="21" s="1"/>
  <c r="N2027" i="21" s="1"/>
  <c r="N2028" i="21" s="1"/>
  <c r="N2029" i="21" s="1"/>
  <c r="N2030" i="21" s="1"/>
  <c r="N2031" i="21" s="1"/>
  <c r="N2032" i="21" s="1"/>
  <c r="N2033" i="21" s="1"/>
  <c r="N2034" i="21" s="1"/>
  <c r="N2035" i="21" s="1"/>
  <c r="N2036" i="21" s="1"/>
  <c r="N2037" i="21" s="1"/>
  <c r="N2038" i="21" s="1"/>
  <c r="N2039" i="21" s="1"/>
  <c r="N2040" i="21" s="1"/>
  <c r="N2041" i="21" s="1"/>
  <c r="N2042" i="21" s="1"/>
  <c r="N2043" i="21" s="1"/>
  <c r="N2044" i="21" s="1"/>
  <c r="N2045" i="21" s="1"/>
  <c r="N2046" i="21" s="1"/>
  <c r="N2047" i="21" s="1"/>
  <c r="N2048" i="21" s="1"/>
  <c r="N2049" i="21" s="1"/>
  <c r="N2050" i="21" s="1"/>
  <c r="N2051" i="21" s="1"/>
  <c r="N2052" i="21" s="1"/>
  <c r="N2053" i="21" s="1"/>
  <c r="N2054" i="21" s="1"/>
  <c r="N2055" i="21" s="1"/>
  <c r="N2056" i="21" s="1"/>
  <c r="N2057" i="21" s="1"/>
  <c r="N2058" i="21" s="1"/>
  <c r="N2059" i="21" s="1"/>
  <c r="N2060" i="21" s="1"/>
  <c r="N2061" i="21" s="1"/>
  <c r="N2062" i="21" s="1"/>
  <c r="N2063" i="21" s="1"/>
  <c r="N2064" i="21" s="1"/>
  <c r="N2065" i="21" s="1"/>
  <c r="N2066" i="21" s="1"/>
  <c r="N2067" i="21" s="1"/>
  <c r="N2068" i="21" s="1"/>
  <c r="N2069" i="21" s="1"/>
  <c r="N2070" i="21" s="1"/>
  <c r="N2071" i="21" s="1"/>
  <c r="N2072" i="21" s="1"/>
  <c r="N2073" i="21" s="1"/>
  <c r="N2074" i="21" s="1"/>
  <c r="N2075" i="21" s="1"/>
  <c r="N2076" i="21" s="1"/>
  <c r="N2077" i="21" s="1"/>
  <c r="N2078" i="21" s="1"/>
  <c r="N2079" i="21" s="1"/>
  <c r="N2080" i="21" s="1"/>
  <c r="N2081" i="21" s="1"/>
  <c r="N2082" i="21" s="1"/>
  <c r="N2083" i="21" s="1"/>
  <c r="N2084" i="21" s="1"/>
  <c r="N2085" i="21" s="1"/>
  <c r="N2086" i="21" s="1"/>
  <c r="N2087" i="21" s="1"/>
  <c r="N2088" i="21" s="1"/>
  <c r="N2089" i="21" s="1"/>
  <c r="N2090" i="21" s="1"/>
  <c r="N2091" i="21" s="1"/>
  <c r="N2092" i="21" s="1"/>
  <c r="N2093" i="21" s="1"/>
  <c r="N2094" i="21" s="1"/>
  <c r="N2095" i="21" s="1"/>
  <c r="N2096" i="21" s="1"/>
  <c r="N2097" i="21" s="1"/>
  <c r="N2098" i="21" s="1"/>
  <c r="N2099" i="21" s="1"/>
  <c r="N2100" i="21" s="1"/>
  <c r="N2101" i="21" s="1"/>
  <c r="N2102" i="21" s="1"/>
  <c r="N2103" i="21" s="1"/>
  <c r="N2104" i="21" s="1"/>
  <c r="N2105" i="21" s="1"/>
  <c r="N2106" i="21" s="1"/>
  <c r="N2107" i="21" s="1"/>
  <c r="N2108" i="21" s="1"/>
  <c r="N2109" i="21" s="1"/>
  <c r="N2110" i="21" s="1"/>
  <c r="N2111" i="21" s="1"/>
  <c r="N2112" i="21" s="1"/>
  <c r="N2113" i="21" s="1"/>
  <c r="N2114" i="21" s="1"/>
  <c r="N2115" i="21" s="1"/>
  <c r="N2116" i="21" s="1"/>
  <c r="N2117" i="21" s="1"/>
  <c r="N2118" i="21" s="1"/>
  <c r="N2119" i="21" s="1"/>
  <c r="N2120" i="21" s="1"/>
  <c r="N2121" i="21" s="1"/>
  <c r="N2122" i="21" s="1"/>
  <c r="N2123" i="21" s="1"/>
  <c r="N2124" i="21" s="1"/>
  <c r="N2125" i="21" s="1"/>
  <c r="N2126" i="21" s="1"/>
  <c r="N2127" i="21" s="1"/>
  <c r="N2128" i="21" s="1"/>
  <c r="N2129" i="21" s="1"/>
  <c r="N2130" i="21" s="1"/>
  <c r="N2131" i="21" s="1"/>
  <c r="N2132" i="21" s="1"/>
  <c r="N2133" i="21" s="1"/>
  <c r="N2134" i="21" s="1"/>
  <c r="N2135" i="21" s="1"/>
  <c r="N2136" i="21" s="1"/>
  <c r="N2137" i="21" s="1"/>
  <c r="N2138" i="21" s="1"/>
  <c r="N2139" i="21" s="1"/>
  <c r="N2140" i="21" s="1"/>
  <c r="N2141" i="21" s="1"/>
  <c r="N2142" i="21" s="1"/>
  <c r="N2143" i="21" s="1"/>
  <c r="N2144" i="21" s="1"/>
  <c r="N2145" i="21" s="1"/>
  <c r="N2146" i="21" s="1"/>
  <c r="N2147" i="21" s="1"/>
  <c r="N2148" i="21" s="1"/>
  <c r="N2149" i="21" s="1"/>
  <c r="N2150" i="21" s="1"/>
  <c r="N2151" i="21" s="1"/>
  <c r="N2152" i="21" s="1"/>
  <c r="N2153" i="21" s="1"/>
  <c r="N2154" i="21" s="1"/>
  <c r="N2155" i="21" s="1"/>
  <c r="N2156" i="21" s="1"/>
  <c r="N2157" i="21" s="1"/>
  <c r="N2158" i="21" s="1"/>
  <c r="N2159" i="21" s="1"/>
  <c r="N2160" i="21" s="1"/>
  <c r="N2161" i="21" s="1"/>
  <c r="N2162" i="21" s="1"/>
  <c r="N2163" i="21" s="1"/>
  <c r="N2164" i="21" s="1"/>
  <c r="N2165" i="21" s="1"/>
  <c r="N2166" i="21" s="1"/>
  <c r="N2167" i="21" s="1"/>
  <c r="N2168" i="21" s="1"/>
  <c r="N2169" i="21" s="1"/>
  <c r="N2170" i="21" s="1"/>
  <c r="N2171" i="21" s="1"/>
  <c r="N2172" i="21" s="1"/>
  <c r="N2173" i="21" s="1"/>
  <c r="N2174" i="21" s="1"/>
  <c r="N2175" i="21" s="1"/>
  <c r="N2176" i="21" s="1"/>
  <c r="N2177" i="21" s="1"/>
  <c r="N2178" i="21" s="1"/>
  <c r="N2179" i="21" s="1"/>
  <c r="N2180" i="21" s="1"/>
  <c r="N2181" i="21" s="1"/>
  <c r="N2182" i="21" s="1"/>
  <c r="N2183" i="21" s="1"/>
  <c r="N2184" i="21" s="1"/>
  <c r="N2185" i="21" s="1"/>
  <c r="N2186" i="21" s="1"/>
  <c r="N2187" i="21" s="1"/>
  <c r="N2188" i="21" s="1"/>
  <c r="N2189" i="21" s="1"/>
  <c r="N2190" i="21" s="1"/>
  <c r="N2191" i="21" s="1"/>
  <c r="N2192" i="21" s="1"/>
  <c r="N2193" i="21" s="1"/>
  <c r="N2194" i="21" s="1"/>
  <c r="N2195" i="21" s="1"/>
  <c r="N2196" i="21" s="1"/>
  <c r="N2197" i="21" s="1"/>
  <c r="N2198" i="21" s="1"/>
  <c r="N2199" i="21" s="1"/>
  <c r="N2200" i="21" s="1"/>
  <c r="N2201" i="21" s="1"/>
  <c r="N2202" i="21" s="1"/>
  <c r="N2203" i="21" s="1"/>
  <c r="N2204" i="21" s="1"/>
  <c r="N2205" i="21" s="1"/>
  <c r="N2206" i="21" s="1"/>
  <c r="N2207" i="21" s="1"/>
  <c r="N2208" i="21" s="1"/>
  <c r="N2209" i="21" s="1"/>
  <c r="N2210" i="21" s="1"/>
  <c r="N2211" i="21" s="1"/>
  <c r="N2212" i="21" s="1"/>
  <c r="N2213" i="21" s="1"/>
  <c r="N2214" i="21" s="1"/>
  <c r="N2215" i="21" s="1"/>
  <c r="N2216" i="21" s="1"/>
  <c r="N2217" i="21" s="1"/>
  <c r="N2218" i="21" s="1"/>
  <c r="N2219" i="21" s="1"/>
  <c r="N2220" i="21" s="1"/>
  <c r="N2221" i="21" s="1"/>
  <c r="N2222" i="21" s="1"/>
  <c r="N2223" i="21" s="1"/>
  <c r="N2224" i="21" s="1"/>
  <c r="N2225" i="21" s="1"/>
  <c r="N2226" i="21" s="1"/>
  <c r="N2227" i="21" s="1"/>
  <c r="N2228" i="21" s="1"/>
  <c r="N2229" i="21" s="1"/>
  <c r="N2230" i="21" s="1"/>
  <c r="N2231" i="21" s="1"/>
  <c r="N2232" i="21" s="1"/>
  <c r="N2233" i="21" s="1"/>
  <c r="N2234" i="21" s="1"/>
  <c r="R1785" i="21"/>
  <c r="R1786" i="21" s="1"/>
  <c r="R1787" i="21" s="1"/>
  <c r="R1788" i="21" s="1"/>
  <c r="R1789" i="21" s="1"/>
  <c r="R1790" i="21" s="1"/>
  <c r="R1791" i="21" s="1"/>
  <c r="R1792" i="21" s="1"/>
  <c r="R1793" i="21" s="1"/>
  <c r="R1794" i="21" s="1"/>
  <c r="R1795" i="21" s="1"/>
  <c r="R1796" i="21" s="1"/>
  <c r="R1797" i="21" s="1"/>
  <c r="R1798" i="21" s="1"/>
  <c r="R1799" i="21" s="1"/>
  <c r="R1800" i="21" s="1"/>
  <c r="R1801" i="21" s="1"/>
  <c r="R1802" i="21" s="1"/>
  <c r="R1803" i="21" s="1"/>
  <c r="R1804" i="21" s="1"/>
  <c r="R1805" i="21" s="1"/>
  <c r="R1806" i="21" s="1"/>
  <c r="R1807" i="21" s="1"/>
  <c r="R1808" i="21" s="1"/>
  <c r="R1809" i="21" s="1"/>
  <c r="R1810" i="21" s="1"/>
  <c r="R1811" i="21" s="1"/>
  <c r="R1812" i="21" s="1"/>
  <c r="R1813" i="21" s="1"/>
  <c r="R1814" i="21" s="1"/>
  <c r="R1815" i="21" s="1"/>
  <c r="R1816" i="21" s="1"/>
  <c r="R1817" i="21" s="1"/>
  <c r="R1818" i="21" s="1"/>
  <c r="R1819" i="21" s="1"/>
  <c r="R1820" i="21" s="1"/>
  <c r="R1821" i="21" s="1"/>
  <c r="R1822" i="21" s="1"/>
  <c r="R1823" i="21" s="1"/>
  <c r="R1824" i="21" s="1"/>
  <c r="R1825" i="21" s="1"/>
  <c r="R1826" i="21" s="1"/>
  <c r="R1827" i="21" s="1"/>
  <c r="R1828" i="21" s="1"/>
  <c r="R1829" i="21" s="1"/>
  <c r="R1830" i="21" s="1"/>
  <c r="R1831" i="21" s="1"/>
  <c r="R1832" i="21" s="1"/>
  <c r="R1833" i="21" s="1"/>
  <c r="R1834" i="21" s="1"/>
  <c r="R1835" i="21" s="1"/>
  <c r="R1836" i="21" s="1"/>
  <c r="R1837" i="21" s="1"/>
  <c r="R1838" i="21" s="1"/>
  <c r="R1839" i="21" s="1"/>
  <c r="R1840" i="21" s="1"/>
  <c r="R1841" i="21" s="1"/>
  <c r="R1842" i="21" s="1"/>
  <c r="R1843" i="21" s="1"/>
  <c r="R1844" i="21" s="1"/>
  <c r="R1845" i="21" s="1"/>
  <c r="R1846" i="21" s="1"/>
  <c r="R1847" i="21" s="1"/>
  <c r="R1848" i="21" s="1"/>
  <c r="R1849" i="21" s="1"/>
  <c r="R1850" i="21" s="1"/>
  <c r="R1851" i="21" s="1"/>
  <c r="R1852" i="21" s="1"/>
  <c r="R1853" i="21" s="1"/>
  <c r="R1854" i="21" s="1"/>
  <c r="R1855" i="21" s="1"/>
  <c r="R1856" i="21" s="1"/>
  <c r="R1857" i="21" s="1"/>
  <c r="R1858" i="21" s="1"/>
  <c r="R1859" i="21" s="1"/>
  <c r="R1860" i="21" s="1"/>
  <c r="R1861" i="21" s="1"/>
  <c r="R1862" i="21" s="1"/>
  <c r="R1863" i="21" s="1"/>
  <c r="R1864" i="21" s="1"/>
  <c r="R1865" i="21" s="1"/>
  <c r="R1866" i="21" s="1"/>
  <c r="R1867" i="21" s="1"/>
  <c r="R1868" i="21" s="1"/>
  <c r="R1869" i="21" s="1"/>
  <c r="R1870" i="21" s="1"/>
  <c r="R1871" i="21" s="1"/>
  <c r="R1872" i="21" s="1"/>
  <c r="R1873" i="21" s="1"/>
  <c r="R1874" i="21" s="1"/>
  <c r="R1875" i="21" s="1"/>
  <c r="R1876" i="21" s="1"/>
  <c r="R1877" i="21" s="1"/>
  <c r="R1878" i="21" s="1"/>
  <c r="R1879" i="21" s="1"/>
  <c r="R1880" i="21" s="1"/>
  <c r="R1881" i="21" s="1"/>
  <c r="R1882" i="21" s="1"/>
  <c r="R1883" i="21" s="1"/>
  <c r="R1884" i="21" s="1"/>
  <c r="R1885" i="21" s="1"/>
  <c r="R1886" i="21" s="1"/>
  <c r="R1887" i="21" s="1"/>
  <c r="R1888" i="21" s="1"/>
  <c r="R1889" i="21" s="1"/>
  <c r="R1890" i="21" s="1"/>
  <c r="R1891" i="21" s="1"/>
  <c r="R1892" i="21" s="1"/>
  <c r="R1893" i="21" s="1"/>
  <c r="R1894" i="21" s="1"/>
  <c r="R1895" i="21" s="1"/>
  <c r="R1896" i="21" s="1"/>
  <c r="R1897" i="21" s="1"/>
  <c r="R1898" i="21" s="1"/>
  <c r="R1899" i="21" s="1"/>
  <c r="R1900" i="21" s="1"/>
  <c r="R1901" i="21" s="1"/>
  <c r="R1902" i="21" s="1"/>
  <c r="R1903" i="21" s="1"/>
  <c r="R1904" i="21" s="1"/>
  <c r="R1905" i="21" s="1"/>
  <c r="R1906" i="21" s="1"/>
  <c r="R1907" i="21" s="1"/>
  <c r="R1908" i="21" s="1"/>
  <c r="R1909" i="21" s="1"/>
  <c r="R1910" i="21" s="1"/>
  <c r="R1911" i="21" s="1"/>
  <c r="R1912" i="21" s="1"/>
  <c r="R1913" i="21" s="1"/>
  <c r="R1914" i="21" s="1"/>
  <c r="R1915" i="21" s="1"/>
  <c r="R1916" i="21" s="1"/>
  <c r="R1917" i="21" s="1"/>
  <c r="R1918" i="21" s="1"/>
  <c r="R1919" i="21" s="1"/>
  <c r="R1920" i="21" s="1"/>
  <c r="R1921" i="21" s="1"/>
  <c r="R1922" i="21" s="1"/>
  <c r="R1923" i="21" s="1"/>
  <c r="R1924" i="21" s="1"/>
  <c r="R1925" i="21" s="1"/>
  <c r="R1926" i="21" s="1"/>
  <c r="R1927" i="21" s="1"/>
  <c r="R1928" i="21" s="1"/>
  <c r="R1929" i="21" s="1"/>
  <c r="R1930" i="21" s="1"/>
  <c r="R1931" i="21" s="1"/>
  <c r="R1932" i="21" s="1"/>
  <c r="R1933" i="21" s="1"/>
  <c r="R1934" i="21" s="1"/>
  <c r="R1935" i="21" s="1"/>
  <c r="R1936" i="21" s="1"/>
  <c r="R1937" i="21" s="1"/>
  <c r="R1938" i="21" s="1"/>
  <c r="R1939" i="21" s="1"/>
  <c r="R1940" i="21" s="1"/>
  <c r="R1941" i="21" s="1"/>
  <c r="R1942" i="21" s="1"/>
  <c r="R1943" i="21" s="1"/>
  <c r="R1944" i="21" s="1"/>
  <c r="R1945" i="21" s="1"/>
  <c r="R1946" i="21" s="1"/>
  <c r="R1947" i="21" s="1"/>
  <c r="R1948" i="21" s="1"/>
  <c r="R1949" i="21" s="1"/>
  <c r="R1950" i="21" s="1"/>
  <c r="R1951" i="21" s="1"/>
  <c r="R1952" i="21" s="1"/>
  <c r="R1953" i="21" s="1"/>
  <c r="R1954" i="21" s="1"/>
  <c r="R1955" i="21" s="1"/>
  <c r="R1956" i="21" s="1"/>
  <c r="R1957" i="21" s="1"/>
  <c r="R1958" i="21" s="1"/>
  <c r="R1959" i="21" s="1"/>
  <c r="R1960" i="21" s="1"/>
  <c r="R1961" i="21" s="1"/>
  <c r="R1962" i="21" s="1"/>
  <c r="R1963" i="21" s="1"/>
  <c r="R1964" i="21" s="1"/>
  <c r="R1965" i="21" s="1"/>
  <c r="R1966" i="21" s="1"/>
  <c r="R1967" i="21" s="1"/>
  <c r="R1968" i="21" s="1"/>
  <c r="R1969" i="21" s="1"/>
  <c r="R1970" i="21" s="1"/>
  <c r="R1971" i="21" s="1"/>
  <c r="R1972" i="21" s="1"/>
  <c r="R1973" i="21" s="1"/>
  <c r="R1974" i="21" s="1"/>
  <c r="R1975" i="21" s="1"/>
  <c r="R1976" i="21" s="1"/>
  <c r="R1977" i="21" s="1"/>
  <c r="R1978" i="21" s="1"/>
  <c r="R1979" i="21" s="1"/>
  <c r="R1980" i="21" s="1"/>
  <c r="R1981" i="21" s="1"/>
  <c r="R1982" i="21" s="1"/>
  <c r="R1983" i="21" s="1"/>
  <c r="Q1785" i="21"/>
  <c r="Q1786" i="21" s="1"/>
  <c r="Q1787" i="21" s="1"/>
  <c r="Q1788" i="21" s="1"/>
  <c r="Q1789" i="21" s="1"/>
  <c r="Q1790" i="21" s="1"/>
  <c r="Q1791" i="21" s="1"/>
  <c r="Q1792" i="21" s="1"/>
  <c r="Q1793" i="21" s="1"/>
  <c r="Q1794" i="21" s="1"/>
  <c r="Q1795" i="21" s="1"/>
  <c r="Q1796" i="21" s="1"/>
  <c r="Q1797" i="21" s="1"/>
  <c r="Q1798" i="21" s="1"/>
  <c r="Q1799" i="21" s="1"/>
  <c r="Q1800" i="21" s="1"/>
  <c r="Q1801" i="21" s="1"/>
  <c r="Q1802" i="21" s="1"/>
  <c r="Q1803" i="21" s="1"/>
  <c r="Q1804" i="21" s="1"/>
  <c r="Q1805" i="21" s="1"/>
  <c r="Q1806" i="21" s="1"/>
  <c r="Q1807" i="21" s="1"/>
  <c r="Q1808" i="21" s="1"/>
  <c r="Q1809" i="21" s="1"/>
  <c r="Q1810" i="21" s="1"/>
  <c r="Q1811" i="21" s="1"/>
  <c r="Q1812" i="21" s="1"/>
  <c r="Q1813" i="21" s="1"/>
  <c r="Q1814" i="21" s="1"/>
  <c r="Q1815" i="21" s="1"/>
  <c r="Q1816" i="21" s="1"/>
  <c r="Q1817" i="21" s="1"/>
  <c r="Q1818" i="21" s="1"/>
  <c r="Q1819" i="21" s="1"/>
  <c r="Q1820" i="21" s="1"/>
  <c r="Q1821" i="21" s="1"/>
  <c r="Q1822" i="21" s="1"/>
  <c r="Q1823" i="21" s="1"/>
  <c r="Q1824" i="21" s="1"/>
  <c r="Q1825" i="21" s="1"/>
  <c r="Q1826" i="21" s="1"/>
  <c r="Q1827" i="21" s="1"/>
  <c r="Q1828" i="21" s="1"/>
  <c r="Q1829" i="21" s="1"/>
  <c r="Q1830" i="21" s="1"/>
  <c r="Q1831" i="21" s="1"/>
  <c r="Q1832" i="21" s="1"/>
  <c r="Q1833" i="21" s="1"/>
  <c r="Q1834" i="21" s="1"/>
  <c r="Q1835" i="21" s="1"/>
  <c r="Q1836" i="21" s="1"/>
  <c r="Q1837" i="21" s="1"/>
  <c r="Q1838" i="21" s="1"/>
  <c r="Q1839" i="21" s="1"/>
  <c r="Q1840" i="21" s="1"/>
  <c r="Q1841" i="21" s="1"/>
  <c r="Q1842" i="21" s="1"/>
  <c r="Q1843" i="21" s="1"/>
  <c r="Q1844" i="21" s="1"/>
  <c r="Q1845" i="21" s="1"/>
  <c r="Q1846" i="21" s="1"/>
  <c r="Q1847" i="21" s="1"/>
  <c r="Q1848" i="21" s="1"/>
  <c r="Q1849" i="21" s="1"/>
  <c r="Q1850" i="21" s="1"/>
  <c r="Q1851" i="21" s="1"/>
  <c r="Q1852" i="21" s="1"/>
  <c r="Q1853" i="21" s="1"/>
  <c r="Q1854" i="21" s="1"/>
  <c r="Q1855" i="21" s="1"/>
  <c r="Q1856" i="21" s="1"/>
  <c r="Q1857" i="21" s="1"/>
  <c r="Q1858" i="21" s="1"/>
  <c r="Q1859" i="21" s="1"/>
  <c r="Q1860" i="21" s="1"/>
  <c r="Q1861" i="21" s="1"/>
  <c r="Q1862" i="21" s="1"/>
  <c r="Q1863" i="21" s="1"/>
  <c r="Q1864" i="21" s="1"/>
  <c r="Q1865" i="21" s="1"/>
  <c r="Q1866" i="21" s="1"/>
  <c r="Q1867" i="21" s="1"/>
  <c r="Q1868" i="21" s="1"/>
  <c r="Q1869" i="21" s="1"/>
  <c r="Q1870" i="21" s="1"/>
  <c r="Q1871" i="21" s="1"/>
  <c r="Q1872" i="21" s="1"/>
  <c r="Q1873" i="21" s="1"/>
  <c r="Q1874" i="21" s="1"/>
  <c r="Q1875" i="21" s="1"/>
  <c r="Q1876" i="21" s="1"/>
  <c r="Q1877" i="21" s="1"/>
  <c r="Q1878" i="21" s="1"/>
  <c r="Q1879" i="21" s="1"/>
  <c r="Q1880" i="21" s="1"/>
  <c r="Q1881" i="21" s="1"/>
  <c r="Q1882" i="21" s="1"/>
  <c r="Q1883" i="21" s="1"/>
  <c r="Q1884" i="21" s="1"/>
  <c r="Q1885" i="21" s="1"/>
  <c r="Q1886" i="21" s="1"/>
  <c r="Q1887" i="21" s="1"/>
  <c r="Q1888" i="21" s="1"/>
  <c r="Q1889" i="21" s="1"/>
  <c r="Q1890" i="21" s="1"/>
  <c r="Q1891" i="21" s="1"/>
  <c r="Q1892" i="21" s="1"/>
  <c r="Q1893" i="21" s="1"/>
  <c r="Q1894" i="21" s="1"/>
  <c r="Q1895" i="21" s="1"/>
  <c r="Q1896" i="21" s="1"/>
  <c r="Q1897" i="21" s="1"/>
  <c r="Q1898" i="21" s="1"/>
  <c r="Q1899" i="21" s="1"/>
  <c r="Q1900" i="21" s="1"/>
  <c r="Q1901" i="21" s="1"/>
  <c r="Q1902" i="21" s="1"/>
  <c r="Q1903" i="21" s="1"/>
  <c r="Q1904" i="21" s="1"/>
  <c r="Q1905" i="21" s="1"/>
  <c r="Q1906" i="21" s="1"/>
  <c r="Q1907" i="21" s="1"/>
  <c r="Q1908" i="21" s="1"/>
  <c r="Q1909" i="21" s="1"/>
  <c r="Q1910" i="21" s="1"/>
  <c r="Q1911" i="21" s="1"/>
  <c r="Q1912" i="21" s="1"/>
  <c r="Q1913" i="21" s="1"/>
  <c r="Q1914" i="21" s="1"/>
  <c r="Q1915" i="21" s="1"/>
  <c r="Q1916" i="21" s="1"/>
  <c r="Q1917" i="21" s="1"/>
  <c r="Q1918" i="21" s="1"/>
  <c r="Q1919" i="21" s="1"/>
  <c r="Q1920" i="21" s="1"/>
  <c r="Q1921" i="21" s="1"/>
  <c r="Q1922" i="21" s="1"/>
  <c r="Q1923" i="21" s="1"/>
  <c r="Q1924" i="21" s="1"/>
  <c r="Q1925" i="21" s="1"/>
  <c r="Q1926" i="21" s="1"/>
  <c r="Q1927" i="21" s="1"/>
  <c r="Q1928" i="21" s="1"/>
  <c r="Q1929" i="21" s="1"/>
  <c r="Q1930" i="21" s="1"/>
  <c r="Q1931" i="21" s="1"/>
  <c r="Q1932" i="21" s="1"/>
  <c r="Q1933" i="21" s="1"/>
  <c r="Q1934" i="21" s="1"/>
  <c r="Q1935" i="21" s="1"/>
  <c r="Q1936" i="21" s="1"/>
  <c r="Q1937" i="21" s="1"/>
  <c r="Q1938" i="21" s="1"/>
  <c r="Q1939" i="21" s="1"/>
  <c r="Q1940" i="21" s="1"/>
  <c r="Q1941" i="21" s="1"/>
  <c r="Q1942" i="21" s="1"/>
  <c r="Q1943" i="21" s="1"/>
  <c r="Q1944" i="21" s="1"/>
  <c r="Q1945" i="21" s="1"/>
  <c r="Q1946" i="21" s="1"/>
  <c r="Q1947" i="21" s="1"/>
  <c r="Q1948" i="21" s="1"/>
  <c r="Q1949" i="21" s="1"/>
  <c r="Q1950" i="21" s="1"/>
  <c r="Q1951" i="21" s="1"/>
  <c r="Q1952" i="21" s="1"/>
  <c r="Q1953" i="21" s="1"/>
  <c r="Q1954" i="21" s="1"/>
  <c r="Q1955" i="21" s="1"/>
  <c r="Q1956" i="21" s="1"/>
  <c r="Q1957" i="21" s="1"/>
  <c r="Q1958" i="21" s="1"/>
  <c r="Q1959" i="21" s="1"/>
  <c r="Q1960" i="21" s="1"/>
  <c r="Q1961" i="21" s="1"/>
  <c r="Q1962" i="21" s="1"/>
  <c r="Q1963" i="21" s="1"/>
  <c r="Q1964" i="21" s="1"/>
  <c r="Q1965" i="21" s="1"/>
  <c r="Q1966" i="21" s="1"/>
  <c r="Q1967" i="21" s="1"/>
  <c r="Q1968" i="21" s="1"/>
  <c r="Q1969" i="21" s="1"/>
  <c r="Q1970" i="21" s="1"/>
  <c r="Q1971" i="21" s="1"/>
  <c r="Q1972" i="21" s="1"/>
  <c r="Q1973" i="21" s="1"/>
  <c r="Q1974" i="21" s="1"/>
  <c r="Q1975" i="21" s="1"/>
  <c r="Q1976" i="21" s="1"/>
  <c r="Q1977" i="21" s="1"/>
  <c r="Q1978" i="21" s="1"/>
  <c r="Q1979" i="21" s="1"/>
  <c r="Q1980" i="21" s="1"/>
  <c r="Q1981" i="21" s="1"/>
  <c r="Q1982" i="21" s="1"/>
  <c r="Q1983" i="21" s="1"/>
  <c r="P1785" i="21"/>
  <c r="P1786" i="21" s="1"/>
  <c r="P1787" i="21" s="1"/>
  <c r="P1788" i="21" s="1"/>
  <c r="P1789" i="21" s="1"/>
  <c r="P1790" i="21" s="1"/>
  <c r="P1791" i="21" s="1"/>
  <c r="P1792" i="21" s="1"/>
  <c r="P1793" i="21" s="1"/>
  <c r="P1794" i="21" s="1"/>
  <c r="P1795" i="21" s="1"/>
  <c r="P1796" i="21" s="1"/>
  <c r="P1797" i="21" s="1"/>
  <c r="P1798" i="21" s="1"/>
  <c r="P1799" i="21" s="1"/>
  <c r="P1800" i="21" s="1"/>
  <c r="P1801" i="21" s="1"/>
  <c r="P1802" i="21" s="1"/>
  <c r="P1803" i="21" s="1"/>
  <c r="P1804" i="21" s="1"/>
  <c r="P1805" i="21" s="1"/>
  <c r="P1806" i="21" s="1"/>
  <c r="P1807" i="21" s="1"/>
  <c r="P1808" i="21" s="1"/>
  <c r="P1809" i="21" s="1"/>
  <c r="P1810" i="21" s="1"/>
  <c r="P1811" i="21" s="1"/>
  <c r="P1812" i="21" s="1"/>
  <c r="P1813" i="21" s="1"/>
  <c r="P1814" i="21" s="1"/>
  <c r="P1815" i="21" s="1"/>
  <c r="P1816" i="21" s="1"/>
  <c r="P1817" i="21" s="1"/>
  <c r="P1818" i="21" s="1"/>
  <c r="P1819" i="21" s="1"/>
  <c r="P1820" i="21" s="1"/>
  <c r="P1821" i="21" s="1"/>
  <c r="P1822" i="21" s="1"/>
  <c r="P1823" i="21" s="1"/>
  <c r="P1824" i="21" s="1"/>
  <c r="P1825" i="21" s="1"/>
  <c r="P1826" i="21" s="1"/>
  <c r="P1827" i="21" s="1"/>
  <c r="P1828" i="21" s="1"/>
  <c r="P1829" i="21" s="1"/>
  <c r="P1830" i="21" s="1"/>
  <c r="P1831" i="21" s="1"/>
  <c r="P1832" i="21" s="1"/>
  <c r="P1833" i="21" s="1"/>
  <c r="P1834" i="21" s="1"/>
  <c r="P1835" i="21" s="1"/>
  <c r="P1836" i="21" s="1"/>
  <c r="P1837" i="21" s="1"/>
  <c r="P1838" i="21" s="1"/>
  <c r="P1839" i="21" s="1"/>
  <c r="P1840" i="21" s="1"/>
  <c r="P1841" i="21" s="1"/>
  <c r="P1842" i="21" s="1"/>
  <c r="P1843" i="21" s="1"/>
  <c r="P1844" i="21" s="1"/>
  <c r="P1845" i="21" s="1"/>
  <c r="P1846" i="21" s="1"/>
  <c r="P1847" i="21" s="1"/>
  <c r="P1848" i="21" s="1"/>
  <c r="P1849" i="21" s="1"/>
  <c r="P1850" i="21" s="1"/>
  <c r="P1851" i="21" s="1"/>
  <c r="P1852" i="21" s="1"/>
  <c r="P1853" i="21" s="1"/>
  <c r="P1854" i="21" s="1"/>
  <c r="P1855" i="21" s="1"/>
  <c r="P1856" i="21" s="1"/>
  <c r="P1857" i="21" s="1"/>
  <c r="P1858" i="21" s="1"/>
  <c r="P1859" i="21" s="1"/>
  <c r="P1860" i="21" s="1"/>
  <c r="P1861" i="21" s="1"/>
  <c r="P1862" i="21" s="1"/>
  <c r="P1863" i="21" s="1"/>
  <c r="P1864" i="21" s="1"/>
  <c r="P1865" i="21" s="1"/>
  <c r="P1866" i="21" s="1"/>
  <c r="P1867" i="21" s="1"/>
  <c r="P1868" i="21" s="1"/>
  <c r="P1869" i="21" s="1"/>
  <c r="P1870" i="21" s="1"/>
  <c r="P1871" i="21" s="1"/>
  <c r="P1872" i="21" s="1"/>
  <c r="P1873" i="21" s="1"/>
  <c r="P1874" i="21" s="1"/>
  <c r="P1875" i="21" s="1"/>
  <c r="P1876" i="21" s="1"/>
  <c r="P1877" i="21" s="1"/>
  <c r="P1878" i="21" s="1"/>
  <c r="P1879" i="21" s="1"/>
  <c r="P1880" i="21" s="1"/>
  <c r="P1881" i="21" s="1"/>
  <c r="P1882" i="21" s="1"/>
  <c r="P1883" i="21" s="1"/>
  <c r="P1884" i="21" s="1"/>
  <c r="P1885" i="21" s="1"/>
  <c r="P1886" i="21" s="1"/>
  <c r="P1887" i="21" s="1"/>
  <c r="P1888" i="21" s="1"/>
  <c r="P1889" i="21" s="1"/>
  <c r="P1890" i="21" s="1"/>
  <c r="P1891" i="21" s="1"/>
  <c r="P1892" i="21" s="1"/>
  <c r="P1893" i="21" s="1"/>
  <c r="P1894" i="21" s="1"/>
  <c r="P1895" i="21" s="1"/>
  <c r="P1896" i="21" s="1"/>
  <c r="P1897" i="21" s="1"/>
  <c r="P1898" i="21" s="1"/>
  <c r="P1899" i="21" s="1"/>
  <c r="P1900" i="21" s="1"/>
  <c r="P1901" i="21" s="1"/>
  <c r="P1902" i="21" s="1"/>
  <c r="P1903" i="21" s="1"/>
  <c r="P1904" i="21" s="1"/>
  <c r="P1905" i="21" s="1"/>
  <c r="P1906" i="21" s="1"/>
  <c r="P1907" i="21" s="1"/>
  <c r="P1908" i="21" s="1"/>
  <c r="P1909" i="21" s="1"/>
  <c r="P1910" i="21" s="1"/>
  <c r="P1911" i="21" s="1"/>
  <c r="P1912" i="21" s="1"/>
  <c r="P1913" i="21" s="1"/>
  <c r="P1914" i="21" s="1"/>
  <c r="P1915" i="21" s="1"/>
  <c r="P1916" i="21" s="1"/>
  <c r="P1917" i="21" s="1"/>
  <c r="P1918" i="21" s="1"/>
  <c r="P1919" i="21" s="1"/>
  <c r="P1920" i="21" s="1"/>
  <c r="P1921" i="21" s="1"/>
  <c r="P1922" i="21" s="1"/>
  <c r="P1923" i="21" s="1"/>
  <c r="P1924" i="21" s="1"/>
  <c r="P1925" i="21" s="1"/>
  <c r="P1926" i="21" s="1"/>
  <c r="P1927" i="21" s="1"/>
  <c r="P1928" i="21" s="1"/>
  <c r="P1929" i="21" s="1"/>
  <c r="P1930" i="21" s="1"/>
  <c r="P1931" i="21" s="1"/>
  <c r="P1932" i="21" s="1"/>
  <c r="P1933" i="21" s="1"/>
  <c r="P1934" i="21" s="1"/>
  <c r="P1935" i="21" s="1"/>
  <c r="P1936" i="21" s="1"/>
  <c r="P1937" i="21" s="1"/>
  <c r="P1938" i="21" s="1"/>
  <c r="P1939" i="21" s="1"/>
  <c r="P1940" i="21" s="1"/>
  <c r="P1941" i="21" s="1"/>
  <c r="P1942" i="21" s="1"/>
  <c r="P1943" i="21" s="1"/>
  <c r="P1944" i="21" s="1"/>
  <c r="P1945" i="21" s="1"/>
  <c r="P1946" i="21" s="1"/>
  <c r="P1947" i="21" s="1"/>
  <c r="P1948" i="21" s="1"/>
  <c r="P1949" i="21" s="1"/>
  <c r="P1950" i="21" s="1"/>
  <c r="P1951" i="21" s="1"/>
  <c r="P1952" i="21" s="1"/>
  <c r="P1953" i="21" s="1"/>
  <c r="P1954" i="21" s="1"/>
  <c r="P1955" i="21" s="1"/>
  <c r="P1956" i="21" s="1"/>
  <c r="P1957" i="21" s="1"/>
  <c r="P1958" i="21" s="1"/>
  <c r="P1959" i="21" s="1"/>
  <c r="P1960" i="21" s="1"/>
  <c r="P1961" i="21" s="1"/>
  <c r="P1962" i="21" s="1"/>
  <c r="P1963" i="21" s="1"/>
  <c r="P1964" i="21" s="1"/>
  <c r="P1965" i="21" s="1"/>
  <c r="P1966" i="21" s="1"/>
  <c r="P1967" i="21" s="1"/>
  <c r="P1968" i="21" s="1"/>
  <c r="P1969" i="21" s="1"/>
  <c r="P1970" i="21" s="1"/>
  <c r="P1971" i="21" s="1"/>
  <c r="P1972" i="21" s="1"/>
  <c r="P1973" i="21" s="1"/>
  <c r="P1974" i="21" s="1"/>
  <c r="P1975" i="21" s="1"/>
  <c r="P1976" i="21" s="1"/>
  <c r="P1977" i="21" s="1"/>
  <c r="P1978" i="21" s="1"/>
  <c r="P1979" i="21" s="1"/>
  <c r="P1980" i="21" s="1"/>
  <c r="P1981" i="21" s="1"/>
  <c r="P1982" i="21" s="1"/>
  <c r="P1983" i="21" s="1"/>
  <c r="O1785" i="21"/>
  <c r="O1786" i="21" s="1"/>
  <c r="O1787" i="21" s="1"/>
  <c r="O1788" i="21" s="1"/>
  <c r="O1789" i="21" s="1"/>
  <c r="O1790" i="21" s="1"/>
  <c r="O1791" i="21" s="1"/>
  <c r="O1792" i="21" s="1"/>
  <c r="O1793" i="21" s="1"/>
  <c r="O1794" i="21" s="1"/>
  <c r="O1795" i="21" s="1"/>
  <c r="O1796" i="21" s="1"/>
  <c r="O1797" i="21" s="1"/>
  <c r="O1798" i="21" s="1"/>
  <c r="O1799" i="21" s="1"/>
  <c r="O1800" i="21" s="1"/>
  <c r="O1801" i="21" s="1"/>
  <c r="O1802" i="21" s="1"/>
  <c r="O1803" i="21" s="1"/>
  <c r="O1804" i="21" s="1"/>
  <c r="O1805" i="21" s="1"/>
  <c r="O1806" i="21" s="1"/>
  <c r="O1807" i="21" s="1"/>
  <c r="O1808" i="21" s="1"/>
  <c r="O1809" i="21" s="1"/>
  <c r="O1810" i="21" s="1"/>
  <c r="O1811" i="21" s="1"/>
  <c r="O1812" i="21" s="1"/>
  <c r="O1813" i="21" s="1"/>
  <c r="O1814" i="21" s="1"/>
  <c r="O1815" i="21" s="1"/>
  <c r="O1816" i="21" s="1"/>
  <c r="O1817" i="21" s="1"/>
  <c r="O1818" i="21" s="1"/>
  <c r="O1819" i="21" s="1"/>
  <c r="O1820" i="21" s="1"/>
  <c r="O1821" i="21" s="1"/>
  <c r="O1822" i="21" s="1"/>
  <c r="O1823" i="21" s="1"/>
  <c r="O1824" i="21" s="1"/>
  <c r="O1825" i="21" s="1"/>
  <c r="O1826" i="21" s="1"/>
  <c r="O1827" i="21" s="1"/>
  <c r="O1828" i="21" s="1"/>
  <c r="O1829" i="21" s="1"/>
  <c r="O1830" i="21" s="1"/>
  <c r="O1831" i="21" s="1"/>
  <c r="O1832" i="21" s="1"/>
  <c r="O1833" i="21" s="1"/>
  <c r="O1834" i="21" s="1"/>
  <c r="O1835" i="21" s="1"/>
  <c r="O1836" i="21" s="1"/>
  <c r="O1837" i="21" s="1"/>
  <c r="O1838" i="21" s="1"/>
  <c r="O1839" i="21" s="1"/>
  <c r="O1840" i="21" s="1"/>
  <c r="O1841" i="21" s="1"/>
  <c r="O1842" i="21" s="1"/>
  <c r="O1843" i="21" s="1"/>
  <c r="O1844" i="21" s="1"/>
  <c r="O1845" i="21" s="1"/>
  <c r="O1846" i="21" s="1"/>
  <c r="O1847" i="21" s="1"/>
  <c r="O1848" i="21" s="1"/>
  <c r="O1849" i="21" s="1"/>
  <c r="O1850" i="21" s="1"/>
  <c r="O1851" i="21" s="1"/>
  <c r="O1852" i="21" s="1"/>
  <c r="O1853" i="21" s="1"/>
  <c r="O1854" i="21" s="1"/>
  <c r="O1855" i="21" s="1"/>
  <c r="O1856" i="21" s="1"/>
  <c r="O1857" i="21" s="1"/>
  <c r="O1858" i="21" s="1"/>
  <c r="O1859" i="21" s="1"/>
  <c r="O1860" i="21" s="1"/>
  <c r="O1861" i="21" s="1"/>
  <c r="O1862" i="21" s="1"/>
  <c r="O1863" i="21" s="1"/>
  <c r="O1864" i="21" s="1"/>
  <c r="O1865" i="21" s="1"/>
  <c r="O1866" i="21" s="1"/>
  <c r="O1867" i="21" s="1"/>
  <c r="O1868" i="21" s="1"/>
  <c r="O1869" i="21" s="1"/>
  <c r="O1870" i="21" s="1"/>
  <c r="O1871" i="21" s="1"/>
  <c r="O1872" i="21" s="1"/>
  <c r="O1873" i="21" s="1"/>
  <c r="O1874" i="21" s="1"/>
  <c r="O1875" i="21" s="1"/>
  <c r="O1876" i="21" s="1"/>
  <c r="O1877" i="21" s="1"/>
  <c r="O1878" i="21" s="1"/>
  <c r="O1879" i="21" s="1"/>
  <c r="O1880" i="21" s="1"/>
  <c r="O1881" i="21" s="1"/>
  <c r="O1882" i="21" s="1"/>
  <c r="O1883" i="21" s="1"/>
  <c r="O1884" i="21" s="1"/>
  <c r="O1885" i="21" s="1"/>
  <c r="O1886" i="21" s="1"/>
  <c r="O1887" i="21" s="1"/>
  <c r="O1888" i="21" s="1"/>
  <c r="O1889" i="21" s="1"/>
  <c r="O1890" i="21" s="1"/>
  <c r="O1891" i="21" s="1"/>
  <c r="O1892" i="21" s="1"/>
  <c r="O1893" i="21" s="1"/>
  <c r="O1894" i="21" s="1"/>
  <c r="O1895" i="21" s="1"/>
  <c r="O1896" i="21" s="1"/>
  <c r="O1897" i="21" s="1"/>
  <c r="O1898" i="21" s="1"/>
  <c r="O1899" i="21" s="1"/>
  <c r="O1900" i="21" s="1"/>
  <c r="O1901" i="21" s="1"/>
  <c r="O1902" i="21" s="1"/>
  <c r="O1903" i="21" s="1"/>
  <c r="O1904" i="21" s="1"/>
  <c r="O1905" i="21" s="1"/>
  <c r="O1906" i="21" s="1"/>
  <c r="O1907" i="21" s="1"/>
  <c r="O1908" i="21" s="1"/>
  <c r="O1909" i="21" s="1"/>
  <c r="O1910" i="21" s="1"/>
  <c r="O1911" i="21" s="1"/>
  <c r="O1912" i="21" s="1"/>
  <c r="O1913" i="21" s="1"/>
  <c r="O1914" i="21" s="1"/>
  <c r="O1915" i="21" s="1"/>
  <c r="O1916" i="21" s="1"/>
  <c r="O1917" i="21" s="1"/>
  <c r="O1918" i="21" s="1"/>
  <c r="O1919" i="21" s="1"/>
  <c r="O1920" i="21" s="1"/>
  <c r="O1921" i="21" s="1"/>
  <c r="O1922" i="21" s="1"/>
  <c r="O1923" i="21" s="1"/>
  <c r="O1924" i="21" s="1"/>
  <c r="O1925" i="21" s="1"/>
  <c r="O1926" i="21" s="1"/>
  <c r="O1927" i="21" s="1"/>
  <c r="O1928" i="21" s="1"/>
  <c r="O1929" i="21" s="1"/>
  <c r="O1930" i="21" s="1"/>
  <c r="O1931" i="21" s="1"/>
  <c r="O1932" i="21" s="1"/>
  <c r="O1933" i="21" s="1"/>
  <c r="O1934" i="21" s="1"/>
  <c r="O1935" i="21" s="1"/>
  <c r="O1936" i="21" s="1"/>
  <c r="O1937" i="21" s="1"/>
  <c r="O1938" i="21" s="1"/>
  <c r="O1939" i="21" s="1"/>
  <c r="O1940" i="21" s="1"/>
  <c r="O1941" i="21" s="1"/>
  <c r="O1942" i="21" s="1"/>
  <c r="O1943" i="21" s="1"/>
  <c r="O1944" i="21" s="1"/>
  <c r="O1945" i="21" s="1"/>
  <c r="O1946" i="21" s="1"/>
  <c r="O1947" i="21" s="1"/>
  <c r="O1948" i="21" s="1"/>
  <c r="O1949" i="21" s="1"/>
  <c r="O1950" i="21" s="1"/>
  <c r="O1951" i="21" s="1"/>
  <c r="O1952" i="21" s="1"/>
  <c r="O1953" i="21" s="1"/>
  <c r="O1954" i="21" s="1"/>
  <c r="O1955" i="21" s="1"/>
  <c r="O1956" i="21" s="1"/>
  <c r="O1957" i="21" s="1"/>
  <c r="O1958" i="21" s="1"/>
  <c r="O1959" i="21" s="1"/>
  <c r="O1960" i="21" s="1"/>
  <c r="O1961" i="21" s="1"/>
  <c r="O1962" i="21" s="1"/>
  <c r="O1963" i="21" s="1"/>
  <c r="O1964" i="21" s="1"/>
  <c r="O1965" i="21" s="1"/>
  <c r="O1966" i="21" s="1"/>
  <c r="O1967" i="21" s="1"/>
  <c r="O1968" i="21" s="1"/>
  <c r="O1969" i="21" s="1"/>
  <c r="O1970" i="21" s="1"/>
  <c r="O1971" i="21" s="1"/>
  <c r="O1972" i="21" s="1"/>
  <c r="O1973" i="21" s="1"/>
  <c r="O1974" i="21" s="1"/>
  <c r="O1975" i="21" s="1"/>
  <c r="O1976" i="21" s="1"/>
  <c r="O1977" i="21" s="1"/>
  <c r="O1978" i="21" s="1"/>
  <c r="O1979" i="21" s="1"/>
  <c r="O1980" i="21" s="1"/>
  <c r="O1981" i="21" s="1"/>
  <c r="O1982" i="21" s="1"/>
  <c r="O1983" i="21" s="1"/>
  <c r="N1785" i="21"/>
  <c r="N1786" i="21" s="1"/>
  <c r="N1787" i="21" s="1"/>
  <c r="N1788" i="21" s="1"/>
  <c r="N1789" i="21" s="1"/>
  <c r="N1790" i="21" s="1"/>
  <c r="N1791" i="21" s="1"/>
  <c r="N1792" i="21" s="1"/>
  <c r="N1793" i="21" s="1"/>
  <c r="N1794" i="21" s="1"/>
  <c r="N1795" i="21" s="1"/>
  <c r="N1796" i="21" s="1"/>
  <c r="N1797" i="21" s="1"/>
  <c r="N1798" i="21" s="1"/>
  <c r="N1799" i="21" s="1"/>
  <c r="N1800" i="21" s="1"/>
  <c r="N1801" i="21" s="1"/>
  <c r="N1802" i="21" s="1"/>
  <c r="N1803" i="21" s="1"/>
  <c r="N1804" i="21" s="1"/>
  <c r="N1805" i="21" s="1"/>
  <c r="N1806" i="21" s="1"/>
  <c r="N1807" i="21" s="1"/>
  <c r="N1808" i="21" s="1"/>
  <c r="N1809" i="21" s="1"/>
  <c r="N1810" i="21" s="1"/>
  <c r="N1811" i="21" s="1"/>
  <c r="N1812" i="21" s="1"/>
  <c r="N1813" i="21" s="1"/>
  <c r="N1814" i="21" s="1"/>
  <c r="N1815" i="21" s="1"/>
  <c r="N1816" i="21" s="1"/>
  <c r="N1817" i="21" s="1"/>
  <c r="N1818" i="21" s="1"/>
  <c r="N1819" i="21" s="1"/>
  <c r="N1820" i="21" s="1"/>
  <c r="N1821" i="21" s="1"/>
  <c r="N1822" i="21" s="1"/>
  <c r="N1823" i="21" s="1"/>
  <c r="N1824" i="21" s="1"/>
  <c r="N1825" i="21" s="1"/>
  <c r="N1826" i="21" s="1"/>
  <c r="N1827" i="21" s="1"/>
  <c r="N1828" i="21" s="1"/>
  <c r="N1829" i="21" s="1"/>
  <c r="N1830" i="21" s="1"/>
  <c r="N1831" i="21" s="1"/>
  <c r="N1832" i="21" s="1"/>
  <c r="N1833" i="21" s="1"/>
  <c r="N1834" i="21" s="1"/>
  <c r="N1835" i="21" s="1"/>
  <c r="N1836" i="21" s="1"/>
  <c r="N1837" i="21" s="1"/>
  <c r="N1838" i="21" s="1"/>
  <c r="N1839" i="21" s="1"/>
  <c r="N1840" i="21" s="1"/>
  <c r="N1841" i="21" s="1"/>
  <c r="N1842" i="21" s="1"/>
  <c r="N1843" i="21" s="1"/>
  <c r="N1844" i="21" s="1"/>
  <c r="N1845" i="21" s="1"/>
  <c r="N1846" i="21" s="1"/>
  <c r="N1847" i="21" s="1"/>
  <c r="N1848" i="21" s="1"/>
  <c r="N1849" i="21" s="1"/>
  <c r="N1850" i="21" s="1"/>
  <c r="N1851" i="21" s="1"/>
  <c r="N1852" i="21" s="1"/>
  <c r="N1853" i="21" s="1"/>
  <c r="N1854" i="21" s="1"/>
  <c r="N1855" i="21" s="1"/>
  <c r="N1856" i="21" s="1"/>
  <c r="N1857" i="21" s="1"/>
  <c r="N1858" i="21" s="1"/>
  <c r="N1859" i="21" s="1"/>
  <c r="N1860" i="21" s="1"/>
  <c r="N1861" i="21" s="1"/>
  <c r="N1862" i="21" s="1"/>
  <c r="N1863" i="21" s="1"/>
  <c r="N1864" i="21" s="1"/>
  <c r="N1865" i="21" s="1"/>
  <c r="N1866" i="21" s="1"/>
  <c r="N1867" i="21" s="1"/>
  <c r="N1868" i="21" s="1"/>
  <c r="N1869" i="21" s="1"/>
  <c r="N1870" i="21" s="1"/>
  <c r="N1871" i="21" s="1"/>
  <c r="N1872" i="21" s="1"/>
  <c r="N1873" i="21" s="1"/>
  <c r="N1874" i="21" s="1"/>
  <c r="N1875" i="21" s="1"/>
  <c r="N1876" i="21" s="1"/>
  <c r="N1877" i="21" s="1"/>
  <c r="N1878" i="21" s="1"/>
  <c r="N1879" i="21" s="1"/>
  <c r="N1880" i="21" s="1"/>
  <c r="N1881" i="21" s="1"/>
  <c r="N1882" i="21" s="1"/>
  <c r="N1883" i="21" s="1"/>
  <c r="N1884" i="21" s="1"/>
  <c r="N1885" i="21" s="1"/>
  <c r="N1886" i="21" s="1"/>
  <c r="N1887" i="21" s="1"/>
  <c r="N1888" i="21" s="1"/>
  <c r="N1889" i="21" s="1"/>
  <c r="N1890" i="21" s="1"/>
  <c r="N1891" i="21" s="1"/>
  <c r="N1892" i="21" s="1"/>
  <c r="N1893" i="21" s="1"/>
  <c r="N1894" i="21" s="1"/>
  <c r="N1895" i="21" s="1"/>
  <c r="N1896" i="21" s="1"/>
  <c r="N1897" i="21" s="1"/>
  <c r="N1898" i="21" s="1"/>
  <c r="N1899" i="21" s="1"/>
  <c r="N1900" i="21" s="1"/>
  <c r="N1901" i="21" s="1"/>
  <c r="N1902" i="21" s="1"/>
  <c r="N1903" i="21" s="1"/>
  <c r="N1904" i="21" s="1"/>
  <c r="N1905" i="21" s="1"/>
  <c r="N1906" i="21" s="1"/>
  <c r="N1907" i="21" s="1"/>
  <c r="N1908" i="21" s="1"/>
  <c r="N1909" i="21" s="1"/>
  <c r="N1910" i="21" s="1"/>
  <c r="N1911" i="21" s="1"/>
  <c r="N1912" i="21" s="1"/>
  <c r="N1913" i="21" s="1"/>
  <c r="N1914" i="21" s="1"/>
  <c r="N1915" i="21" s="1"/>
  <c r="N1916" i="21" s="1"/>
  <c r="N1917" i="21" s="1"/>
  <c r="N1918" i="21" s="1"/>
  <c r="N1919" i="21" s="1"/>
  <c r="N1920" i="21" s="1"/>
  <c r="N1921" i="21" s="1"/>
  <c r="N1922" i="21" s="1"/>
  <c r="N1923" i="21" s="1"/>
  <c r="N1924" i="21" s="1"/>
  <c r="N1925" i="21" s="1"/>
  <c r="N1926" i="21" s="1"/>
  <c r="N1927" i="21" s="1"/>
  <c r="N1928" i="21" s="1"/>
  <c r="N1929" i="21" s="1"/>
  <c r="N1930" i="21" s="1"/>
  <c r="N1931" i="21" s="1"/>
  <c r="N1932" i="21" s="1"/>
  <c r="N1933" i="21" s="1"/>
  <c r="N1934" i="21" s="1"/>
  <c r="N1935" i="21" s="1"/>
  <c r="N1936" i="21" s="1"/>
  <c r="N1937" i="21" s="1"/>
  <c r="N1938" i="21" s="1"/>
  <c r="N1939" i="21" s="1"/>
  <c r="N1940" i="21" s="1"/>
  <c r="N1941" i="21" s="1"/>
  <c r="N1942" i="21" s="1"/>
  <c r="N1943" i="21" s="1"/>
  <c r="N1944" i="21" s="1"/>
  <c r="N1945" i="21" s="1"/>
  <c r="N1946" i="21" s="1"/>
  <c r="N1947" i="21" s="1"/>
  <c r="N1948" i="21" s="1"/>
  <c r="N1949" i="21" s="1"/>
  <c r="N1950" i="21" s="1"/>
  <c r="N1951" i="21" s="1"/>
  <c r="N1952" i="21" s="1"/>
  <c r="N1953" i="21" s="1"/>
  <c r="N1954" i="21" s="1"/>
  <c r="N1955" i="21" s="1"/>
  <c r="N1956" i="21" s="1"/>
  <c r="N1957" i="21" s="1"/>
  <c r="N1958" i="21" s="1"/>
  <c r="N1959" i="21" s="1"/>
  <c r="N1960" i="21" s="1"/>
  <c r="N1961" i="21" s="1"/>
  <c r="N1962" i="21" s="1"/>
  <c r="N1963" i="21" s="1"/>
  <c r="N1964" i="21" s="1"/>
  <c r="N1965" i="21" s="1"/>
  <c r="N1966" i="21" s="1"/>
  <c r="N1967" i="21" s="1"/>
  <c r="N1968" i="21" s="1"/>
  <c r="N1969" i="21" s="1"/>
  <c r="N1970" i="21" s="1"/>
  <c r="N1971" i="21" s="1"/>
  <c r="N1972" i="21" s="1"/>
  <c r="N1973" i="21" s="1"/>
  <c r="N1974" i="21" s="1"/>
  <c r="N1975" i="21" s="1"/>
  <c r="N1976" i="21" s="1"/>
  <c r="N1977" i="21" s="1"/>
  <c r="N1978" i="21" s="1"/>
  <c r="N1979" i="21" s="1"/>
  <c r="N1980" i="21" s="1"/>
  <c r="N1981" i="21" s="1"/>
  <c r="N1982" i="21" s="1"/>
  <c r="N1983" i="21" s="1"/>
  <c r="R1635" i="21"/>
  <c r="R1636" i="21" s="1"/>
  <c r="R1637" i="21" s="1"/>
  <c r="R1638" i="21" s="1"/>
  <c r="R1639" i="21" s="1"/>
  <c r="R1640" i="21" s="1"/>
  <c r="R1641" i="21" s="1"/>
  <c r="R1642" i="21" s="1"/>
  <c r="R1643" i="21" s="1"/>
  <c r="R1644" i="21" s="1"/>
  <c r="R1645" i="21" s="1"/>
  <c r="R1646" i="21" s="1"/>
  <c r="R1647" i="21" s="1"/>
  <c r="R1648" i="21" s="1"/>
  <c r="R1649" i="21" s="1"/>
  <c r="R1650" i="21" s="1"/>
  <c r="R1651" i="21" s="1"/>
  <c r="R1652" i="21" s="1"/>
  <c r="R1653" i="21" s="1"/>
  <c r="R1654" i="21" s="1"/>
  <c r="R1655" i="21" s="1"/>
  <c r="R1656" i="21" s="1"/>
  <c r="R1657" i="21" s="1"/>
  <c r="R1658" i="21" s="1"/>
  <c r="R1659" i="21" s="1"/>
  <c r="R1660" i="21" s="1"/>
  <c r="R1661" i="21" s="1"/>
  <c r="R1662" i="21" s="1"/>
  <c r="R1663" i="21" s="1"/>
  <c r="R1664" i="21" s="1"/>
  <c r="R1665" i="21" s="1"/>
  <c r="R1666" i="21" s="1"/>
  <c r="R1667" i="21" s="1"/>
  <c r="R1668" i="21" s="1"/>
  <c r="R1669" i="21" s="1"/>
  <c r="R1670" i="21" s="1"/>
  <c r="R1671" i="21" s="1"/>
  <c r="R1672" i="21" s="1"/>
  <c r="R1673" i="21" s="1"/>
  <c r="R1674" i="21" s="1"/>
  <c r="R1675" i="21" s="1"/>
  <c r="R1676" i="21" s="1"/>
  <c r="R1677" i="21" s="1"/>
  <c r="R1678" i="21" s="1"/>
  <c r="R1679" i="21" s="1"/>
  <c r="R1680" i="21" s="1"/>
  <c r="R1681" i="21" s="1"/>
  <c r="R1682" i="21" s="1"/>
  <c r="R1683" i="21" s="1"/>
  <c r="R1684" i="21" s="1"/>
  <c r="R1685" i="21" s="1"/>
  <c r="R1686" i="21" s="1"/>
  <c r="R1687" i="21" s="1"/>
  <c r="R1688" i="21" s="1"/>
  <c r="R1689" i="21" s="1"/>
  <c r="R1690" i="21" s="1"/>
  <c r="R1691" i="21" s="1"/>
  <c r="R1692" i="21" s="1"/>
  <c r="R1693" i="21" s="1"/>
  <c r="R1694" i="21" s="1"/>
  <c r="R1695" i="21" s="1"/>
  <c r="R1696" i="21" s="1"/>
  <c r="R1697" i="21" s="1"/>
  <c r="R1698" i="21" s="1"/>
  <c r="R1699" i="21" s="1"/>
  <c r="R1700" i="21" s="1"/>
  <c r="R1701" i="21" s="1"/>
  <c r="R1702" i="21" s="1"/>
  <c r="R1703" i="21" s="1"/>
  <c r="R1704" i="21" s="1"/>
  <c r="R1705" i="21" s="1"/>
  <c r="R1706" i="21" s="1"/>
  <c r="R1707" i="21" s="1"/>
  <c r="R1708" i="21" s="1"/>
  <c r="R1709" i="21" s="1"/>
  <c r="R1710" i="21" s="1"/>
  <c r="R1711" i="21" s="1"/>
  <c r="R1712" i="21" s="1"/>
  <c r="R1713" i="21" s="1"/>
  <c r="R1714" i="21" s="1"/>
  <c r="R1715" i="21" s="1"/>
  <c r="R1716" i="21" s="1"/>
  <c r="R1717" i="21" s="1"/>
  <c r="R1718" i="21" s="1"/>
  <c r="R1719" i="21" s="1"/>
  <c r="R1720" i="21" s="1"/>
  <c r="R1721" i="21" s="1"/>
  <c r="R1722" i="21" s="1"/>
  <c r="R1723" i="21" s="1"/>
  <c r="R1724" i="21" s="1"/>
  <c r="R1725" i="21" s="1"/>
  <c r="R1726" i="21" s="1"/>
  <c r="R1727" i="21" s="1"/>
  <c r="R1728" i="21" s="1"/>
  <c r="R1729" i="21" s="1"/>
  <c r="R1730" i="21" s="1"/>
  <c r="R1731" i="21" s="1"/>
  <c r="R1732" i="21" s="1"/>
  <c r="R1733" i="21" s="1"/>
  <c r="R1734" i="21" s="1"/>
  <c r="R1735" i="21" s="1"/>
  <c r="R1736" i="21" s="1"/>
  <c r="R1737" i="21" s="1"/>
  <c r="R1738" i="21" s="1"/>
  <c r="R1739" i="21" s="1"/>
  <c r="R1740" i="21" s="1"/>
  <c r="R1741" i="21" s="1"/>
  <c r="R1742" i="21" s="1"/>
  <c r="R1743" i="21" s="1"/>
  <c r="R1744" i="21" s="1"/>
  <c r="R1745" i="21" s="1"/>
  <c r="R1746" i="21" s="1"/>
  <c r="R1747" i="21" s="1"/>
  <c r="R1748" i="21" s="1"/>
  <c r="R1749" i="21" s="1"/>
  <c r="R1750" i="21" s="1"/>
  <c r="R1751" i="21" s="1"/>
  <c r="R1752" i="21" s="1"/>
  <c r="R1753" i="21" s="1"/>
  <c r="R1754" i="21" s="1"/>
  <c r="R1755" i="21" s="1"/>
  <c r="R1756" i="21" s="1"/>
  <c r="R1757" i="21" s="1"/>
  <c r="R1758" i="21" s="1"/>
  <c r="R1759" i="21" s="1"/>
  <c r="R1760" i="21" s="1"/>
  <c r="R1761" i="21" s="1"/>
  <c r="R1762" i="21" s="1"/>
  <c r="R1763" i="21" s="1"/>
  <c r="R1764" i="21" s="1"/>
  <c r="R1765" i="21" s="1"/>
  <c r="R1766" i="21" s="1"/>
  <c r="R1767" i="21" s="1"/>
  <c r="R1768" i="21" s="1"/>
  <c r="R1769" i="21" s="1"/>
  <c r="R1770" i="21" s="1"/>
  <c r="R1771" i="21" s="1"/>
  <c r="R1772" i="21" s="1"/>
  <c r="R1773" i="21" s="1"/>
  <c r="R1774" i="21" s="1"/>
  <c r="R1775" i="21" s="1"/>
  <c r="R1776" i="21" s="1"/>
  <c r="R1777" i="21" s="1"/>
  <c r="R1778" i="21" s="1"/>
  <c r="R1779" i="21" s="1"/>
  <c r="R1780" i="21" s="1"/>
  <c r="R1781" i="21" s="1"/>
  <c r="R1782" i="21" s="1"/>
  <c r="R1783" i="21" s="1"/>
  <c r="Q1635" i="21"/>
  <c r="Q1636" i="21" s="1"/>
  <c r="Q1637" i="21" s="1"/>
  <c r="Q1638" i="21" s="1"/>
  <c r="Q1639" i="21" s="1"/>
  <c r="Q1640" i="21" s="1"/>
  <c r="Q1641" i="21" s="1"/>
  <c r="Q1642" i="21" s="1"/>
  <c r="Q1643" i="21" s="1"/>
  <c r="Q1644" i="21" s="1"/>
  <c r="Q1645" i="21" s="1"/>
  <c r="Q1646" i="21" s="1"/>
  <c r="Q1647" i="21" s="1"/>
  <c r="Q1648" i="21" s="1"/>
  <c r="Q1649" i="21" s="1"/>
  <c r="Q1650" i="21" s="1"/>
  <c r="Q1651" i="21" s="1"/>
  <c r="Q1652" i="21" s="1"/>
  <c r="Q1653" i="21" s="1"/>
  <c r="Q1654" i="21" s="1"/>
  <c r="Q1655" i="21" s="1"/>
  <c r="Q1656" i="21" s="1"/>
  <c r="Q1657" i="21" s="1"/>
  <c r="Q1658" i="21" s="1"/>
  <c r="Q1659" i="21" s="1"/>
  <c r="Q1660" i="21" s="1"/>
  <c r="Q1661" i="21" s="1"/>
  <c r="Q1662" i="21" s="1"/>
  <c r="Q1663" i="21" s="1"/>
  <c r="Q1664" i="21" s="1"/>
  <c r="Q1665" i="21" s="1"/>
  <c r="Q1666" i="21" s="1"/>
  <c r="Q1667" i="21" s="1"/>
  <c r="Q1668" i="21" s="1"/>
  <c r="Q1669" i="21" s="1"/>
  <c r="Q1670" i="21" s="1"/>
  <c r="Q1671" i="21" s="1"/>
  <c r="Q1672" i="21" s="1"/>
  <c r="Q1673" i="21" s="1"/>
  <c r="Q1674" i="21" s="1"/>
  <c r="Q1675" i="21" s="1"/>
  <c r="Q1676" i="21" s="1"/>
  <c r="Q1677" i="21" s="1"/>
  <c r="Q1678" i="21" s="1"/>
  <c r="Q1679" i="21" s="1"/>
  <c r="Q1680" i="21" s="1"/>
  <c r="Q1681" i="21" s="1"/>
  <c r="Q1682" i="21" s="1"/>
  <c r="Q1683" i="21" s="1"/>
  <c r="Q1684" i="21" s="1"/>
  <c r="Q1685" i="21" s="1"/>
  <c r="Q1686" i="21" s="1"/>
  <c r="Q1687" i="21" s="1"/>
  <c r="Q1688" i="21" s="1"/>
  <c r="Q1689" i="21" s="1"/>
  <c r="Q1690" i="21" s="1"/>
  <c r="Q1691" i="21" s="1"/>
  <c r="Q1692" i="21" s="1"/>
  <c r="Q1693" i="21" s="1"/>
  <c r="Q1694" i="21" s="1"/>
  <c r="Q1695" i="21" s="1"/>
  <c r="Q1696" i="21" s="1"/>
  <c r="Q1697" i="21" s="1"/>
  <c r="Q1698" i="21" s="1"/>
  <c r="Q1699" i="21" s="1"/>
  <c r="Q1700" i="21" s="1"/>
  <c r="Q1701" i="21" s="1"/>
  <c r="Q1702" i="21" s="1"/>
  <c r="Q1703" i="21" s="1"/>
  <c r="Q1704" i="21" s="1"/>
  <c r="Q1705" i="21" s="1"/>
  <c r="Q1706" i="21" s="1"/>
  <c r="Q1707" i="21" s="1"/>
  <c r="Q1708" i="21" s="1"/>
  <c r="Q1709" i="21" s="1"/>
  <c r="Q1710" i="21" s="1"/>
  <c r="Q1711" i="21" s="1"/>
  <c r="Q1712" i="21" s="1"/>
  <c r="Q1713" i="21" s="1"/>
  <c r="Q1714" i="21" s="1"/>
  <c r="Q1715" i="21" s="1"/>
  <c r="Q1716" i="21" s="1"/>
  <c r="Q1717" i="21" s="1"/>
  <c r="Q1718" i="21" s="1"/>
  <c r="Q1719" i="21" s="1"/>
  <c r="Q1720" i="21" s="1"/>
  <c r="Q1721" i="21" s="1"/>
  <c r="Q1722" i="21" s="1"/>
  <c r="Q1723" i="21" s="1"/>
  <c r="Q1724" i="21" s="1"/>
  <c r="Q1725" i="21" s="1"/>
  <c r="Q1726" i="21" s="1"/>
  <c r="Q1727" i="21" s="1"/>
  <c r="Q1728" i="21" s="1"/>
  <c r="Q1729" i="21" s="1"/>
  <c r="Q1730" i="21" s="1"/>
  <c r="Q1731" i="21" s="1"/>
  <c r="Q1732" i="21" s="1"/>
  <c r="Q1733" i="21" s="1"/>
  <c r="Q1734" i="21" s="1"/>
  <c r="Q1735" i="21" s="1"/>
  <c r="Q1736" i="21" s="1"/>
  <c r="Q1737" i="21" s="1"/>
  <c r="Q1738" i="21" s="1"/>
  <c r="Q1739" i="21" s="1"/>
  <c r="Q1740" i="21" s="1"/>
  <c r="Q1741" i="21" s="1"/>
  <c r="Q1742" i="21" s="1"/>
  <c r="Q1743" i="21" s="1"/>
  <c r="Q1744" i="21" s="1"/>
  <c r="Q1745" i="21" s="1"/>
  <c r="Q1746" i="21" s="1"/>
  <c r="Q1747" i="21" s="1"/>
  <c r="Q1748" i="21" s="1"/>
  <c r="Q1749" i="21" s="1"/>
  <c r="Q1750" i="21" s="1"/>
  <c r="Q1751" i="21" s="1"/>
  <c r="Q1752" i="21" s="1"/>
  <c r="Q1753" i="21" s="1"/>
  <c r="Q1754" i="21" s="1"/>
  <c r="Q1755" i="21" s="1"/>
  <c r="Q1756" i="21" s="1"/>
  <c r="Q1757" i="21" s="1"/>
  <c r="Q1758" i="21" s="1"/>
  <c r="Q1759" i="21" s="1"/>
  <c r="Q1760" i="21" s="1"/>
  <c r="Q1761" i="21" s="1"/>
  <c r="Q1762" i="21" s="1"/>
  <c r="Q1763" i="21" s="1"/>
  <c r="Q1764" i="21" s="1"/>
  <c r="Q1765" i="21" s="1"/>
  <c r="Q1766" i="21" s="1"/>
  <c r="Q1767" i="21" s="1"/>
  <c r="Q1768" i="21" s="1"/>
  <c r="Q1769" i="21" s="1"/>
  <c r="Q1770" i="21" s="1"/>
  <c r="Q1771" i="21" s="1"/>
  <c r="Q1772" i="21" s="1"/>
  <c r="Q1773" i="21" s="1"/>
  <c r="Q1774" i="21" s="1"/>
  <c r="Q1775" i="21" s="1"/>
  <c r="Q1776" i="21" s="1"/>
  <c r="Q1777" i="21" s="1"/>
  <c r="Q1778" i="21" s="1"/>
  <c r="Q1779" i="21" s="1"/>
  <c r="Q1780" i="21" s="1"/>
  <c r="Q1781" i="21" s="1"/>
  <c r="Q1782" i="21" s="1"/>
  <c r="Q1783" i="21" s="1"/>
  <c r="P1635" i="21"/>
  <c r="P1636" i="21" s="1"/>
  <c r="P1637" i="21" s="1"/>
  <c r="P1638" i="21" s="1"/>
  <c r="P1639" i="21" s="1"/>
  <c r="P1640" i="21" s="1"/>
  <c r="P1641" i="21" s="1"/>
  <c r="P1642" i="21" s="1"/>
  <c r="P1643" i="21" s="1"/>
  <c r="P1644" i="21" s="1"/>
  <c r="P1645" i="21" s="1"/>
  <c r="P1646" i="21" s="1"/>
  <c r="P1647" i="21" s="1"/>
  <c r="P1648" i="21" s="1"/>
  <c r="P1649" i="21" s="1"/>
  <c r="P1650" i="21" s="1"/>
  <c r="P1651" i="21" s="1"/>
  <c r="P1652" i="21" s="1"/>
  <c r="P1653" i="21" s="1"/>
  <c r="P1654" i="21" s="1"/>
  <c r="P1655" i="21" s="1"/>
  <c r="P1656" i="21" s="1"/>
  <c r="P1657" i="21" s="1"/>
  <c r="P1658" i="21" s="1"/>
  <c r="P1659" i="21" s="1"/>
  <c r="P1660" i="21" s="1"/>
  <c r="P1661" i="21" s="1"/>
  <c r="P1662" i="21" s="1"/>
  <c r="P1663" i="21" s="1"/>
  <c r="P1664" i="21" s="1"/>
  <c r="P1665" i="21" s="1"/>
  <c r="P1666" i="21" s="1"/>
  <c r="P1667" i="21" s="1"/>
  <c r="P1668" i="21" s="1"/>
  <c r="P1669" i="21" s="1"/>
  <c r="P1670" i="21" s="1"/>
  <c r="P1671" i="21" s="1"/>
  <c r="P1672" i="21" s="1"/>
  <c r="P1673" i="21" s="1"/>
  <c r="P1674" i="21" s="1"/>
  <c r="P1675" i="21" s="1"/>
  <c r="P1676" i="21" s="1"/>
  <c r="P1677" i="21" s="1"/>
  <c r="P1678" i="21" s="1"/>
  <c r="P1679" i="21" s="1"/>
  <c r="P1680" i="21" s="1"/>
  <c r="P1681" i="21" s="1"/>
  <c r="P1682" i="21" s="1"/>
  <c r="P1683" i="21" s="1"/>
  <c r="P1684" i="21" s="1"/>
  <c r="P1685" i="21" s="1"/>
  <c r="P1686" i="21" s="1"/>
  <c r="P1687" i="21" s="1"/>
  <c r="P1688" i="21" s="1"/>
  <c r="P1689" i="21" s="1"/>
  <c r="P1690" i="21" s="1"/>
  <c r="P1691" i="21" s="1"/>
  <c r="P1692" i="21" s="1"/>
  <c r="P1693" i="21" s="1"/>
  <c r="P1694" i="21" s="1"/>
  <c r="P1695" i="21" s="1"/>
  <c r="P1696" i="21" s="1"/>
  <c r="P1697" i="21" s="1"/>
  <c r="P1698" i="21" s="1"/>
  <c r="P1699" i="21" s="1"/>
  <c r="P1700" i="21" s="1"/>
  <c r="P1701" i="21" s="1"/>
  <c r="P1702" i="21" s="1"/>
  <c r="P1703" i="21" s="1"/>
  <c r="P1704" i="21" s="1"/>
  <c r="P1705" i="21" s="1"/>
  <c r="P1706" i="21" s="1"/>
  <c r="P1707" i="21" s="1"/>
  <c r="P1708" i="21" s="1"/>
  <c r="P1709" i="21" s="1"/>
  <c r="P1710" i="21" s="1"/>
  <c r="P1711" i="21" s="1"/>
  <c r="P1712" i="21" s="1"/>
  <c r="P1713" i="21" s="1"/>
  <c r="P1714" i="21" s="1"/>
  <c r="P1715" i="21" s="1"/>
  <c r="P1716" i="21" s="1"/>
  <c r="P1717" i="21" s="1"/>
  <c r="P1718" i="21" s="1"/>
  <c r="P1719" i="21" s="1"/>
  <c r="P1720" i="21" s="1"/>
  <c r="P1721" i="21" s="1"/>
  <c r="P1722" i="21" s="1"/>
  <c r="P1723" i="21" s="1"/>
  <c r="P1724" i="21" s="1"/>
  <c r="P1725" i="21" s="1"/>
  <c r="P1726" i="21" s="1"/>
  <c r="P1727" i="21" s="1"/>
  <c r="P1728" i="21" s="1"/>
  <c r="P1729" i="21" s="1"/>
  <c r="P1730" i="21" s="1"/>
  <c r="P1731" i="21" s="1"/>
  <c r="P1732" i="21" s="1"/>
  <c r="P1733" i="21" s="1"/>
  <c r="P1734" i="21" s="1"/>
  <c r="P1735" i="21" s="1"/>
  <c r="P1736" i="21" s="1"/>
  <c r="P1737" i="21" s="1"/>
  <c r="P1738" i="21" s="1"/>
  <c r="P1739" i="21" s="1"/>
  <c r="P1740" i="21" s="1"/>
  <c r="P1741" i="21" s="1"/>
  <c r="P1742" i="21" s="1"/>
  <c r="P1743" i="21" s="1"/>
  <c r="P1744" i="21" s="1"/>
  <c r="P1745" i="21" s="1"/>
  <c r="P1746" i="21" s="1"/>
  <c r="P1747" i="21" s="1"/>
  <c r="P1748" i="21" s="1"/>
  <c r="P1749" i="21" s="1"/>
  <c r="P1750" i="21" s="1"/>
  <c r="P1751" i="21" s="1"/>
  <c r="P1752" i="21" s="1"/>
  <c r="P1753" i="21" s="1"/>
  <c r="P1754" i="21" s="1"/>
  <c r="P1755" i="21" s="1"/>
  <c r="P1756" i="21" s="1"/>
  <c r="P1757" i="21" s="1"/>
  <c r="P1758" i="21" s="1"/>
  <c r="P1759" i="21" s="1"/>
  <c r="P1760" i="21" s="1"/>
  <c r="P1761" i="21" s="1"/>
  <c r="P1762" i="21" s="1"/>
  <c r="P1763" i="21" s="1"/>
  <c r="P1764" i="21" s="1"/>
  <c r="P1765" i="21" s="1"/>
  <c r="P1766" i="21" s="1"/>
  <c r="P1767" i="21" s="1"/>
  <c r="P1768" i="21" s="1"/>
  <c r="P1769" i="21" s="1"/>
  <c r="P1770" i="21" s="1"/>
  <c r="P1771" i="21" s="1"/>
  <c r="P1772" i="21" s="1"/>
  <c r="P1773" i="21" s="1"/>
  <c r="P1774" i="21" s="1"/>
  <c r="P1775" i="21" s="1"/>
  <c r="P1776" i="21" s="1"/>
  <c r="P1777" i="21" s="1"/>
  <c r="P1778" i="21" s="1"/>
  <c r="P1779" i="21" s="1"/>
  <c r="P1780" i="21" s="1"/>
  <c r="P1781" i="21" s="1"/>
  <c r="P1782" i="21" s="1"/>
  <c r="P1783" i="21" s="1"/>
  <c r="O1635" i="21"/>
  <c r="O1636" i="21" s="1"/>
  <c r="O1637" i="21" s="1"/>
  <c r="O1638" i="21" s="1"/>
  <c r="O1639" i="21" s="1"/>
  <c r="O1640" i="21" s="1"/>
  <c r="O1641" i="21" s="1"/>
  <c r="O1642" i="21" s="1"/>
  <c r="O1643" i="21" s="1"/>
  <c r="O1644" i="21" s="1"/>
  <c r="O1645" i="21" s="1"/>
  <c r="O1646" i="21" s="1"/>
  <c r="O1647" i="21" s="1"/>
  <c r="O1648" i="21" s="1"/>
  <c r="O1649" i="21" s="1"/>
  <c r="O1650" i="21" s="1"/>
  <c r="O1651" i="21" s="1"/>
  <c r="O1652" i="21" s="1"/>
  <c r="O1653" i="21" s="1"/>
  <c r="O1654" i="21" s="1"/>
  <c r="O1655" i="21" s="1"/>
  <c r="O1656" i="21" s="1"/>
  <c r="O1657" i="21" s="1"/>
  <c r="O1658" i="21" s="1"/>
  <c r="O1659" i="21" s="1"/>
  <c r="O1660" i="21" s="1"/>
  <c r="O1661" i="21" s="1"/>
  <c r="O1662" i="21" s="1"/>
  <c r="O1663" i="21" s="1"/>
  <c r="O1664" i="21" s="1"/>
  <c r="O1665" i="21" s="1"/>
  <c r="O1666" i="21" s="1"/>
  <c r="O1667" i="21" s="1"/>
  <c r="O1668" i="21" s="1"/>
  <c r="O1669" i="21" s="1"/>
  <c r="O1670" i="21" s="1"/>
  <c r="O1671" i="21" s="1"/>
  <c r="O1672" i="21" s="1"/>
  <c r="O1673" i="21" s="1"/>
  <c r="O1674" i="21" s="1"/>
  <c r="O1675" i="21" s="1"/>
  <c r="O1676" i="21" s="1"/>
  <c r="O1677" i="21" s="1"/>
  <c r="O1678" i="21" s="1"/>
  <c r="O1679" i="21" s="1"/>
  <c r="O1680" i="21" s="1"/>
  <c r="O1681" i="21" s="1"/>
  <c r="O1682" i="21" s="1"/>
  <c r="O1683" i="21" s="1"/>
  <c r="O1684" i="21" s="1"/>
  <c r="O1685" i="21" s="1"/>
  <c r="O1686" i="21" s="1"/>
  <c r="O1687" i="21" s="1"/>
  <c r="O1688" i="21" s="1"/>
  <c r="O1689" i="21" s="1"/>
  <c r="O1690" i="21" s="1"/>
  <c r="O1691" i="21" s="1"/>
  <c r="O1692" i="21" s="1"/>
  <c r="O1693" i="21" s="1"/>
  <c r="O1694" i="21" s="1"/>
  <c r="O1695" i="21" s="1"/>
  <c r="O1696" i="21" s="1"/>
  <c r="O1697" i="21" s="1"/>
  <c r="O1698" i="21" s="1"/>
  <c r="O1699" i="21" s="1"/>
  <c r="O1700" i="21" s="1"/>
  <c r="O1701" i="21" s="1"/>
  <c r="O1702" i="21" s="1"/>
  <c r="O1703" i="21" s="1"/>
  <c r="O1704" i="21" s="1"/>
  <c r="O1705" i="21" s="1"/>
  <c r="O1706" i="21" s="1"/>
  <c r="O1707" i="21" s="1"/>
  <c r="O1708" i="21" s="1"/>
  <c r="O1709" i="21" s="1"/>
  <c r="O1710" i="21" s="1"/>
  <c r="O1711" i="21" s="1"/>
  <c r="O1712" i="21" s="1"/>
  <c r="O1713" i="21" s="1"/>
  <c r="O1714" i="21" s="1"/>
  <c r="O1715" i="21" s="1"/>
  <c r="O1716" i="21" s="1"/>
  <c r="O1717" i="21" s="1"/>
  <c r="O1718" i="21" s="1"/>
  <c r="O1719" i="21" s="1"/>
  <c r="O1720" i="21" s="1"/>
  <c r="O1721" i="21" s="1"/>
  <c r="O1722" i="21" s="1"/>
  <c r="O1723" i="21" s="1"/>
  <c r="O1724" i="21" s="1"/>
  <c r="O1725" i="21" s="1"/>
  <c r="O1726" i="21" s="1"/>
  <c r="O1727" i="21" s="1"/>
  <c r="O1728" i="21" s="1"/>
  <c r="O1729" i="21" s="1"/>
  <c r="O1730" i="21" s="1"/>
  <c r="O1731" i="21" s="1"/>
  <c r="O1732" i="21" s="1"/>
  <c r="O1733" i="21" s="1"/>
  <c r="O1734" i="21" s="1"/>
  <c r="O1735" i="21" s="1"/>
  <c r="O1736" i="21" s="1"/>
  <c r="O1737" i="21" s="1"/>
  <c r="O1738" i="21" s="1"/>
  <c r="O1739" i="21" s="1"/>
  <c r="O1740" i="21" s="1"/>
  <c r="O1741" i="21" s="1"/>
  <c r="O1742" i="21" s="1"/>
  <c r="O1743" i="21" s="1"/>
  <c r="O1744" i="21" s="1"/>
  <c r="O1745" i="21" s="1"/>
  <c r="O1746" i="21" s="1"/>
  <c r="O1747" i="21" s="1"/>
  <c r="O1748" i="21" s="1"/>
  <c r="O1749" i="21" s="1"/>
  <c r="O1750" i="21" s="1"/>
  <c r="O1751" i="21" s="1"/>
  <c r="O1752" i="21" s="1"/>
  <c r="O1753" i="21" s="1"/>
  <c r="O1754" i="21" s="1"/>
  <c r="O1755" i="21" s="1"/>
  <c r="O1756" i="21" s="1"/>
  <c r="O1757" i="21" s="1"/>
  <c r="O1758" i="21" s="1"/>
  <c r="O1759" i="21" s="1"/>
  <c r="O1760" i="21" s="1"/>
  <c r="O1761" i="21" s="1"/>
  <c r="O1762" i="21" s="1"/>
  <c r="O1763" i="21" s="1"/>
  <c r="O1764" i="21" s="1"/>
  <c r="O1765" i="21" s="1"/>
  <c r="O1766" i="21" s="1"/>
  <c r="O1767" i="21" s="1"/>
  <c r="O1768" i="21" s="1"/>
  <c r="O1769" i="21" s="1"/>
  <c r="O1770" i="21" s="1"/>
  <c r="O1771" i="21" s="1"/>
  <c r="O1772" i="21" s="1"/>
  <c r="O1773" i="21" s="1"/>
  <c r="O1774" i="21" s="1"/>
  <c r="O1775" i="21" s="1"/>
  <c r="O1776" i="21" s="1"/>
  <c r="O1777" i="21" s="1"/>
  <c r="O1778" i="21" s="1"/>
  <c r="O1779" i="21" s="1"/>
  <c r="O1780" i="21" s="1"/>
  <c r="O1781" i="21" s="1"/>
  <c r="O1782" i="21" s="1"/>
  <c r="O1783" i="21" s="1"/>
  <c r="N1635" i="21"/>
  <c r="N1636" i="21" s="1"/>
  <c r="N1637" i="21" s="1"/>
  <c r="N1638" i="21" s="1"/>
  <c r="N1639" i="21" s="1"/>
  <c r="N1640" i="21" s="1"/>
  <c r="N1641" i="21" s="1"/>
  <c r="N1642" i="21" s="1"/>
  <c r="N1643" i="21" s="1"/>
  <c r="N1644" i="21" s="1"/>
  <c r="N1645" i="21" s="1"/>
  <c r="N1646" i="21" s="1"/>
  <c r="N1647" i="21" s="1"/>
  <c r="N1648" i="21" s="1"/>
  <c r="N1649" i="21" s="1"/>
  <c r="N1650" i="21" s="1"/>
  <c r="N1651" i="21" s="1"/>
  <c r="N1652" i="21" s="1"/>
  <c r="N1653" i="21" s="1"/>
  <c r="N1654" i="21" s="1"/>
  <c r="N1655" i="21" s="1"/>
  <c r="N1656" i="21" s="1"/>
  <c r="N1657" i="21" s="1"/>
  <c r="N1658" i="21" s="1"/>
  <c r="N1659" i="21" s="1"/>
  <c r="N1660" i="21" s="1"/>
  <c r="N1661" i="21" s="1"/>
  <c r="N1662" i="21" s="1"/>
  <c r="N1663" i="21" s="1"/>
  <c r="N1664" i="21" s="1"/>
  <c r="N1665" i="21" s="1"/>
  <c r="N1666" i="21" s="1"/>
  <c r="N1667" i="21" s="1"/>
  <c r="N1668" i="21" s="1"/>
  <c r="N1669" i="21" s="1"/>
  <c r="N1670" i="21" s="1"/>
  <c r="N1671" i="21" s="1"/>
  <c r="N1672" i="21" s="1"/>
  <c r="N1673" i="21" s="1"/>
  <c r="N1674" i="21" s="1"/>
  <c r="N1675" i="21" s="1"/>
  <c r="N1676" i="21" s="1"/>
  <c r="N1677" i="21" s="1"/>
  <c r="N1678" i="21" s="1"/>
  <c r="N1679" i="21" s="1"/>
  <c r="N1680" i="21" s="1"/>
  <c r="N1681" i="21" s="1"/>
  <c r="N1682" i="21" s="1"/>
  <c r="N1683" i="21" s="1"/>
  <c r="N1684" i="21" s="1"/>
  <c r="N1685" i="21" s="1"/>
  <c r="N1686" i="21" s="1"/>
  <c r="N1687" i="21" s="1"/>
  <c r="N1688" i="21" s="1"/>
  <c r="N1689" i="21" s="1"/>
  <c r="N1690" i="21" s="1"/>
  <c r="N1691" i="21" s="1"/>
  <c r="N1692" i="21" s="1"/>
  <c r="N1693" i="21" s="1"/>
  <c r="N1694" i="21" s="1"/>
  <c r="N1695" i="21" s="1"/>
  <c r="N1696" i="21" s="1"/>
  <c r="N1697" i="21" s="1"/>
  <c r="N1698" i="21" s="1"/>
  <c r="N1699" i="21" s="1"/>
  <c r="N1700" i="21" s="1"/>
  <c r="N1701" i="21" s="1"/>
  <c r="N1702" i="21" s="1"/>
  <c r="N1703" i="21" s="1"/>
  <c r="N1704" i="21" s="1"/>
  <c r="N1705" i="21" s="1"/>
  <c r="N1706" i="21" s="1"/>
  <c r="N1707" i="21" s="1"/>
  <c r="N1708" i="21" s="1"/>
  <c r="N1709" i="21" s="1"/>
  <c r="N1710" i="21" s="1"/>
  <c r="N1711" i="21" s="1"/>
  <c r="N1712" i="21" s="1"/>
  <c r="N1713" i="21" s="1"/>
  <c r="N1714" i="21" s="1"/>
  <c r="N1715" i="21" s="1"/>
  <c r="N1716" i="21" s="1"/>
  <c r="N1717" i="21" s="1"/>
  <c r="N1718" i="21" s="1"/>
  <c r="N1719" i="21" s="1"/>
  <c r="N1720" i="21" s="1"/>
  <c r="N1721" i="21" s="1"/>
  <c r="N1722" i="21" s="1"/>
  <c r="N1723" i="21" s="1"/>
  <c r="N1724" i="21" s="1"/>
  <c r="N1725" i="21" s="1"/>
  <c r="N1726" i="21" s="1"/>
  <c r="N1727" i="21" s="1"/>
  <c r="N1728" i="21" s="1"/>
  <c r="N1729" i="21" s="1"/>
  <c r="N1730" i="21" s="1"/>
  <c r="N1731" i="21" s="1"/>
  <c r="N1732" i="21" s="1"/>
  <c r="N1733" i="21" s="1"/>
  <c r="N1734" i="21" s="1"/>
  <c r="N1735" i="21" s="1"/>
  <c r="N1736" i="21" s="1"/>
  <c r="N1737" i="21" s="1"/>
  <c r="N1738" i="21" s="1"/>
  <c r="N1739" i="21" s="1"/>
  <c r="N1740" i="21" s="1"/>
  <c r="N1741" i="21" s="1"/>
  <c r="N1742" i="21" s="1"/>
  <c r="N1743" i="21" s="1"/>
  <c r="N1744" i="21" s="1"/>
  <c r="N1745" i="21" s="1"/>
  <c r="N1746" i="21" s="1"/>
  <c r="N1747" i="21" s="1"/>
  <c r="N1748" i="21" s="1"/>
  <c r="N1749" i="21" s="1"/>
  <c r="N1750" i="21" s="1"/>
  <c r="N1751" i="21" s="1"/>
  <c r="N1752" i="21" s="1"/>
  <c r="N1753" i="21" s="1"/>
  <c r="N1754" i="21" s="1"/>
  <c r="N1755" i="21" s="1"/>
  <c r="N1756" i="21" s="1"/>
  <c r="N1757" i="21" s="1"/>
  <c r="N1758" i="21" s="1"/>
  <c r="N1759" i="21" s="1"/>
  <c r="N1760" i="21" s="1"/>
  <c r="N1761" i="21" s="1"/>
  <c r="N1762" i="21" s="1"/>
  <c r="N1763" i="21" s="1"/>
  <c r="N1764" i="21" s="1"/>
  <c r="N1765" i="21" s="1"/>
  <c r="N1766" i="21" s="1"/>
  <c r="N1767" i="21" s="1"/>
  <c r="N1768" i="21" s="1"/>
  <c r="N1769" i="21" s="1"/>
  <c r="N1770" i="21" s="1"/>
  <c r="N1771" i="21" s="1"/>
  <c r="N1772" i="21" s="1"/>
  <c r="N1773" i="21" s="1"/>
  <c r="N1774" i="21" s="1"/>
  <c r="N1775" i="21" s="1"/>
  <c r="N1776" i="21" s="1"/>
  <c r="N1777" i="21" s="1"/>
  <c r="N1778" i="21" s="1"/>
  <c r="N1779" i="21" s="1"/>
  <c r="N1780" i="21" s="1"/>
  <c r="N1781" i="21" s="1"/>
  <c r="N1782" i="21" s="1"/>
  <c r="N1783" i="21" s="1"/>
  <c r="R1535" i="21"/>
  <c r="R1536" i="21" s="1"/>
  <c r="R1537" i="21" s="1"/>
  <c r="R1538" i="21" s="1"/>
  <c r="R1539" i="21" s="1"/>
  <c r="R1540" i="21" s="1"/>
  <c r="R1541" i="21" s="1"/>
  <c r="R1542" i="21" s="1"/>
  <c r="R1543" i="21" s="1"/>
  <c r="R1544" i="21" s="1"/>
  <c r="R1545" i="21" s="1"/>
  <c r="R1546" i="21" s="1"/>
  <c r="R1547" i="21" s="1"/>
  <c r="R1548" i="21" s="1"/>
  <c r="R1549" i="21" s="1"/>
  <c r="R1550" i="21" s="1"/>
  <c r="R1551" i="21" s="1"/>
  <c r="R1552" i="21" s="1"/>
  <c r="R1553" i="21" s="1"/>
  <c r="R1554" i="21" s="1"/>
  <c r="R1555" i="21" s="1"/>
  <c r="R1556" i="21" s="1"/>
  <c r="R1557" i="21" s="1"/>
  <c r="R1558" i="21" s="1"/>
  <c r="R1559" i="21" s="1"/>
  <c r="R1560" i="21" s="1"/>
  <c r="R1561" i="21" s="1"/>
  <c r="R1562" i="21" s="1"/>
  <c r="R1563" i="21" s="1"/>
  <c r="R1564" i="21" s="1"/>
  <c r="R1565" i="21" s="1"/>
  <c r="R1566" i="21" s="1"/>
  <c r="R1567" i="21" s="1"/>
  <c r="R1568" i="21" s="1"/>
  <c r="R1569" i="21" s="1"/>
  <c r="R1570" i="21" s="1"/>
  <c r="R1571" i="21" s="1"/>
  <c r="R1572" i="21" s="1"/>
  <c r="R1573" i="21" s="1"/>
  <c r="R1574" i="21" s="1"/>
  <c r="R1575" i="21" s="1"/>
  <c r="R1576" i="21" s="1"/>
  <c r="R1577" i="21" s="1"/>
  <c r="R1578" i="21" s="1"/>
  <c r="R1579" i="21" s="1"/>
  <c r="R1580" i="21" s="1"/>
  <c r="R1581" i="21" s="1"/>
  <c r="R1582" i="21" s="1"/>
  <c r="R1583" i="21" s="1"/>
  <c r="R1584" i="21" s="1"/>
  <c r="R1585" i="21" s="1"/>
  <c r="R1586" i="21" s="1"/>
  <c r="R1587" i="21" s="1"/>
  <c r="R1588" i="21" s="1"/>
  <c r="R1589" i="21" s="1"/>
  <c r="R1590" i="21" s="1"/>
  <c r="R1591" i="21" s="1"/>
  <c r="R1592" i="21" s="1"/>
  <c r="R1593" i="21" s="1"/>
  <c r="R1594" i="21" s="1"/>
  <c r="R1595" i="21" s="1"/>
  <c r="R1596" i="21" s="1"/>
  <c r="R1597" i="21" s="1"/>
  <c r="R1598" i="21" s="1"/>
  <c r="R1599" i="21" s="1"/>
  <c r="R1600" i="21" s="1"/>
  <c r="R1601" i="21" s="1"/>
  <c r="R1602" i="21" s="1"/>
  <c r="R1603" i="21" s="1"/>
  <c r="R1604" i="21" s="1"/>
  <c r="R1605" i="21" s="1"/>
  <c r="R1606" i="21" s="1"/>
  <c r="R1607" i="21" s="1"/>
  <c r="R1608" i="21" s="1"/>
  <c r="R1609" i="21" s="1"/>
  <c r="R1610" i="21" s="1"/>
  <c r="R1611" i="21" s="1"/>
  <c r="R1612" i="21" s="1"/>
  <c r="R1613" i="21" s="1"/>
  <c r="R1614" i="21" s="1"/>
  <c r="R1615" i="21" s="1"/>
  <c r="R1616" i="21" s="1"/>
  <c r="R1617" i="21" s="1"/>
  <c r="R1618" i="21" s="1"/>
  <c r="R1619" i="21" s="1"/>
  <c r="R1620" i="21" s="1"/>
  <c r="R1621" i="21" s="1"/>
  <c r="R1622" i="21" s="1"/>
  <c r="R1623" i="21" s="1"/>
  <c r="R1624" i="21" s="1"/>
  <c r="R1625" i="21" s="1"/>
  <c r="R1626" i="21" s="1"/>
  <c r="R1627" i="21" s="1"/>
  <c r="R1628" i="21" s="1"/>
  <c r="R1629" i="21" s="1"/>
  <c r="R1630" i="21" s="1"/>
  <c r="R1631" i="21" s="1"/>
  <c r="R1632" i="21" s="1"/>
  <c r="R1633" i="21" s="1"/>
  <c r="Q1535" i="21"/>
  <c r="Q1536" i="21" s="1"/>
  <c r="Q1537" i="21" s="1"/>
  <c r="Q1538" i="21" s="1"/>
  <c r="Q1539" i="21" s="1"/>
  <c r="Q1540" i="21" s="1"/>
  <c r="Q1541" i="21" s="1"/>
  <c r="Q1542" i="21" s="1"/>
  <c r="Q1543" i="21" s="1"/>
  <c r="Q1544" i="21" s="1"/>
  <c r="Q1545" i="21" s="1"/>
  <c r="Q1546" i="21" s="1"/>
  <c r="Q1547" i="21" s="1"/>
  <c r="Q1548" i="21" s="1"/>
  <c r="Q1549" i="21" s="1"/>
  <c r="Q1550" i="21" s="1"/>
  <c r="Q1551" i="21" s="1"/>
  <c r="Q1552" i="21" s="1"/>
  <c r="Q1553" i="21" s="1"/>
  <c r="Q1554" i="21" s="1"/>
  <c r="Q1555" i="21" s="1"/>
  <c r="Q1556" i="21" s="1"/>
  <c r="Q1557" i="21" s="1"/>
  <c r="Q1558" i="21" s="1"/>
  <c r="Q1559" i="21" s="1"/>
  <c r="Q1560" i="21" s="1"/>
  <c r="Q1561" i="21" s="1"/>
  <c r="Q1562" i="21" s="1"/>
  <c r="Q1563" i="21" s="1"/>
  <c r="Q1564" i="21" s="1"/>
  <c r="Q1565" i="21" s="1"/>
  <c r="Q1566" i="21" s="1"/>
  <c r="Q1567" i="21" s="1"/>
  <c r="Q1568" i="21" s="1"/>
  <c r="Q1569" i="21" s="1"/>
  <c r="Q1570" i="21" s="1"/>
  <c r="Q1571" i="21" s="1"/>
  <c r="Q1572" i="21" s="1"/>
  <c r="Q1573" i="21" s="1"/>
  <c r="Q1574" i="21" s="1"/>
  <c r="Q1575" i="21" s="1"/>
  <c r="Q1576" i="21" s="1"/>
  <c r="Q1577" i="21" s="1"/>
  <c r="Q1578" i="21" s="1"/>
  <c r="Q1579" i="21" s="1"/>
  <c r="Q1580" i="21" s="1"/>
  <c r="Q1581" i="21" s="1"/>
  <c r="Q1582" i="21" s="1"/>
  <c r="Q1583" i="21" s="1"/>
  <c r="Q1584" i="21" s="1"/>
  <c r="Q1585" i="21" s="1"/>
  <c r="Q1586" i="21" s="1"/>
  <c r="Q1587" i="21" s="1"/>
  <c r="Q1588" i="21" s="1"/>
  <c r="Q1589" i="21" s="1"/>
  <c r="Q1590" i="21" s="1"/>
  <c r="Q1591" i="21" s="1"/>
  <c r="Q1592" i="21" s="1"/>
  <c r="Q1593" i="21" s="1"/>
  <c r="Q1594" i="21" s="1"/>
  <c r="Q1595" i="21" s="1"/>
  <c r="Q1596" i="21" s="1"/>
  <c r="Q1597" i="21" s="1"/>
  <c r="Q1598" i="21" s="1"/>
  <c r="Q1599" i="21" s="1"/>
  <c r="Q1600" i="21" s="1"/>
  <c r="Q1601" i="21" s="1"/>
  <c r="Q1602" i="21" s="1"/>
  <c r="Q1603" i="21" s="1"/>
  <c r="Q1604" i="21" s="1"/>
  <c r="Q1605" i="21" s="1"/>
  <c r="Q1606" i="21" s="1"/>
  <c r="Q1607" i="21" s="1"/>
  <c r="Q1608" i="21" s="1"/>
  <c r="Q1609" i="21" s="1"/>
  <c r="Q1610" i="21" s="1"/>
  <c r="Q1611" i="21" s="1"/>
  <c r="Q1612" i="21" s="1"/>
  <c r="Q1613" i="21" s="1"/>
  <c r="Q1614" i="21" s="1"/>
  <c r="Q1615" i="21" s="1"/>
  <c r="Q1616" i="21" s="1"/>
  <c r="Q1617" i="21" s="1"/>
  <c r="Q1618" i="21" s="1"/>
  <c r="Q1619" i="21" s="1"/>
  <c r="Q1620" i="21" s="1"/>
  <c r="Q1621" i="21" s="1"/>
  <c r="Q1622" i="21" s="1"/>
  <c r="Q1623" i="21" s="1"/>
  <c r="Q1624" i="21" s="1"/>
  <c r="Q1625" i="21" s="1"/>
  <c r="Q1626" i="21" s="1"/>
  <c r="Q1627" i="21" s="1"/>
  <c r="Q1628" i="21" s="1"/>
  <c r="Q1629" i="21" s="1"/>
  <c r="Q1630" i="21" s="1"/>
  <c r="Q1631" i="21" s="1"/>
  <c r="Q1632" i="21" s="1"/>
  <c r="Q1633" i="21" s="1"/>
  <c r="P1535" i="21"/>
  <c r="P1536" i="21" s="1"/>
  <c r="P1537" i="21" s="1"/>
  <c r="P1538" i="21" s="1"/>
  <c r="P1539" i="21" s="1"/>
  <c r="P1540" i="21" s="1"/>
  <c r="P1541" i="21" s="1"/>
  <c r="P1542" i="21" s="1"/>
  <c r="P1543" i="21" s="1"/>
  <c r="P1544" i="21" s="1"/>
  <c r="P1545" i="21" s="1"/>
  <c r="P1546" i="21" s="1"/>
  <c r="P1547" i="21" s="1"/>
  <c r="P1548" i="21" s="1"/>
  <c r="P1549" i="21" s="1"/>
  <c r="P1550" i="21" s="1"/>
  <c r="P1551" i="21" s="1"/>
  <c r="P1552" i="21" s="1"/>
  <c r="P1553" i="21" s="1"/>
  <c r="P1554" i="21" s="1"/>
  <c r="P1555" i="21" s="1"/>
  <c r="P1556" i="21" s="1"/>
  <c r="P1557" i="21" s="1"/>
  <c r="P1558" i="21" s="1"/>
  <c r="P1559" i="21" s="1"/>
  <c r="P1560" i="21" s="1"/>
  <c r="P1561" i="21" s="1"/>
  <c r="P1562" i="21" s="1"/>
  <c r="P1563" i="21" s="1"/>
  <c r="P1564" i="21" s="1"/>
  <c r="P1565" i="21" s="1"/>
  <c r="P1566" i="21" s="1"/>
  <c r="P1567" i="21" s="1"/>
  <c r="P1568" i="21" s="1"/>
  <c r="P1569" i="21" s="1"/>
  <c r="P1570" i="21" s="1"/>
  <c r="P1571" i="21" s="1"/>
  <c r="P1572" i="21" s="1"/>
  <c r="P1573" i="21" s="1"/>
  <c r="P1574" i="21" s="1"/>
  <c r="P1575" i="21" s="1"/>
  <c r="P1576" i="21" s="1"/>
  <c r="P1577" i="21" s="1"/>
  <c r="P1578" i="21" s="1"/>
  <c r="P1579" i="21" s="1"/>
  <c r="P1580" i="21" s="1"/>
  <c r="P1581" i="21" s="1"/>
  <c r="P1582" i="21" s="1"/>
  <c r="P1583" i="21" s="1"/>
  <c r="P1584" i="21" s="1"/>
  <c r="P1585" i="21" s="1"/>
  <c r="P1586" i="21" s="1"/>
  <c r="P1587" i="21" s="1"/>
  <c r="P1588" i="21" s="1"/>
  <c r="P1589" i="21" s="1"/>
  <c r="P1590" i="21" s="1"/>
  <c r="P1591" i="21" s="1"/>
  <c r="P1592" i="21" s="1"/>
  <c r="P1593" i="21" s="1"/>
  <c r="P1594" i="21" s="1"/>
  <c r="P1595" i="21" s="1"/>
  <c r="P1596" i="21" s="1"/>
  <c r="P1597" i="21" s="1"/>
  <c r="P1598" i="21" s="1"/>
  <c r="P1599" i="21" s="1"/>
  <c r="P1600" i="21" s="1"/>
  <c r="P1601" i="21" s="1"/>
  <c r="P1602" i="21" s="1"/>
  <c r="P1603" i="21" s="1"/>
  <c r="P1604" i="21" s="1"/>
  <c r="P1605" i="21" s="1"/>
  <c r="P1606" i="21" s="1"/>
  <c r="P1607" i="21" s="1"/>
  <c r="P1608" i="21" s="1"/>
  <c r="P1609" i="21" s="1"/>
  <c r="P1610" i="21" s="1"/>
  <c r="P1611" i="21" s="1"/>
  <c r="P1612" i="21" s="1"/>
  <c r="P1613" i="21" s="1"/>
  <c r="P1614" i="21" s="1"/>
  <c r="P1615" i="21" s="1"/>
  <c r="P1616" i="21" s="1"/>
  <c r="P1617" i="21" s="1"/>
  <c r="P1618" i="21" s="1"/>
  <c r="P1619" i="21" s="1"/>
  <c r="P1620" i="21" s="1"/>
  <c r="P1621" i="21" s="1"/>
  <c r="P1622" i="21" s="1"/>
  <c r="P1623" i="21" s="1"/>
  <c r="P1624" i="21" s="1"/>
  <c r="P1625" i="21" s="1"/>
  <c r="P1626" i="21" s="1"/>
  <c r="P1627" i="21" s="1"/>
  <c r="P1628" i="21" s="1"/>
  <c r="P1629" i="21" s="1"/>
  <c r="P1630" i="21" s="1"/>
  <c r="P1631" i="21" s="1"/>
  <c r="P1632" i="21" s="1"/>
  <c r="P1633" i="21" s="1"/>
  <c r="O1535" i="21"/>
  <c r="O1536" i="21" s="1"/>
  <c r="O1537" i="21" s="1"/>
  <c r="O1538" i="21" s="1"/>
  <c r="O1539" i="21" s="1"/>
  <c r="O1540" i="21" s="1"/>
  <c r="O1541" i="21" s="1"/>
  <c r="O1542" i="21" s="1"/>
  <c r="O1543" i="21" s="1"/>
  <c r="O1544" i="21" s="1"/>
  <c r="O1545" i="21" s="1"/>
  <c r="O1546" i="21" s="1"/>
  <c r="O1547" i="21" s="1"/>
  <c r="O1548" i="21" s="1"/>
  <c r="O1549" i="21" s="1"/>
  <c r="O1550" i="21" s="1"/>
  <c r="O1551" i="21" s="1"/>
  <c r="O1552" i="21" s="1"/>
  <c r="O1553" i="21" s="1"/>
  <c r="O1554" i="21" s="1"/>
  <c r="O1555" i="21" s="1"/>
  <c r="O1556" i="21" s="1"/>
  <c r="O1557" i="21" s="1"/>
  <c r="O1558" i="21" s="1"/>
  <c r="O1559" i="21" s="1"/>
  <c r="O1560" i="21" s="1"/>
  <c r="O1561" i="21" s="1"/>
  <c r="O1562" i="21" s="1"/>
  <c r="O1563" i="21" s="1"/>
  <c r="O1564" i="21" s="1"/>
  <c r="O1565" i="21" s="1"/>
  <c r="O1566" i="21" s="1"/>
  <c r="O1567" i="21" s="1"/>
  <c r="O1568" i="21" s="1"/>
  <c r="O1569" i="21" s="1"/>
  <c r="O1570" i="21" s="1"/>
  <c r="O1571" i="21" s="1"/>
  <c r="O1572" i="21" s="1"/>
  <c r="O1573" i="21" s="1"/>
  <c r="O1574" i="21" s="1"/>
  <c r="O1575" i="21" s="1"/>
  <c r="O1576" i="21" s="1"/>
  <c r="O1577" i="21" s="1"/>
  <c r="O1578" i="21" s="1"/>
  <c r="O1579" i="21" s="1"/>
  <c r="O1580" i="21" s="1"/>
  <c r="O1581" i="21" s="1"/>
  <c r="O1582" i="21" s="1"/>
  <c r="O1583" i="21" s="1"/>
  <c r="O1584" i="21" s="1"/>
  <c r="O1585" i="21" s="1"/>
  <c r="O1586" i="21" s="1"/>
  <c r="O1587" i="21" s="1"/>
  <c r="O1588" i="21" s="1"/>
  <c r="O1589" i="21" s="1"/>
  <c r="O1590" i="21" s="1"/>
  <c r="O1591" i="21" s="1"/>
  <c r="O1592" i="21" s="1"/>
  <c r="O1593" i="21" s="1"/>
  <c r="O1594" i="21" s="1"/>
  <c r="O1595" i="21" s="1"/>
  <c r="O1596" i="21" s="1"/>
  <c r="O1597" i="21" s="1"/>
  <c r="O1598" i="21" s="1"/>
  <c r="O1599" i="21" s="1"/>
  <c r="O1600" i="21" s="1"/>
  <c r="O1601" i="21" s="1"/>
  <c r="O1602" i="21" s="1"/>
  <c r="O1603" i="21" s="1"/>
  <c r="O1604" i="21" s="1"/>
  <c r="O1605" i="21" s="1"/>
  <c r="O1606" i="21" s="1"/>
  <c r="O1607" i="21" s="1"/>
  <c r="O1608" i="21" s="1"/>
  <c r="O1609" i="21" s="1"/>
  <c r="O1610" i="21" s="1"/>
  <c r="O1611" i="21" s="1"/>
  <c r="O1612" i="21" s="1"/>
  <c r="O1613" i="21" s="1"/>
  <c r="O1614" i="21" s="1"/>
  <c r="O1615" i="21" s="1"/>
  <c r="O1616" i="21" s="1"/>
  <c r="O1617" i="21" s="1"/>
  <c r="O1618" i="21" s="1"/>
  <c r="O1619" i="21" s="1"/>
  <c r="O1620" i="21" s="1"/>
  <c r="O1621" i="21" s="1"/>
  <c r="O1622" i="21" s="1"/>
  <c r="O1623" i="21" s="1"/>
  <c r="O1624" i="21" s="1"/>
  <c r="O1625" i="21" s="1"/>
  <c r="O1626" i="21" s="1"/>
  <c r="O1627" i="21" s="1"/>
  <c r="O1628" i="21" s="1"/>
  <c r="O1629" i="21" s="1"/>
  <c r="O1630" i="21" s="1"/>
  <c r="O1631" i="21" s="1"/>
  <c r="O1632" i="21" s="1"/>
  <c r="O1633" i="21" s="1"/>
  <c r="N1535" i="21"/>
  <c r="N1536" i="21" s="1"/>
  <c r="N1537" i="21" s="1"/>
  <c r="N1538" i="21" s="1"/>
  <c r="N1539" i="21" s="1"/>
  <c r="N1540" i="21" s="1"/>
  <c r="N1541" i="21" s="1"/>
  <c r="N1542" i="21" s="1"/>
  <c r="N1543" i="21" s="1"/>
  <c r="N1544" i="21" s="1"/>
  <c r="N1545" i="21" s="1"/>
  <c r="N1546" i="21" s="1"/>
  <c r="N1547" i="21" s="1"/>
  <c r="N1548" i="21" s="1"/>
  <c r="N1549" i="21" s="1"/>
  <c r="N1550" i="21" s="1"/>
  <c r="N1551" i="21" s="1"/>
  <c r="N1552" i="21" s="1"/>
  <c r="N1553" i="21" s="1"/>
  <c r="N1554" i="21" s="1"/>
  <c r="N1555" i="21" s="1"/>
  <c r="N1556" i="21" s="1"/>
  <c r="N1557" i="21" s="1"/>
  <c r="N1558" i="21" s="1"/>
  <c r="N1559" i="21" s="1"/>
  <c r="N1560" i="21" s="1"/>
  <c r="N1561" i="21" s="1"/>
  <c r="N1562" i="21" s="1"/>
  <c r="N1563" i="21" s="1"/>
  <c r="N1564" i="21" s="1"/>
  <c r="N1565" i="21" s="1"/>
  <c r="N1566" i="21" s="1"/>
  <c r="N1567" i="21" s="1"/>
  <c r="N1568" i="21" s="1"/>
  <c r="N1569" i="21" s="1"/>
  <c r="N1570" i="21" s="1"/>
  <c r="N1571" i="21" s="1"/>
  <c r="N1572" i="21" s="1"/>
  <c r="N1573" i="21" s="1"/>
  <c r="N1574" i="21" s="1"/>
  <c r="N1575" i="21" s="1"/>
  <c r="N1576" i="21" s="1"/>
  <c r="N1577" i="21" s="1"/>
  <c r="N1578" i="21" s="1"/>
  <c r="N1579" i="21" s="1"/>
  <c r="N1580" i="21" s="1"/>
  <c r="N1581" i="21" s="1"/>
  <c r="N1582" i="21" s="1"/>
  <c r="N1583" i="21" s="1"/>
  <c r="N1584" i="21" s="1"/>
  <c r="N1585" i="21" s="1"/>
  <c r="N1586" i="21" s="1"/>
  <c r="N1587" i="21" s="1"/>
  <c r="N1588" i="21" s="1"/>
  <c r="N1589" i="21" s="1"/>
  <c r="N1590" i="21" s="1"/>
  <c r="N1591" i="21" s="1"/>
  <c r="N1592" i="21" s="1"/>
  <c r="N1593" i="21" s="1"/>
  <c r="N1594" i="21" s="1"/>
  <c r="N1595" i="21" s="1"/>
  <c r="N1596" i="21" s="1"/>
  <c r="N1597" i="21" s="1"/>
  <c r="N1598" i="21" s="1"/>
  <c r="N1599" i="21" s="1"/>
  <c r="N1600" i="21" s="1"/>
  <c r="N1601" i="21" s="1"/>
  <c r="N1602" i="21" s="1"/>
  <c r="N1603" i="21" s="1"/>
  <c r="N1604" i="21" s="1"/>
  <c r="N1605" i="21" s="1"/>
  <c r="N1606" i="21" s="1"/>
  <c r="N1607" i="21" s="1"/>
  <c r="N1608" i="21" s="1"/>
  <c r="N1609" i="21" s="1"/>
  <c r="N1610" i="21" s="1"/>
  <c r="N1611" i="21" s="1"/>
  <c r="N1612" i="21" s="1"/>
  <c r="N1613" i="21" s="1"/>
  <c r="N1614" i="21" s="1"/>
  <c r="N1615" i="21" s="1"/>
  <c r="N1616" i="21" s="1"/>
  <c r="N1617" i="21" s="1"/>
  <c r="N1618" i="21" s="1"/>
  <c r="N1619" i="21" s="1"/>
  <c r="N1620" i="21" s="1"/>
  <c r="N1621" i="21" s="1"/>
  <c r="N1622" i="21" s="1"/>
  <c r="N1623" i="21" s="1"/>
  <c r="N1624" i="21" s="1"/>
  <c r="N1625" i="21" s="1"/>
  <c r="N1626" i="21" s="1"/>
  <c r="N1627" i="21" s="1"/>
  <c r="N1628" i="21" s="1"/>
  <c r="N1629" i="21" s="1"/>
  <c r="N1630" i="21" s="1"/>
  <c r="N1631" i="21" s="1"/>
  <c r="N1632" i="21" s="1"/>
  <c r="N1633" i="21" s="1"/>
  <c r="R1455" i="21"/>
  <c r="R1456" i="21" s="1"/>
  <c r="R1457" i="21" s="1"/>
  <c r="R1458" i="21" s="1"/>
  <c r="R1459" i="21" s="1"/>
  <c r="R1460" i="21" s="1"/>
  <c r="R1461" i="21" s="1"/>
  <c r="R1462" i="21" s="1"/>
  <c r="R1463" i="21" s="1"/>
  <c r="R1464" i="21" s="1"/>
  <c r="R1465" i="21" s="1"/>
  <c r="R1466" i="21" s="1"/>
  <c r="R1467" i="21" s="1"/>
  <c r="R1468" i="21" s="1"/>
  <c r="R1469" i="21" s="1"/>
  <c r="R1470" i="21" s="1"/>
  <c r="R1471" i="21" s="1"/>
  <c r="R1472" i="21" s="1"/>
  <c r="R1473" i="21" s="1"/>
  <c r="R1474" i="21" s="1"/>
  <c r="R1475" i="21" s="1"/>
  <c r="R1476" i="21" s="1"/>
  <c r="R1477" i="21" s="1"/>
  <c r="R1478" i="21" s="1"/>
  <c r="R1479" i="21" s="1"/>
  <c r="R1480" i="21" s="1"/>
  <c r="R1481" i="21" s="1"/>
  <c r="R1482" i="21" s="1"/>
  <c r="R1483" i="21" s="1"/>
  <c r="R1484" i="21" s="1"/>
  <c r="R1485" i="21" s="1"/>
  <c r="R1486" i="21" s="1"/>
  <c r="R1487" i="21" s="1"/>
  <c r="R1488" i="21" s="1"/>
  <c r="R1489" i="21" s="1"/>
  <c r="R1490" i="21" s="1"/>
  <c r="R1491" i="21" s="1"/>
  <c r="R1492" i="21" s="1"/>
  <c r="R1493" i="21" s="1"/>
  <c r="R1494" i="21" s="1"/>
  <c r="R1495" i="21" s="1"/>
  <c r="R1496" i="21" s="1"/>
  <c r="R1497" i="21" s="1"/>
  <c r="R1498" i="21" s="1"/>
  <c r="R1499" i="21" s="1"/>
  <c r="R1500" i="21" s="1"/>
  <c r="R1501" i="21" s="1"/>
  <c r="R1502" i="21" s="1"/>
  <c r="R1503" i="21" s="1"/>
  <c r="R1504" i="21" s="1"/>
  <c r="R1505" i="21" s="1"/>
  <c r="R1506" i="21" s="1"/>
  <c r="R1507" i="21" s="1"/>
  <c r="R1508" i="21" s="1"/>
  <c r="R1509" i="21" s="1"/>
  <c r="R1510" i="21" s="1"/>
  <c r="R1511" i="21" s="1"/>
  <c r="R1512" i="21" s="1"/>
  <c r="R1513" i="21" s="1"/>
  <c r="R1514" i="21" s="1"/>
  <c r="R1515" i="21" s="1"/>
  <c r="R1516" i="21" s="1"/>
  <c r="R1517" i="21" s="1"/>
  <c r="R1518" i="21" s="1"/>
  <c r="R1519" i="21" s="1"/>
  <c r="R1520" i="21" s="1"/>
  <c r="R1521" i="21" s="1"/>
  <c r="R1522" i="21" s="1"/>
  <c r="R1523" i="21" s="1"/>
  <c r="R1524" i="21" s="1"/>
  <c r="R1525" i="21" s="1"/>
  <c r="R1526" i="21" s="1"/>
  <c r="R1527" i="21" s="1"/>
  <c r="R1528" i="21" s="1"/>
  <c r="R1529" i="21" s="1"/>
  <c r="R1530" i="21" s="1"/>
  <c r="R1531" i="21" s="1"/>
  <c r="R1532" i="21" s="1"/>
  <c r="R1533" i="21" s="1"/>
  <c r="Q1455" i="21"/>
  <c r="Q1456" i="21" s="1"/>
  <c r="Q1457" i="21" s="1"/>
  <c r="Q1458" i="21" s="1"/>
  <c r="Q1459" i="21" s="1"/>
  <c r="Q1460" i="21" s="1"/>
  <c r="Q1461" i="21" s="1"/>
  <c r="Q1462" i="21" s="1"/>
  <c r="Q1463" i="21" s="1"/>
  <c r="Q1464" i="21" s="1"/>
  <c r="Q1465" i="21" s="1"/>
  <c r="Q1466" i="21" s="1"/>
  <c r="Q1467" i="21" s="1"/>
  <c r="Q1468" i="21" s="1"/>
  <c r="Q1469" i="21" s="1"/>
  <c r="Q1470" i="21" s="1"/>
  <c r="Q1471" i="21" s="1"/>
  <c r="Q1472" i="21" s="1"/>
  <c r="Q1473" i="21" s="1"/>
  <c r="Q1474" i="21" s="1"/>
  <c r="Q1475" i="21" s="1"/>
  <c r="Q1476" i="21" s="1"/>
  <c r="Q1477" i="21" s="1"/>
  <c r="Q1478" i="21" s="1"/>
  <c r="Q1479" i="21" s="1"/>
  <c r="Q1480" i="21" s="1"/>
  <c r="Q1481" i="21" s="1"/>
  <c r="Q1482" i="21" s="1"/>
  <c r="Q1483" i="21" s="1"/>
  <c r="Q1484" i="21" s="1"/>
  <c r="Q1485" i="21" s="1"/>
  <c r="Q1486" i="21" s="1"/>
  <c r="Q1487" i="21" s="1"/>
  <c r="Q1488" i="21" s="1"/>
  <c r="Q1489" i="21" s="1"/>
  <c r="Q1490" i="21" s="1"/>
  <c r="Q1491" i="21" s="1"/>
  <c r="Q1492" i="21" s="1"/>
  <c r="Q1493" i="21" s="1"/>
  <c r="Q1494" i="21" s="1"/>
  <c r="Q1495" i="21" s="1"/>
  <c r="Q1496" i="21" s="1"/>
  <c r="Q1497" i="21" s="1"/>
  <c r="Q1498" i="21" s="1"/>
  <c r="Q1499" i="21" s="1"/>
  <c r="Q1500" i="21" s="1"/>
  <c r="Q1501" i="21" s="1"/>
  <c r="Q1502" i="21" s="1"/>
  <c r="Q1503" i="21" s="1"/>
  <c r="Q1504" i="21" s="1"/>
  <c r="Q1505" i="21" s="1"/>
  <c r="Q1506" i="21" s="1"/>
  <c r="Q1507" i="21" s="1"/>
  <c r="Q1508" i="21" s="1"/>
  <c r="Q1509" i="21" s="1"/>
  <c r="Q1510" i="21" s="1"/>
  <c r="Q1511" i="21" s="1"/>
  <c r="Q1512" i="21" s="1"/>
  <c r="Q1513" i="21" s="1"/>
  <c r="Q1514" i="21" s="1"/>
  <c r="Q1515" i="21" s="1"/>
  <c r="Q1516" i="21" s="1"/>
  <c r="Q1517" i="21" s="1"/>
  <c r="Q1518" i="21" s="1"/>
  <c r="Q1519" i="21" s="1"/>
  <c r="Q1520" i="21" s="1"/>
  <c r="Q1521" i="21" s="1"/>
  <c r="Q1522" i="21" s="1"/>
  <c r="Q1523" i="21" s="1"/>
  <c r="Q1524" i="21" s="1"/>
  <c r="Q1525" i="21" s="1"/>
  <c r="Q1526" i="21" s="1"/>
  <c r="Q1527" i="21" s="1"/>
  <c r="Q1528" i="21" s="1"/>
  <c r="Q1529" i="21" s="1"/>
  <c r="Q1530" i="21" s="1"/>
  <c r="Q1531" i="21" s="1"/>
  <c r="Q1532" i="21" s="1"/>
  <c r="Q1533" i="21" s="1"/>
  <c r="P1455" i="21"/>
  <c r="P1456" i="21" s="1"/>
  <c r="P1457" i="21" s="1"/>
  <c r="P1458" i="21" s="1"/>
  <c r="P1459" i="21" s="1"/>
  <c r="P1460" i="21" s="1"/>
  <c r="P1461" i="21" s="1"/>
  <c r="P1462" i="21" s="1"/>
  <c r="P1463" i="21" s="1"/>
  <c r="P1464" i="21" s="1"/>
  <c r="P1465" i="21" s="1"/>
  <c r="P1466" i="21" s="1"/>
  <c r="P1467" i="21" s="1"/>
  <c r="P1468" i="21" s="1"/>
  <c r="P1469" i="21" s="1"/>
  <c r="P1470" i="21" s="1"/>
  <c r="P1471" i="21" s="1"/>
  <c r="P1472" i="21" s="1"/>
  <c r="P1473" i="21" s="1"/>
  <c r="P1474" i="21" s="1"/>
  <c r="P1475" i="21" s="1"/>
  <c r="P1476" i="21" s="1"/>
  <c r="P1477" i="21" s="1"/>
  <c r="P1478" i="21" s="1"/>
  <c r="P1479" i="21" s="1"/>
  <c r="P1480" i="21" s="1"/>
  <c r="P1481" i="21" s="1"/>
  <c r="P1482" i="21" s="1"/>
  <c r="P1483" i="21" s="1"/>
  <c r="P1484" i="21" s="1"/>
  <c r="P1485" i="21" s="1"/>
  <c r="P1486" i="21" s="1"/>
  <c r="P1487" i="21" s="1"/>
  <c r="P1488" i="21" s="1"/>
  <c r="P1489" i="21" s="1"/>
  <c r="P1490" i="21" s="1"/>
  <c r="P1491" i="21" s="1"/>
  <c r="P1492" i="21" s="1"/>
  <c r="P1493" i="21" s="1"/>
  <c r="P1494" i="21" s="1"/>
  <c r="P1495" i="21" s="1"/>
  <c r="P1496" i="21" s="1"/>
  <c r="P1497" i="21" s="1"/>
  <c r="P1498" i="21" s="1"/>
  <c r="P1499" i="21" s="1"/>
  <c r="P1500" i="21" s="1"/>
  <c r="P1501" i="21" s="1"/>
  <c r="P1502" i="21" s="1"/>
  <c r="P1503" i="21" s="1"/>
  <c r="P1504" i="21" s="1"/>
  <c r="P1505" i="21" s="1"/>
  <c r="P1506" i="21" s="1"/>
  <c r="P1507" i="21" s="1"/>
  <c r="P1508" i="21" s="1"/>
  <c r="P1509" i="21" s="1"/>
  <c r="P1510" i="21" s="1"/>
  <c r="P1511" i="21" s="1"/>
  <c r="P1512" i="21" s="1"/>
  <c r="P1513" i="21" s="1"/>
  <c r="P1514" i="21" s="1"/>
  <c r="P1515" i="21" s="1"/>
  <c r="P1516" i="21" s="1"/>
  <c r="P1517" i="21" s="1"/>
  <c r="P1518" i="21" s="1"/>
  <c r="P1519" i="21" s="1"/>
  <c r="P1520" i="21" s="1"/>
  <c r="P1521" i="21" s="1"/>
  <c r="P1522" i="21" s="1"/>
  <c r="P1523" i="21" s="1"/>
  <c r="P1524" i="21" s="1"/>
  <c r="P1525" i="21" s="1"/>
  <c r="P1526" i="21" s="1"/>
  <c r="P1527" i="21" s="1"/>
  <c r="P1528" i="21" s="1"/>
  <c r="P1529" i="21" s="1"/>
  <c r="P1530" i="21" s="1"/>
  <c r="P1531" i="21" s="1"/>
  <c r="P1532" i="21" s="1"/>
  <c r="P1533" i="21" s="1"/>
  <c r="O1455" i="21"/>
  <c r="O1456" i="21" s="1"/>
  <c r="O1457" i="21" s="1"/>
  <c r="O1458" i="21" s="1"/>
  <c r="O1459" i="21" s="1"/>
  <c r="O1460" i="21" s="1"/>
  <c r="O1461" i="21" s="1"/>
  <c r="O1462" i="21" s="1"/>
  <c r="O1463" i="21" s="1"/>
  <c r="O1464" i="21" s="1"/>
  <c r="O1465" i="21" s="1"/>
  <c r="O1466" i="21" s="1"/>
  <c r="O1467" i="21" s="1"/>
  <c r="O1468" i="21" s="1"/>
  <c r="O1469" i="21" s="1"/>
  <c r="O1470" i="21" s="1"/>
  <c r="O1471" i="21" s="1"/>
  <c r="O1472" i="21" s="1"/>
  <c r="O1473" i="21" s="1"/>
  <c r="O1474" i="21" s="1"/>
  <c r="O1475" i="21" s="1"/>
  <c r="O1476" i="21" s="1"/>
  <c r="O1477" i="21" s="1"/>
  <c r="O1478" i="21" s="1"/>
  <c r="O1479" i="21" s="1"/>
  <c r="O1480" i="21" s="1"/>
  <c r="O1481" i="21" s="1"/>
  <c r="O1482" i="21" s="1"/>
  <c r="O1483" i="21" s="1"/>
  <c r="O1484" i="21" s="1"/>
  <c r="O1485" i="21" s="1"/>
  <c r="O1486" i="21" s="1"/>
  <c r="O1487" i="21" s="1"/>
  <c r="O1488" i="21" s="1"/>
  <c r="O1489" i="21" s="1"/>
  <c r="O1490" i="21" s="1"/>
  <c r="O1491" i="21" s="1"/>
  <c r="O1492" i="21" s="1"/>
  <c r="O1493" i="21" s="1"/>
  <c r="O1494" i="21" s="1"/>
  <c r="O1495" i="21" s="1"/>
  <c r="O1496" i="21" s="1"/>
  <c r="O1497" i="21" s="1"/>
  <c r="O1498" i="21" s="1"/>
  <c r="O1499" i="21" s="1"/>
  <c r="O1500" i="21" s="1"/>
  <c r="O1501" i="21" s="1"/>
  <c r="O1502" i="21" s="1"/>
  <c r="O1503" i="21" s="1"/>
  <c r="O1504" i="21" s="1"/>
  <c r="O1505" i="21" s="1"/>
  <c r="O1506" i="21" s="1"/>
  <c r="O1507" i="21" s="1"/>
  <c r="O1508" i="21" s="1"/>
  <c r="O1509" i="21" s="1"/>
  <c r="O1510" i="21" s="1"/>
  <c r="O1511" i="21" s="1"/>
  <c r="O1512" i="21" s="1"/>
  <c r="O1513" i="21" s="1"/>
  <c r="O1514" i="21" s="1"/>
  <c r="O1515" i="21" s="1"/>
  <c r="O1516" i="21" s="1"/>
  <c r="O1517" i="21" s="1"/>
  <c r="O1518" i="21" s="1"/>
  <c r="O1519" i="21" s="1"/>
  <c r="O1520" i="21" s="1"/>
  <c r="O1521" i="21" s="1"/>
  <c r="O1522" i="21" s="1"/>
  <c r="O1523" i="21" s="1"/>
  <c r="O1524" i="21" s="1"/>
  <c r="O1525" i="21" s="1"/>
  <c r="O1526" i="21" s="1"/>
  <c r="O1527" i="21" s="1"/>
  <c r="O1528" i="21" s="1"/>
  <c r="O1529" i="21" s="1"/>
  <c r="O1530" i="21" s="1"/>
  <c r="O1531" i="21" s="1"/>
  <c r="O1532" i="21" s="1"/>
  <c r="O1533" i="21" s="1"/>
  <c r="N1455" i="21"/>
  <c r="N1456" i="21" s="1"/>
  <c r="N1457" i="21" s="1"/>
  <c r="N1458" i="21" s="1"/>
  <c r="N1459" i="21" s="1"/>
  <c r="N1460" i="21" s="1"/>
  <c r="N1461" i="21" s="1"/>
  <c r="N1462" i="21" s="1"/>
  <c r="N1463" i="21" s="1"/>
  <c r="N1464" i="21" s="1"/>
  <c r="N1465" i="21" s="1"/>
  <c r="N1466" i="21" s="1"/>
  <c r="N1467" i="21" s="1"/>
  <c r="N1468" i="21" s="1"/>
  <c r="N1469" i="21" s="1"/>
  <c r="N1470" i="21" s="1"/>
  <c r="N1471" i="21" s="1"/>
  <c r="N1472" i="21" s="1"/>
  <c r="N1473" i="21" s="1"/>
  <c r="N1474" i="21" s="1"/>
  <c r="N1475" i="21" s="1"/>
  <c r="N1476" i="21" s="1"/>
  <c r="N1477" i="21" s="1"/>
  <c r="N1478" i="21" s="1"/>
  <c r="N1479" i="21" s="1"/>
  <c r="N1480" i="21" s="1"/>
  <c r="N1481" i="21" s="1"/>
  <c r="N1482" i="21" s="1"/>
  <c r="N1483" i="21" s="1"/>
  <c r="N1484" i="21" s="1"/>
  <c r="N1485" i="21" s="1"/>
  <c r="N1486" i="21" s="1"/>
  <c r="N1487" i="21" s="1"/>
  <c r="N1488" i="21" s="1"/>
  <c r="N1489" i="21" s="1"/>
  <c r="N1490" i="21" s="1"/>
  <c r="N1491" i="21" s="1"/>
  <c r="N1492" i="21" s="1"/>
  <c r="N1493" i="21" s="1"/>
  <c r="N1494" i="21" s="1"/>
  <c r="N1495" i="21" s="1"/>
  <c r="N1496" i="21" s="1"/>
  <c r="N1497" i="21" s="1"/>
  <c r="N1498" i="21" s="1"/>
  <c r="N1499" i="21" s="1"/>
  <c r="N1500" i="21" s="1"/>
  <c r="N1501" i="21" s="1"/>
  <c r="N1502" i="21" s="1"/>
  <c r="N1503" i="21" s="1"/>
  <c r="N1504" i="21" s="1"/>
  <c r="N1505" i="21" s="1"/>
  <c r="N1506" i="21" s="1"/>
  <c r="N1507" i="21" s="1"/>
  <c r="N1508" i="21" s="1"/>
  <c r="N1509" i="21" s="1"/>
  <c r="N1510" i="21" s="1"/>
  <c r="N1511" i="21" s="1"/>
  <c r="N1512" i="21" s="1"/>
  <c r="N1513" i="21" s="1"/>
  <c r="N1514" i="21" s="1"/>
  <c r="N1515" i="21" s="1"/>
  <c r="N1516" i="21" s="1"/>
  <c r="N1517" i="21" s="1"/>
  <c r="N1518" i="21" s="1"/>
  <c r="N1519" i="21" s="1"/>
  <c r="N1520" i="21" s="1"/>
  <c r="N1521" i="21" s="1"/>
  <c r="N1522" i="21" s="1"/>
  <c r="N1523" i="21" s="1"/>
  <c r="N1524" i="21" s="1"/>
  <c r="N1525" i="21" s="1"/>
  <c r="N1526" i="21" s="1"/>
  <c r="N1527" i="21" s="1"/>
  <c r="N1528" i="21" s="1"/>
  <c r="N1529" i="21" s="1"/>
  <c r="N1530" i="21" s="1"/>
  <c r="N1531" i="21" s="1"/>
  <c r="N1532" i="21" s="1"/>
  <c r="N1533" i="21" s="1"/>
  <c r="R1385" i="21"/>
  <c r="R1386" i="21" s="1"/>
  <c r="R1387" i="21" s="1"/>
  <c r="R1388" i="21" s="1"/>
  <c r="R1389" i="21" s="1"/>
  <c r="R1390" i="21" s="1"/>
  <c r="R1391" i="21" s="1"/>
  <c r="R1392" i="21" s="1"/>
  <c r="R1393" i="21" s="1"/>
  <c r="R1394" i="21" s="1"/>
  <c r="R1395" i="21" s="1"/>
  <c r="R1396" i="21" s="1"/>
  <c r="R1397" i="21" s="1"/>
  <c r="R1398" i="21" s="1"/>
  <c r="R1399" i="21" s="1"/>
  <c r="R1400" i="21" s="1"/>
  <c r="R1401" i="21" s="1"/>
  <c r="R1402" i="21" s="1"/>
  <c r="R1403" i="21" s="1"/>
  <c r="R1404" i="21" s="1"/>
  <c r="R1405" i="21" s="1"/>
  <c r="R1406" i="21" s="1"/>
  <c r="R1407" i="21" s="1"/>
  <c r="R1408" i="21" s="1"/>
  <c r="R1409" i="21" s="1"/>
  <c r="R1410" i="21" s="1"/>
  <c r="R1411" i="21" s="1"/>
  <c r="R1412" i="21" s="1"/>
  <c r="R1413" i="21" s="1"/>
  <c r="R1414" i="21" s="1"/>
  <c r="R1415" i="21" s="1"/>
  <c r="R1416" i="21" s="1"/>
  <c r="R1417" i="21" s="1"/>
  <c r="R1418" i="21" s="1"/>
  <c r="R1419" i="21" s="1"/>
  <c r="R1420" i="21" s="1"/>
  <c r="R1421" i="21" s="1"/>
  <c r="R1422" i="21" s="1"/>
  <c r="R1423" i="21" s="1"/>
  <c r="R1424" i="21" s="1"/>
  <c r="R1425" i="21" s="1"/>
  <c r="R1426" i="21" s="1"/>
  <c r="R1427" i="21" s="1"/>
  <c r="R1428" i="21" s="1"/>
  <c r="R1429" i="21" s="1"/>
  <c r="R1430" i="21" s="1"/>
  <c r="R1431" i="21" s="1"/>
  <c r="R1432" i="21" s="1"/>
  <c r="R1433" i="21" s="1"/>
  <c r="R1434" i="21" s="1"/>
  <c r="R1435" i="21" s="1"/>
  <c r="R1436" i="21" s="1"/>
  <c r="R1437" i="21" s="1"/>
  <c r="R1438" i="21" s="1"/>
  <c r="R1439" i="21" s="1"/>
  <c r="R1440" i="21" s="1"/>
  <c r="R1441" i="21" s="1"/>
  <c r="R1442" i="21" s="1"/>
  <c r="R1443" i="21" s="1"/>
  <c r="R1444" i="21" s="1"/>
  <c r="R1445" i="21" s="1"/>
  <c r="R1446" i="21" s="1"/>
  <c r="R1447" i="21" s="1"/>
  <c r="R1448" i="21" s="1"/>
  <c r="R1449" i="21" s="1"/>
  <c r="R1450" i="21" s="1"/>
  <c r="R1451" i="21" s="1"/>
  <c r="R1452" i="21" s="1"/>
  <c r="R1453" i="21" s="1"/>
  <c r="Q1385" i="21"/>
  <c r="Q1386" i="21" s="1"/>
  <c r="Q1387" i="21" s="1"/>
  <c r="Q1388" i="21" s="1"/>
  <c r="Q1389" i="21" s="1"/>
  <c r="Q1390" i="21" s="1"/>
  <c r="Q1391" i="21" s="1"/>
  <c r="Q1392" i="21" s="1"/>
  <c r="Q1393" i="21" s="1"/>
  <c r="Q1394" i="21" s="1"/>
  <c r="Q1395" i="21" s="1"/>
  <c r="Q1396" i="21" s="1"/>
  <c r="Q1397" i="21" s="1"/>
  <c r="Q1398" i="21" s="1"/>
  <c r="Q1399" i="21" s="1"/>
  <c r="Q1400" i="21" s="1"/>
  <c r="Q1401" i="21" s="1"/>
  <c r="Q1402" i="21" s="1"/>
  <c r="Q1403" i="21" s="1"/>
  <c r="Q1404" i="21" s="1"/>
  <c r="Q1405" i="21" s="1"/>
  <c r="Q1406" i="21" s="1"/>
  <c r="Q1407" i="21" s="1"/>
  <c r="Q1408" i="21" s="1"/>
  <c r="Q1409" i="21" s="1"/>
  <c r="Q1410" i="21" s="1"/>
  <c r="Q1411" i="21" s="1"/>
  <c r="Q1412" i="21" s="1"/>
  <c r="Q1413" i="21" s="1"/>
  <c r="Q1414" i="21" s="1"/>
  <c r="Q1415" i="21" s="1"/>
  <c r="Q1416" i="21" s="1"/>
  <c r="Q1417" i="21" s="1"/>
  <c r="Q1418" i="21" s="1"/>
  <c r="Q1419" i="21" s="1"/>
  <c r="Q1420" i="21" s="1"/>
  <c r="Q1421" i="21" s="1"/>
  <c r="Q1422" i="21" s="1"/>
  <c r="Q1423" i="21" s="1"/>
  <c r="Q1424" i="21" s="1"/>
  <c r="Q1425" i="21" s="1"/>
  <c r="Q1426" i="21" s="1"/>
  <c r="Q1427" i="21" s="1"/>
  <c r="Q1428" i="21" s="1"/>
  <c r="Q1429" i="21" s="1"/>
  <c r="Q1430" i="21" s="1"/>
  <c r="Q1431" i="21" s="1"/>
  <c r="Q1432" i="21" s="1"/>
  <c r="Q1433" i="21" s="1"/>
  <c r="Q1434" i="21" s="1"/>
  <c r="Q1435" i="21" s="1"/>
  <c r="Q1436" i="21" s="1"/>
  <c r="Q1437" i="21" s="1"/>
  <c r="Q1438" i="21" s="1"/>
  <c r="Q1439" i="21" s="1"/>
  <c r="Q1440" i="21" s="1"/>
  <c r="Q1441" i="21" s="1"/>
  <c r="Q1442" i="21" s="1"/>
  <c r="Q1443" i="21" s="1"/>
  <c r="Q1444" i="21" s="1"/>
  <c r="Q1445" i="21" s="1"/>
  <c r="Q1446" i="21" s="1"/>
  <c r="Q1447" i="21" s="1"/>
  <c r="Q1448" i="21" s="1"/>
  <c r="Q1449" i="21" s="1"/>
  <c r="Q1450" i="21" s="1"/>
  <c r="Q1451" i="21" s="1"/>
  <c r="Q1452" i="21" s="1"/>
  <c r="Q1453" i="21" s="1"/>
  <c r="P1385" i="21"/>
  <c r="P1386" i="21" s="1"/>
  <c r="P1387" i="21" s="1"/>
  <c r="P1388" i="21" s="1"/>
  <c r="P1389" i="21" s="1"/>
  <c r="P1390" i="21" s="1"/>
  <c r="P1391" i="21" s="1"/>
  <c r="P1392" i="21" s="1"/>
  <c r="P1393" i="21" s="1"/>
  <c r="P1394" i="21" s="1"/>
  <c r="P1395" i="21" s="1"/>
  <c r="P1396" i="21" s="1"/>
  <c r="P1397" i="21" s="1"/>
  <c r="P1398" i="21" s="1"/>
  <c r="P1399" i="21" s="1"/>
  <c r="P1400" i="21" s="1"/>
  <c r="P1401" i="21" s="1"/>
  <c r="P1402" i="21" s="1"/>
  <c r="P1403" i="21" s="1"/>
  <c r="P1404" i="21" s="1"/>
  <c r="P1405" i="21" s="1"/>
  <c r="P1406" i="21" s="1"/>
  <c r="P1407" i="21" s="1"/>
  <c r="P1408" i="21" s="1"/>
  <c r="P1409" i="21" s="1"/>
  <c r="P1410" i="21" s="1"/>
  <c r="P1411" i="21" s="1"/>
  <c r="P1412" i="21" s="1"/>
  <c r="P1413" i="21" s="1"/>
  <c r="P1414" i="21" s="1"/>
  <c r="P1415" i="21" s="1"/>
  <c r="P1416" i="21" s="1"/>
  <c r="P1417" i="21" s="1"/>
  <c r="P1418" i="21" s="1"/>
  <c r="P1419" i="21" s="1"/>
  <c r="P1420" i="21" s="1"/>
  <c r="P1421" i="21" s="1"/>
  <c r="P1422" i="21" s="1"/>
  <c r="P1423" i="21" s="1"/>
  <c r="P1424" i="21" s="1"/>
  <c r="P1425" i="21" s="1"/>
  <c r="P1426" i="21" s="1"/>
  <c r="P1427" i="21" s="1"/>
  <c r="P1428" i="21" s="1"/>
  <c r="P1429" i="21" s="1"/>
  <c r="P1430" i="21" s="1"/>
  <c r="P1431" i="21" s="1"/>
  <c r="P1432" i="21" s="1"/>
  <c r="P1433" i="21" s="1"/>
  <c r="P1434" i="21" s="1"/>
  <c r="P1435" i="21" s="1"/>
  <c r="P1436" i="21" s="1"/>
  <c r="P1437" i="21" s="1"/>
  <c r="P1438" i="21" s="1"/>
  <c r="P1439" i="21" s="1"/>
  <c r="P1440" i="21" s="1"/>
  <c r="P1441" i="21" s="1"/>
  <c r="P1442" i="21" s="1"/>
  <c r="P1443" i="21" s="1"/>
  <c r="P1444" i="21" s="1"/>
  <c r="P1445" i="21" s="1"/>
  <c r="P1446" i="21" s="1"/>
  <c r="P1447" i="21" s="1"/>
  <c r="P1448" i="21" s="1"/>
  <c r="P1449" i="21" s="1"/>
  <c r="P1450" i="21" s="1"/>
  <c r="P1451" i="21" s="1"/>
  <c r="P1452" i="21" s="1"/>
  <c r="P1453" i="21" s="1"/>
  <c r="O1385" i="21"/>
  <c r="O1386" i="21" s="1"/>
  <c r="O1387" i="21" s="1"/>
  <c r="O1388" i="21" s="1"/>
  <c r="O1389" i="21" s="1"/>
  <c r="O1390" i="21" s="1"/>
  <c r="O1391" i="21" s="1"/>
  <c r="O1392" i="21" s="1"/>
  <c r="O1393" i="21" s="1"/>
  <c r="O1394" i="21" s="1"/>
  <c r="O1395" i="21" s="1"/>
  <c r="O1396" i="21" s="1"/>
  <c r="O1397" i="21" s="1"/>
  <c r="O1398" i="21" s="1"/>
  <c r="O1399" i="21" s="1"/>
  <c r="O1400" i="21" s="1"/>
  <c r="O1401" i="21" s="1"/>
  <c r="O1402" i="21" s="1"/>
  <c r="O1403" i="21" s="1"/>
  <c r="O1404" i="21" s="1"/>
  <c r="O1405" i="21" s="1"/>
  <c r="O1406" i="21" s="1"/>
  <c r="O1407" i="21" s="1"/>
  <c r="O1408" i="21" s="1"/>
  <c r="O1409" i="21" s="1"/>
  <c r="O1410" i="21" s="1"/>
  <c r="O1411" i="21" s="1"/>
  <c r="O1412" i="21" s="1"/>
  <c r="O1413" i="21" s="1"/>
  <c r="O1414" i="21" s="1"/>
  <c r="O1415" i="21" s="1"/>
  <c r="O1416" i="21" s="1"/>
  <c r="O1417" i="21" s="1"/>
  <c r="O1418" i="21" s="1"/>
  <c r="O1419" i="21" s="1"/>
  <c r="O1420" i="21" s="1"/>
  <c r="O1421" i="21" s="1"/>
  <c r="O1422" i="21" s="1"/>
  <c r="O1423" i="21" s="1"/>
  <c r="O1424" i="21" s="1"/>
  <c r="O1425" i="21" s="1"/>
  <c r="O1426" i="21" s="1"/>
  <c r="O1427" i="21" s="1"/>
  <c r="O1428" i="21" s="1"/>
  <c r="O1429" i="21" s="1"/>
  <c r="O1430" i="21" s="1"/>
  <c r="O1431" i="21" s="1"/>
  <c r="O1432" i="21" s="1"/>
  <c r="O1433" i="21" s="1"/>
  <c r="O1434" i="21" s="1"/>
  <c r="O1435" i="21" s="1"/>
  <c r="O1436" i="21" s="1"/>
  <c r="O1437" i="21" s="1"/>
  <c r="O1438" i="21" s="1"/>
  <c r="O1439" i="21" s="1"/>
  <c r="O1440" i="21" s="1"/>
  <c r="O1441" i="21" s="1"/>
  <c r="O1442" i="21" s="1"/>
  <c r="O1443" i="21" s="1"/>
  <c r="O1444" i="21" s="1"/>
  <c r="O1445" i="21" s="1"/>
  <c r="O1446" i="21" s="1"/>
  <c r="O1447" i="21" s="1"/>
  <c r="O1448" i="21" s="1"/>
  <c r="O1449" i="21" s="1"/>
  <c r="O1450" i="21" s="1"/>
  <c r="O1451" i="21" s="1"/>
  <c r="O1452" i="21" s="1"/>
  <c r="O1453" i="21" s="1"/>
  <c r="N1385" i="21"/>
  <c r="N1386" i="21" s="1"/>
  <c r="N1387" i="21" s="1"/>
  <c r="N1388" i="21" s="1"/>
  <c r="N1389" i="21" s="1"/>
  <c r="N1390" i="21" s="1"/>
  <c r="N1391" i="21" s="1"/>
  <c r="N1392" i="21" s="1"/>
  <c r="N1393" i="21" s="1"/>
  <c r="N1394" i="21" s="1"/>
  <c r="N1395" i="21" s="1"/>
  <c r="N1396" i="21" s="1"/>
  <c r="N1397" i="21" s="1"/>
  <c r="N1398" i="21" s="1"/>
  <c r="N1399" i="21" s="1"/>
  <c r="N1400" i="21" s="1"/>
  <c r="N1401" i="21" s="1"/>
  <c r="N1402" i="21" s="1"/>
  <c r="N1403" i="21" s="1"/>
  <c r="N1404" i="21" s="1"/>
  <c r="N1405" i="21" s="1"/>
  <c r="N1406" i="21" s="1"/>
  <c r="N1407" i="21" s="1"/>
  <c r="N1408" i="21" s="1"/>
  <c r="N1409" i="21" s="1"/>
  <c r="N1410" i="21" s="1"/>
  <c r="N1411" i="21" s="1"/>
  <c r="N1412" i="21" s="1"/>
  <c r="N1413" i="21" s="1"/>
  <c r="N1414" i="21" s="1"/>
  <c r="N1415" i="21" s="1"/>
  <c r="N1416" i="21" s="1"/>
  <c r="N1417" i="21" s="1"/>
  <c r="N1418" i="21" s="1"/>
  <c r="N1419" i="21" s="1"/>
  <c r="N1420" i="21" s="1"/>
  <c r="N1421" i="21" s="1"/>
  <c r="N1422" i="21" s="1"/>
  <c r="N1423" i="21" s="1"/>
  <c r="N1424" i="21" s="1"/>
  <c r="N1425" i="21" s="1"/>
  <c r="N1426" i="21" s="1"/>
  <c r="N1427" i="21" s="1"/>
  <c r="N1428" i="21" s="1"/>
  <c r="N1429" i="21" s="1"/>
  <c r="N1430" i="21" s="1"/>
  <c r="N1431" i="21" s="1"/>
  <c r="N1432" i="21" s="1"/>
  <c r="N1433" i="21" s="1"/>
  <c r="N1434" i="21" s="1"/>
  <c r="N1435" i="21" s="1"/>
  <c r="N1436" i="21" s="1"/>
  <c r="N1437" i="21" s="1"/>
  <c r="N1438" i="21" s="1"/>
  <c r="N1439" i="21" s="1"/>
  <c r="N1440" i="21" s="1"/>
  <c r="N1441" i="21" s="1"/>
  <c r="N1442" i="21" s="1"/>
  <c r="N1443" i="21" s="1"/>
  <c r="N1444" i="21" s="1"/>
  <c r="N1445" i="21" s="1"/>
  <c r="N1446" i="21" s="1"/>
  <c r="N1447" i="21" s="1"/>
  <c r="N1448" i="21" s="1"/>
  <c r="N1449" i="21" s="1"/>
  <c r="N1450" i="21" s="1"/>
  <c r="N1451" i="21" s="1"/>
  <c r="N1452" i="21" s="1"/>
  <c r="N1453" i="21" s="1"/>
  <c r="R985" i="21"/>
  <c r="R986" i="21" s="1"/>
  <c r="R987" i="21" s="1"/>
  <c r="R988" i="21" s="1"/>
  <c r="R989" i="21" s="1"/>
  <c r="R990" i="21" s="1"/>
  <c r="R991" i="21" s="1"/>
  <c r="R992" i="21" s="1"/>
  <c r="R993" i="21" s="1"/>
  <c r="R994" i="21" s="1"/>
  <c r="R995" i="21" s="1"/>
  <c r="R996" i="21" s="1"/>
  <c r="R997" i="21" s="1"/>
  <c r="R998" i="21" s="1"/>
  <c r="R999" i="21" s="1"/>
  <c r="R1000" i="21" s="1"/>
  <c r="R1001" i="21" s="1"/>
  <c r="R1002" i="21" s="1"/>
  <c r="R1003" i="21" s="1"/>
  <c r="R1004" i="21" s="1"/>
  <c r="R1005" i="21" s="1"/>
  <c r="R1006" i="21" s="1"/>
  <c r="R1007" i="21" s="1"/>
  <c r="R1008" i="21" s="1"/>
  <c r="R1009" i="21" s="1"/>
  <c r="R1010" i="21" s="1"/>
  <c r="R1011" i="21" s="1"/>
  <c r="R1012" i="21" s="1"/>
  <c r="R1013" i="21" s="1"/>
  <c r="R1014" i="21" s="1"/>
  <c r="R1015" i="21" s="1"/>
  <c r="R1016" i="21" s="1"/>
  <c r="R1017" i="21" s="1"/>
  <c r="R1018" i="21" s="1"/>
  <c r="R1019" i="21" s="1"/>
  <c r="R1020" i="21" s="1"/>
  <c r="R1021" i="21" s="1"/>
  <c r="R1022" i="21" s="1"/>
  <c r="R1023" i="21" s="1"/>
  <c r="R1024" i="21" s="1"/>
  <c r="R1025" i="21" s="1"/>
  <c r="R1026" i="21" s="1"/>
  <c r="R1027" i="21" s="1"/>
  <c r="R1028" i="21" s="1"/>
  <c r="R1029" i="21" s="1"/>
  <c r="R1030" i="21" s="1"/>
  <c r="R1031" i="21" s="1"/>
  <c r="R1032" i="21" s="1"/>
  <c r="R1033" i="21" s="1"/>
  <c r="R1034" i="21" s="1"/>
  <c r="R1035" i="21" s="1"/>
  <c r="R1036" i="21" s="1"/>
  <c r="R1037" i="21" s="1"/>
  <c r="R1038" i="21" s="1"/>
  <c r="R1039" i="21" s="1"/>
  <c r="R1040" i="21" s="1"/>
  <c r="R1041" i="21" s="1"/>
  <c r="R1042" i="21" s="1"/>
  <c r="R1043" i="21" s="1"/>
  <c r="R1044" i="21" s="1"/>
  <c r="R1045" i="21" s="1"/>
  <c r="R1046" i="21" s="1"/>
  <c r="R1047" i="21" s="1"/>
  <c r="R1048" i="21" s="1"/>
  <c r="R1049" i="21" s="1"/>
  <c r="R1050" i="21" s="1"/>
  <c r="R1051" i="21" s="1"/>
  <c r="R1052" i="21" s="1"/>
  <c r="R1053" i="21" s="1"/>
  <c r="R1054" i="21" s="1"/>
  <c r="R1055" i="21" s="1"/>
  <c r="R1056" i="21" s="1"/>
  <c r="R1057" i="21" s="1"/>
  <c r="R1058" i="21" s="1"/>
  <c r="R1059" i="21" s="1"/>
  <c r="R1060" i="21" s="1"/>
  <c r="R1061" i="21" s="1"/>
  <c r="R1062" i="21" s="1"/>
  <c r="R1063" i="21" s="1"/>
  <c r="R1064" i="21" s="1"/>
  <c r="R1065" i="21" s="1"/>
  <c r="R1066" i="21" s="1"/>
  <c r="R1067" i="21" s="1"/>
  <c r="R1068" i="21" s="1"/>
  <c r="R1069" i="21" s="1"/>
  <c r="R1070" i="21" s="1"/>
  <c r="R1071" i="21" s="1"/>
  <c r="R1072" i="21" s="1"/>
  <c r="R1073" i="21" s="1"/>
  <c r="R1074" i="21" s="1"/>
  <c r="R1075" i="21" s="1"/>
  <c r="R1076" i="21" s="1"/>
  <c r="R1077" i="21" s="1"/>
  <c r="R1078" i="21" s="1"/>
  <c r="R1079" i="21" s="1"/>
  <c r="R1080" i="21" s="1"/>
  <c r="R1081" i="21" s="1"/>
  <c r="R1082" i="21" s="1"/>
  <c r="R1083" i="21" s="1"/>
  <c r="R1084" i="21" s="1"/>
  <c r="R1085" i="21" s="1"/>
  <c r="R1086" i="21" s="1"/>
  <c r="R1087" i="21" s="1"/>
  <c r="R1088" i="21" s="1"/>
  <c r="R1089" i="21" s="1"/>
  <c r="R1090" i="21" s="1"/>
  <c r="R1091" i="21" s="1"/>
  <c r="R1092" i="21" s="1"/>
  <c r="R1093" i="21" s="1"/>
  <c r="R1094" i="21" s="1"/>
  <c r="R1095" i="21" s="1"/>
  <c r="R1096" i="21" s="1"/>
  <c r="R1097" i="21" s="1"/>
  <c r="R1098" i="21" s="1"/>
  <c r="R1099" i="21" s="1"/>
  <c r="R1100" i="21" s="1"/>
  <c r="R1101" i="21" s="1"/>
  <c r="R1102" i="21" s="1"/>
  <c r="R1103" i="21" s="1"/>
  <c r="R1104" i="21" s="1"/>
  <c r="R1105" i="21" s="1"/>
  <c r="R1106" i="21" s="1"/>
  <c r="R1107" i="21" s="1"/>
  <c r="R1108" i="21" s="1"/>
  <c r="R1109" i="21" s="1"/>
  <c r="R1110" i="21" s="1"/>
  <c r="R1111" i="21" s="1"/>
  <c r="R1112" i="21" s="1"/>
  <c r="R1113" i="21" s="1"/>
  <c r="R1114" i="21" s="1"/>
  <c r="R1115" i="21" s="1"/>
  <c r="R1116" i="21" s="1"/>
  <c r="R1117" i="21" s="1"/>
  <c r="R1118" i="21" s="1"/>
  <c r="R1119" i="21" s="1"/>
  <c r="R1120" i="21" s="1"/>
  <c r="R1121" i="21" s="1"/>
  <c r="R1122" i="21" s="1"/>
  <c r="R1123" i="21" s="1"/>
  <c r="R1124" i="21" s="1"/>
  <c r="R1125" i="21" s="1"/>
  <c r="R1126" i="21" s="1"/>
  <c r="R1127" i="21" s="1"/>
  <c r="R1128" i="21" s="1"/>
  <c r="R1129" i="21" s="1"/>
  <c r="R1130" i="21" s="1"/>
  <c r="R1131" i="21" s="1"/>
  <c r="R1132" i="21" s="1"/>
  <c r="R1133" i="21" s="1"/>
  <c r="R1134" i="21" s="1"/>
  <c r="R1135" i="21" s="1"/>
  <c r="R1136" i="21" s="1"/>
  <c r="R1137" i="21" s="1"/>
  <c r="R1138" i="21" s="1"/>
  <c r="R1139" i="21" s="1"/>
  <c r="R1140" i="21" s="1"/>
  <c r="R1141" i="21" s="1"/>
  <c r="R1142" i="21" s="1"/>
  <c r="R1143" i="21" s="1"/>
  <c r="R1144" i="21" s="1"/>
  <c r="R1145" i="21" s="1"/>
  <c r="R1146" i="21" s="1"/>
  <c r="R1147" i="21" s="1"/>
  <c r="R1148" i="21" s="1"/>
  <c r="R1149" i="21" s="1"/>
  <c r="R1150" i="21" s="1"/>
  <c r="R1151" i="21" s="1"/>
  <c r="R1152" i="21" s="1"/>
  <c r="R1153" i="21" s="1"/>
  <c r="R1154" i="21" s="1"/>
  <c r="R1155" i="21" s="1"/>
  <c r="R1156" i="21" s="1"/>
  <c r="R1157" i="21" s="1"/>
  <c r="R1158" i="21" s="1"/>
  <c r="R1159" i="21" s="1"/>
  <c r="R1160" i="21" s="1"/>
  <c r="R1161" i="21" s="1"/>
  <c r="R1162" i="21" s="1"/>
  <c r="R1163" i="21" s="1"/>
  <c r="R1164" i="21" s="1"/>
  <c r="R1165" i="21" s="1"/>
  <c r="R1166" i="21" s="1"/>
  <c r="R1167" i="21" s="1"/>
  <c r="R1168" i="21" s="1"/>
  <c r="R1169" i="21" s="1"/>
  <c r="R1170" i="21" s="1"/>
  <c r="R1171" i="21" s="1"/>
  <c r="R1172" i="21" s="1"/>
  <c r="R1173" i="21" s="1"/>
  <c r="R1174" i="21" s="1"/>
  <c r="R1175" i="21" s="1"/>
  <c r="R1176" i="21" s="1"/>
  <c r="R1177" i="21" s="1"/>
  <c r="R1178" i="21" s="1"/>
  <c r="R1179" i="21" s="1"/>
  <c r="R1180" i="21" s="1"/>
  <c r="R1181" i="21" s="1"/>
  <c r="R1182" i="21" s="1"/>
  <c r="R1183" i="21" s="1"/>
  <c r="R1184" i="21" s="1"/>
  <c r="R1185" i="21" s="1"/>
  <c r="R1186" i="21" s="1"/>
  <c r="R1187" i="21" s="1"/>
  <c r="R1188" i="21" s="1"/>
  <c r="R1189" i="21" s="1"/>
  <c r="R1190" i="21" s="1"/>
  <c r="R1191" i="21" s="1"/>
  <c r="R1192" i="21" s="1"/>
  <c r="R1193" i="21" s="1"/>
  <c r="R1194" i="21" s="1"/>
  <c r="R1195" i="21" s="1"/>
  <c r="R1196" i="21" s="1"/>
  <c r="R1197" i="21" s="1"/>
  <c r="R1198" i="21" s="1"/>
  <c r="R1199" i="21" s="1"/>
  <c r="R1200" i="21" s="1"/>
  <c r="R1201" i="21" s="1"/>
  <c r="R1202" i="21" s="1"/>
  <c r="R1203" i="21" s="1"/>
  <c r="R1204" i="21" s="1"/>
  <c r="R1205" i="21" s="1"/>
  <c r="R1206" i="21" s="1"/>
  <c r="R1207" i="21" s="1"/>
  <c r="R1208" i="21" s="1"/>
  <c r="R1209" i="21" s="1"/>
  <c r="R1210" i="21" s="1"/>
  <c r="R1211" i="21" s="1"/>
  <c r="R1212" i="21" s="1"/>
  <c r="R1213" i="21" s="1"/>
  <c r="R1214" i="21" s="1"/>
  <c r="R1215" i="21" s="1"/>
  <c r="R1216" i="21" s="1"/>
  <c r="R1217" i="21" s="1"/>
  <c r="R1218" i="21" s="1"/>
  <c r="R1219" i="21" s="1"/>
  <c r="R1220" i="21" s="1"/>
  <c r="R1221" i="21" s="1"/>
  <c r="R1222" i="21" s="1"/>
  <c r="R1223" i="21" s="1"/>
  <c r="R1224" i="21" s="1"/>
  <c r="R1225" i="21" s="1"/>
  <c r="R1226" i="21" s="1"/>
  <c r="R1227" i="21" s="1"/>
  <c r="R1228" i="21" s="1"/>
  <c r="R1229" i="21" s="1"/>
  <c r="R1230" i="21" s="1"/>
  <c r="R1231" i="21" s="1"/>
  <c r="R1232" i="21" s="1"/>
  <c r="R1233" i="21" s="1"/>
  <c r="R1234" i="21" s="1"/>
  <c r="R1235" i="21" s="1"/>
  <c r="R1236" i="21" s="1"/>
  <c r="R1237" i="21" s="1"/>
  <c r="R1238" i="21" s="1"/>
  <c r="R1239" i="21" s="1"/>
  <c r="R1240" i="21" s="1"/>
  <c r="R1241" i="21" s="1"/>
  <c r="R1242" i="21" s="1"/>
  <c r="R1243" i="21" s="1"/>
  <c r="R1244" i="21" s="1"/>
  <c r="R1245" i="21" s="1"/>
  <c r="R1246" i="21" s="1"/>
  <c r="R1247" i="21" s="1"/>
  <c r="R1248" i="21" s="1"/>
  <c r="R1249" i="21" s="1"/>
  <c r="R1250" i="21" s="1"/>
  <c r="R1251" i="21" s="1"/>
  <c r="R1252" i="21" s="1"/>
  <c r="R1253" i="21" s="1"/>
  <c r="R1254" i="21" s="1"/>
  <c r="R1255" i="21" s="1"/>
  <c r="R1256" i="21" s="1"/>
  <c r="R1257" i="21" s="1"/>
  <c r="R1258" i="21" s="1"/>
  <c r="R1259" i="21" s="1"/>
  <c r="R1260" i="21" s="1"/>
  <c r="R1261" i="21" s="1"/>
  <c r="R1262" i="21" s="1"/>
  <c r="R1263" i="21" s="1"/>
  <c r="R1264" i="21" s="1"/>
  <c r="R1265" i="21" s="1"/>
  <c r="R1266" i="21" s="1"/>
  <c r="R1267" i="21" s="1"/>
  <c r="R1268" i="21" s="1"/>
  <c r="R1269" i="21" s="1"/>
  <c r="R1270" i="21" s="1"/>
  <c r="R1271" i="21" s="1"/>
  <c r="R1272" i="21" s="1"/>
  <c r="R1273" i="21" s="1"/>
  <c r="R1274" i="21" s="1"/>
  <c r="R1275" i="21" s="1"/>
  <c r="R1276" i="21" s="1"/>
  <c r="R1277" i="21" s="1"/>
  <c r="R1278" i="21" s="1"/>
  <c r="R1279" i="21" s="1"/>
  <c r="R1280" i="21" s="1"/>
  <c r="R1281" i="21" s="1"/>
  <c r="R1282" i="21" s="1"/>
  <c r="R1283" i="21" s="1"/>
  <c r="R1284" i="21" s="1"/>
  <c r="R1285" i="21" s="1"/>
  <c r="R1286" i="21" s="1"/>
  <c r="R1287" i="21" s="1"/>
  <c r="R1288" i="21" s="1"/>
  <c r="R1289" i="21" s="1"/>
  <c r="R1290" i="21" s="1"/>
  <c r="R1291" i="21" s="1"/>
  <c r="R1292" i="21" s="1"/>
  <c r="R1293" i="21" s="1"/>
  <c r="R1294" i="21" s="1"/>
  <c r="R1295" i="21" s="1"/>
  <c r="R1296" i="21" s="1"/>
  <c r="R1297" i="21" s="1"/>
  <c r="R1298" i="21" s="1"/>
  <c r="R1299" i="21" s="1"/>
  <c r="R1300" i="21" s="1"/>
  <c r="R1301" i="21" s="1"/>
  <c r="R1302" i="21" s="1"/>
  <c r="R1303" i="21" s="1"/>
  <c r="R1304" i="21" s="1"/>
  <c r="R1305" i="21" s="1"/>
  <c r="R1306" i="21" s="1"/>
  <c r="R1307" i="21" s="1"/>
  <c r="R1308" i="21" s="1"/>
  <c r="R1309" i="21" s="1"/>
  <c r="R1310" i="21" s="1"/>
  <c r="R1311" i="21" s="1"/>
  <c r="R1312" i="21" s="1"/>
  <c r="R1313" i="21" s="1"/>
  <c r="R1314" i="21" s="1"/>
  <c r="R1315" i="21" s="1"/>
  <c r="R1316" i="21" s="1"/>
  <c r="R1317" i="21" s="1"/>
  <c r="R1318" i="21" s="1"/>
  <c r="R1319" i="21" s="1"/>
  <c r="R1320" i="21" s="1"/>
  <c r="R1321" i="21" s="1"/>
  <c r="R1322" i="21" s="1"/>
  <c r="R1323" i="21" s="1"/>
  <c r="R1324" i="21" s="1"/>
  <c r="R1325" i="21" s="1"/>
  <c r="R1326" i="21" s="1"/>
  <c r="R1327" i="21" s="1"/>
  <c r="R1328" i="21" s="1"/>
  <c r="R1329" i="21" s="1"/>
  <c r="R1330" i="21" s="1"/>
  <c r="R1331" i="21" s="1"/>
  <c r="R1332" i="21" s="1"/>
  <c r="R1333" i="21" s="1"/>
  <c r="R1334" i="21" s="1"/>
  <c r="R1335" i="21" s="1"/>
  <c r="R1336" i="21" s="1"/>
  <c r="R1337" i="21" s="1"/>
  <c r="R1338" i="21" s="1"/>
  <c r="R1339" i="21" s="1"/>
  <c r="R1340" i="21" s="1"/>
  <c r="R1341" i="21" s="1"/>
  <c r="R1342" i="21" s="1"/>
  <c r="R1343" i="21" s="1"/>
  <c r="R1344" i="21" s="1"/>
  <c r="R1345" i="21" s="1"/>
  <c r="R1346" i="21" s="1"/>
  <c r="R1347" i="21" s="1"/>
  <c r="R1348" i="21" s="1"/>
  <c r="R1349" i="21" s="1"/>
  <c r="R1350" i="21" s="1"/>
  <c r="R1351" i="21" s="1"/>
  <c r="R1352" i="21" s="1"/>
  <c r="R1353" i="21" s="1"/>
  <c r="R1354" i="21" s="1"/>
  <c r="R1355" i="21" s="1"/>
  <c r="R1356" i="21" s="1"/>
  <c r="R1357" i="21" s="1"/>
  <c r="R1358" i="21" s="1"/>
  <c r="R1359" i="21" s="1"/>
  <c r="R1360" i="21" s="1"/>
  <c r="R1361" i="21" s="1"/>
  <c r="R1362" i="21" s="1"/>
  <c r="R1363" i="21" s="1"/>
  <c r="R1364" i="21" s="1"/>
  <c r="R1365" i="21" s="1"/>
  <c r="R1366" i="21" s="1"/>
  <c r="R1367" i="21" s="1"/>
  <c r="R1368" i="21" s="1"/>
  <c r="R1369" i="21" s="1"/>
  <c r="R1370" i="21" s="1"/>
  <c r="R1371" i="21" s="1"/>
  <c r="R1372" i="21" s="1"/>
  <c r="R1373" i="21" s="1"/>
  <c r="R1374" i="21" s="1"/>
  <c r="R1375" i="21" s="1"/>
  <c r="R1376" i="21" s="1"/>
  <c r="R1377" i="21" s="1"/>
  <c r="R1378" i="21" s="1"/>
  <c r="R1379" i="21" s="1"/>
  <c r="R1380" i="21" s="1"/>
  <c r="R1381" i="21" s="1"/>
  <c r="R1382" i="21" s="1"/>
  <c r="R1383" i="21" s="1"/>
  <c r="Q985" i="21"/>
  <c r="Q986" i="21" s="1"/>
  <c r="Q987" i="21" s="1"/>
  <c r="Q988" i="21" s="1"/>
  <c r="Q989" i="21" s="1"/>
  <c r="Q990" i="21" s="1"/>
  <c r="Q991" i="21" s="1"/>
  <c r="Q992" i="21" s="1"/>
  <c r="Q993" i="21" s="1"/>
  <c r="Q994" i="21" s="1"/>
  <c r="Q995" i="21" s="1"/>
  <c r="Q996" i="21" s="1"/>
  <c r="Q997" i="21" s="1"/>
  <c r="Q998" i="21" s="1"/>
  <c r="Q999" i="21" s="1"/>
  <c r="Q1000" i="21" s="1"/>
  <c r="Q1001" i="21" s="1"/>
  <c r="Q1002" i="21" s="1"/>
  <c r="Q1003" i="21" s="1"/>
  <c r="Q1004" i="21" s="1"/>
  <c r="Q1005" i="21" s="1"/>
  <c r="Q1006" i="21" s="1"/>
  <c r="Q1007" i="21" s="1"/>
  <c r="Q1008" i="21" s="1"/>
  <c r="Q1009" i="21" s="1"/>
  <c r="Q1010" i="21" s="1"/>
  <c r="Q1011" i="21" s="1"/>
  <c r="Q1012" i="21" s="1"/>
  <c r="Q1013" i="21" s="1"/>
  <c r="Q1014" i="21" s="1"/>
  <c r="Q1015" i="21" s="1"/>
  <c r="Q1016" i="21" s="1"/>
  <c r="Q1017" i="21" s="1"/>
  <c r="Q1018" i="21" s="1"/>
  <c r="Q1019" i="21" s="1"/>
  <c r="Q1020" i="21" s="1"/>
  <c r="Q1021" i="21" s="1"/>
  <c r="Q1022" i="21" s="1"/>
  <c r="Q1023" i="21" s="1"/>
  <c r="Q1024" i="21" s="1"/>
  <c r="Q1025" i="21" s="1"/>
  <c r="Q1026" i="21" s="1"/>
  <c r="Q1027" i="21" s="1"/>
  <c r="Q1028" i="21" s="1"/>
  <c r="Q1029" i="21" s="1"/>
  <c r="Q1030" i="21" s="1"/>
  <c r="Q1031" i="21" s="1"/>
  <c r="Q1032" i="21" s="1"/>
  <c r="Q1033" i="21" s="1"/>
  <c r="Q1034" i="21" s="1"/>
  <c r="Q1035" i="21" s="1"/>
  <c r="Q1036" i="21" s="1"/>
  <c r="Q1037" i="21" s="1"/>
  <c r="Q1038" i="21" s="1"/>
  <c r="Q1039" i="21" s="1"/>
  <c r="Q1040" i="21" s="1"/>
  <c r="Q1041" i="21" s="1"/>
  <c r="Q1042" i="21" s="1"/>
  <c r="Q1043" i="21" s="1"/>
  <c r="Q1044" i="21" s="1"/>
  <c r="Q1045" i="21" s="1"/>
  <c r="Q1046" i="21" s="1"/>
  <c r="Q1047" i="21" s="1"/>
  <c r="Q1048" i="21" s="1"/>
  <c r="Q1049" i="21" s="1"/>
  <c r="Q1050" i="21" s="1"/>
  <c r="Q1051" i="21" s="1"/>
  <c r="Q1052" i="21" s="1"/>
  <c r="Q1053" i="21" s="1"/>
  <c r="Q1054" i="21" s="1"/>
  <c r="Q1055" i="21" s="1"/>
  <c r="Q1056" i="21" s="1"/>
  <c r="Q1057" i="21" s="1"/>
  <c r="Q1058" i="21" s="1"/>
  <c r="Q1059" i="21" s="1"/>
  <c r="Q1060" i="21" s="1"/>
  <c r="Q1061" i="21" s="1"/>
  <c r="Q1062" i="21" s="1"/>
  <c r="Q1063" i="21" s="1"/>
  <c r="Q1064" i="21" s="1"/>
  <c r="Q1065" i="21" s="1"/>
  <c r="Q1066" i="21" s="1"/>
  <c r="Q1067" i="21" s="1"/>
  <c r="Q1068" i="21" s="1"/>
  <c r="Q1069" i="21" s="1"/>
  <c r="Q1070" i="21" s="1"/>
  <c r="Q1071" i="21" s="1"/>
  <c r="Q1072" i="21" s="1"/>
  <c r="Q1073" i="21" s="1"/>
  <c r="Q1074" i="21" s="1"/>
  <c r="Q1075" i="21" s="1"/>
  <c r="Q1076" i="21" s="1"/>
  <c r="Q1077" i="21" s="1"/>
  <c r="Q1078" i="21" s="1"/>
  <c r="Q1079" i="21" s="1"/>
  <c r="Q1080" i="21" s="1"/>
  <c r="Q1081" i="21" s="1"/>
  <c r="Q1082" i="21" s="1"/>
  <c r="Q1083" i="21" s="1"/>
  <c r="Q1084" i="21" s="1"/>
  <c r="Q1085" i="21" s="1"/>
  <c r="Q1086" i="21" s="1"/>
  <c r="Q1087" i="21" s="1"/>
  <c r="Q1088" i="21" s="1"/>
  <c r="Q1089" i="21" s="1"/>
  <c r="Q1090" i="21" s="1"/>
  <c r="Q1091" i="21" s="1"/>
  <c r="Q1092" i="21" s="1"/>
  <c r="Q1093" i="21" s="1"/>
  <c r="Q1094" i="21" s="1"/>
  <c r="Q1095" i="21" s="1"/>
  <c r="Q1096" i="21" s="1"/>
  <c r="Q1097" i="21" s="1"/>
  <c r="Q1098" i="21" s="1"/>
  <c r="Q1099" i="21" s="1"/>
  <c r="Q1100" i="21" s="1"/>
  <c r="Q1101" i="21" s="1"/>
  <c r="Q1102" i="21" s="1"/>
  <c r="Q1103" i="21" s="1"/>
  <c r="Q1104" i="21" s="1"/>
  <c r="Q1105" i="21" s="1"/>
  <c r="Q1106" i="21" s="1"/>
  <c r="Q1107" i="21" s="1"/>
  <c r="Q1108" i="21" s="1"/>
  <c r="Q1109" i="21" s="1"/>
  <c r="Q1110" i="21" s="1"/>
  <c r="Q1111" i="21" s="1"/>
  <c r="Q1112" i="21" s="1"/>
  <c r="Q1113" i="21" s="1"/>
  <c r="Q1114" i="21" s="1"/>
  <c r="Q1115" i="21" s="1"/>
  <c r="Q1116" i="21" s="1"/>
  <c r="Q1117" i="21" s="1"/>
  <c r="Q1118" i="21" s="1"/>
  <c r="Q1119" i="21" s="1"/>
  <c r="Q1120" i="21" s="1"/>
  <c r="Q1121" i="21" s="1"/>
  <c r="Q1122" i="21" s="1"/>
  <c r="Q1123" i="21" s="1"/>
  <c r="Q1124" i="21" s="1"/>
  <c r="Q1125" i="21" s="1"/>
  <c r="Q1126" i="21" s="1"/>
  <c r="Q1127" i="21" s="1"/>
  <c r="Q1128" i="21" s="1"/>
  <c r="Q1129" i="21" s="1"/>
  <c r="Q1130" i="21" s="1"/>
  <c r="Q1131" i="21" s="1"/>
  <c r="Q1132" i="21" s="1"/>
  <c r="Q1133" i="21" s="1"/>
  <c r="Q1134" i="21" s="1"/>
  <c r="Q1135" i="21" s="1"/>
  <c r="Q1136" i="21" s="1"/>
  <c r="Q1137" i="21" s="1"/>
  <c r="Q1138" i="21" s="1"/>
  <c r="Q1139" i="21" s="1"/>
  <c r="Q1140" i="21" s="1"/>
  <c r="Q1141" i="21" s="1"/>
  <c r="Q1142" i="21" s="1"/>
  <c r="Q1143" i="21" s="1"/>
  <c r="Q1144" i="21" s="1"/>
  <c r="Q1145" i="21" s="1"/>
  <c r="Q1146" i="21" s="1"/>
  <c r="Q1147" i="21" s="1"/>
  <c r="Q1148" i="21" s="1"/>
  <c r="Q1149" i="21" s="1"/>
  <c r="Q1150" i="21" s="1"/>
  <c r="Q1151" i="21" s="1"/>
  <c r="Q1152" i="21" s="1"/>
  <c r="Q1153" i="21" s="1"/>
  <c r="Q1154" i="21" s="1"/>
  <c r="Q1155" i="21" s="1"/>
  <c r="Q1156" i="21" s="1"/>
  <c r="Q1157" i="21" s="1"/>
  <c r="Q1158" i="21" s="1"/>
  <c r="Q1159" i="21" s="1"/>
  <c r="Q1160" i="21" s="1"/>
  <c r="Q1161" i="21" s="1"/>
  <c r="Q1162" i="21" s="1"/>
  <c r="Q1163" i="21" s="1"/>
  <c r="Q1164" i="21" s="1"/>
  <c r="Q1165" i="21" s="1"/>
  <c r="Q1166" i="21" s="1"/>
  <c r="Q1167" i="21" s="1"/>
  <c r="Q1168" i="21" s="1"/>
  <c r="Q1169" i="21" s="1"/>
  <c r="Q1170" i="21" s="1"/>
  <c r="Q1171" i="21" s="1"/>
  <c r="Q1172" i="21" s="1"/>
  <c r="Q1173" i="21" s="1"/>
  <c r="Q1174" i="21" s="1"/>
  <c r="Q1175" i="21" s="1"/>
  <c r="Q1176" i="21" s="1"/>
  <c r="Q1177" i="21" s="1"/>
  <c r="Q1178" i="21" s="1"/>
  <c r="Q1179" i="21" s="1"/>
  <c r="Q1180" i="21" s="1"/>
  <c r="Q1181" i="21" s="1"/>
  <c r="Q1182" i="21" s="1"/>
  <c r="Q1183" i="21" s="1"/>
  <c r="Q1184" i="21" s="1"/>
  <c r="Q1185" i="21" s="1"/>
  <c r="Q1186" i="21" s="1"/>
  <c r="Q1187" i="21" s="1"/>
  <c r="Q1188" i="21" s="1"/>
  <c r="Q1189" i="21" s="1"/>
  <c r="Q1190" i="21" s="1"/>
  <c r="Q1191" i="21" s="1"/>
  <c r="Q1192" i="21" s="1"/>
  <c r="Q1193" i="21" s="1"/>
  <c r="Q1194" i="21" s="1"/>
  <c r="Q1195" i="21" s="1"/>
  <c r="Q1196" i="21" s="1"/>
  <c r="Q1197" i="21" s="1"/>
  <c r="Q1198" i="21" s="1"/>
  <c r="Q1199" i="21" s="1"/>
  <c r="Q1200" i="21" s="1"/>
  <c r="Q1201" i="21" s="1"/>
  <c r="Q1202" i="21" s="1"/>
  <c r="Q1203" i="21" s="1"/>
  <c r="Q1204" i="21" s="1"/>
  <c r="Q1205" i="21" s="1"/>
  <c r="Q1206" i="21" s="1"/>
  <c r="Q1207" i="21" s="1"/>
  <c r="Q1208" i="21" s="1"/>
  <c r="Q1209" i="21" s="1"/>
  <c r="Q1210" i="21" s="1"/>
  <c r="Q1211" i="21" s="1"/>
  <c r="Q1212" i="21" s="1"/>
  <c r="Q1213" i="21" s="1"/>
  <c r="Q1214" i="21" s="1"/>
  <c r="Q1215" i="21" s="1"/>
  <c r="Q1216" i="21" s="1"/>
  <c r="Q1217" i="21" s="1"/>
  <c r="Q1218" i="21" s="1"/>
  <c r="Q1219" i="21" s="1"/>
  <c r="Q1220" i="21" s="1"/>
  <c r="Q1221" i="21" s="1"/>
  <c r="Q1222" i="21" s="1"/>
  <c r="Q1223" i="21" s="1"/>
  <c r="Q1224" i="21" s="1"/>
  <c r="Q1225" i="21" s="1"/>
  <c r="Q1226" i="21" s="1"/>
  <c r="Q1227" i="21" s="1"/>
  <c r="Q1228" i="21" s="1"/>
  <c r="Q1229" i="21" s="1"/>
  <c r="Q1230" i="21" s="1"/>
  <c r="Q1231" i="21" s="1"/>
  <c r="Q1232" i="21" s="1"/>
  <c r="Q1233" i="21" s="1"/>
  <c r="Q1234" i="21" s="1"/>
  <c r="Q1235" i="21" s="1"/>
  <c r="Q1236" i="21" s="1"/>
  <c r="Q1237" i="21" s="1"/>
  <c r="Q1238" i="21" s="1"/>
  <c r="Q1239" i="21" s="1"/>
  <c r="Q1240" i="21" s="1"/>
  <c r="Q1241" i="21" s="1"/>
  <c r="Q1242" i="21" s="1"/>
  <c r="Q1243" i="21" s="1"/>
  <c r="Q1244" i="21" s="1"/>
  <c r="Q1245" i="21" s="1"/>
  <c r="Q1246" i="21" s="1"/>
  <c r="Q1247" i="21" s="1"/>
  <c r="Q1248" i="21" s="1"/>
  <c r="Q1249" i="21" s="1"/>
  <c r="Q1250" i="21" s="1"/>
  <c r="Q1251" i="21" s="1"/>
  <c r="Q1252" i="21" s="1"/>
  <c r="Q1253" i="21" s="1"/>
  <c r="Q1254" i="21" s="1"/>
  <c r="Q1255" i="21" s="1"/>
  <c r="Q1256" i="21" s="1"/>
  <c r="Q1257" i="21" s="1"/>
  <c r="Q1258" i="21" s="1"/>
  <c r="Q1259" i="21" s="1"/>
  <c r="Q1260" i="21" s="1"/>
  <c r="Q1261" i="21" s="1"/>
  <c r="Q1262" i="21" s="1"/>
  <c r="Q1263" i="21" s="1"/>
  <c r="Q1264" i="21" s="1"/>
  <c r="Q1265" i="21" s="1"/>
  <c r="Q1266" i="21" s="1"/>
  <c r="Q1267" i="21" s="1"/>
  <c r="Q1268" i="21" s="1"/>
  <c r="Q1269" i="21" s="1"/>
  <c r="Q1270" i="21" s="1"/>
  <c r="Q1271" i="21" s="1"/>
  <c r="Q1272" i="21" s="1"/>
  <c r="Q1273" i="21" s="1"/>
  <c r="Q1274" i="21" s="1"/>
  <c r="Q1275" i="21" s="1"/>
  <c r="Q1276" i="21" s="1"/>
  <c r="Q1277" i="21" s="1"/>
  <c r="Q1278" i="21" s="1"/>
  <c r="Q1279" i="21" s="1"/>
  <c r="Q1280" i="21" s="1"/>
  <c r="Q1281" i="21" s="1"/>
  <c r="Q1282" i="21" s="1"/>
  <c r="Q1283" i="21" s="1"/>
  <c r="Q1284" i="21" s="1"/>
  <c r="Q1285" i="21" s="1"/>
  <c r="Q1286" i="21" s="1"/>
  <c r="Q1287" i="21" s="1"/>
  <c r="Q1288" i="21" s="1"/>
  <c r="Q1289" i="21" s="1"/>
  <c r="Q1290" i="21" s="1"/>
  <c r="Q1291" i="21" s="1"/>
  <c r="Q1292" i="21" s="1"/>
  <c r="Q1293" i="21" s="1"/>
  <c r="Q1294" i="21" s="1"/>
  <c r="Q1295" i="21" s="1"/>
  <c r="Q1296" i="21" s="1"/>
  <c r="Q1297" i="21" s="1"/>
  <c r="Q1298" i="21" s="1"/>
  <c r="Q1299" i="21" s="1"/>
  <c r="Q1300" i="21" s="1"/>
  <c r="Q1301" i="21" s="1"/>
  <c r="Q1302" i="21" s="1"/>
  <c r="Q1303" i="21" s="1"/>
  <c r="Q1304" i="21" s="1"/>
  <c r="Q1305" i="21" s="1"/>
  <c r="Q1306" i="21" s="1"/>
  <c r="Q1307" i="21" s="1"/>
  <c r="Q1308" i="21" s="1"/>
  <c r="Q1309" i="21" s="1"/>
  <c r="Q1310" i="21" s="1"/>
  <c r="Q1311" i="21" s="1"/>
  <c r="Q1312" i="21" s="1"/>
  <c r="Q1313" i="21" s="1"/>
  <c r="Q1314" i="21" s="1"/>
  <c r="Q1315" i="21" s="1"/>
  <c r="Q1316" i="21" s="1"/>
  <c r="Q1317" i="21" s="1"/>
  <c r="Q1318" i="21" s="1"/>
  <c r="Q1319" i="21" s="1"/>
  <c r="Q1320" i="21" s="1"/>
  <c r="Q1321" i="21" s="1"/>
  <c r="Q1322" i="21" s="1"/>
  <c r="Q1323" i="21" s="1"/>
  <c r="Q1324" i="21" s="1"/>
  <c r="Q1325" i="21" s="1"/>
  <c r="Q1326" i="21" s="1"/>
  <c r="Q1327" i="21" s="1"/>
  <c r="Q1328" i="21" s="1"/>
  <c r="Q1329" i="21" s="1"/>
  <c r="Q1330" i="21" s="1"/>
  <c r="Q1331" i="21" s="1"/>
  <c r="Q1332" i="21" s="1"/>
  <c r="Q1333" i="21" s="1"/>
  <c r="Q1334" i="21" s="1"/>
  <c r="Q1335" i="21" s="1"/>
  <c r="Q1336" i="21" s="1"/>
  <c r="Q1337" i="21" s="1"/>
  <c r="Q1338" i="21" s="1"/>
  <c r="Q1339" i="21" s="1"/>
  <c r="Q1340" i="21" s="1"/>
  <c r="Q1341" i="21" s="1"/>
  <c r="Q1342" i="21" s="1"/>
  <c r="Q1343" i="21" s="1"/>
  <c r="Q1344" i="21" s="1"/>
  <c r="Q1345" i="21" s="1"/>
  <c r="Q1346" i="21" s="1"/>
  <c r="Q1347" i="21" s="1"/>
  <c r="Q1348" i="21" s="1"/>
  <c r="Q1349" i="21" s="1"/>
  <c r="Q1350" i="21" s="1"/>
  <c r="Q1351" i="21" s="1"/>
  <c r="Q1352" i="21" s="1"/>
  <c r="Q1353" i="21" s="1"/>
  <c r="Q1354" i="21" s="1"/>
  <c r="Q1355" i="21" s="1"/>
  <c r="Q1356" i="21" s="1"/>
  <c r="Q1357" i="21" s="1"/>
  <c r="Q1358" i="21" s="1"/>
  <c r="Q1359" i="21" s="1"/>
  <c r="Q1360" i="21" s="1"/>
  <c r="Q1361" i="21" s="1"/>
  <c r="Q1362" i="21" s="1"/>
  <c r="Q1363" i="21" s="1"/>
  <c r="Q1364" i="21" s="1"/>
  <c r="Q1365" i="21" s="1"/>
  <c r="Q1366" i="21" s="1"/>
  <c r="Q1367" i="21" s="1"/>
  <c r="Q1368" i="21" s="1"/>
  <c r="Q1369" i="21" s="1"/>
  <c r="Q1370" i="21" s="1"/>
  <c r="Q1371" i="21" s="1"/>
  <c r="Q1372" i="21" s="1"/>
  <c r="Q1373" i="21" s="1"/>
  <c r="Q1374" i="21" s="1"/>
  <c r="Q1375" i="21" s="1"/>
  <c r="Q1376" i="21" s="1"/>
  <c r="Q1377" i="21" s="1"/>
  <c r="Q1378" i="21" s="1"/>
  <c r="Q1379" i="21" s="1"/>
  <c r="Q1380" i="21" s="1"/>
  <c r="Q1381" i="21" s="1"/>
  <c r="Q1382" i="21" s="1"/>
  <c r="Q1383" i="21" s="1"/>
  <c r="P985" i="21"/>
  <c r="P986" i="21" s="1"/>
  <c r="P987" i="21" s="1"/>
  <c r="P988" i="21" s="1"/>
  <c r="P989" i="21" s="1"/>
  <c r="P990" i="21" s="1"/>
  <c r="P991" i="21" s="1"/>
  <c r="P992" i="21" s="1"/>
  <c r="P993" i="21" s="1"/>
  <c r="P994" i="21" s="1"/>
  <c r="P995" i="21" s="1"/>
  <c r="P996" i="21" s="1"/>
  <c r="P997" i="21" s="1"/>
  <c r="P998" i="21" s="1"/>
  <c r="P999" i="21" s="1"/>
  <c r="P1000" i="21" s="1"/>
  <c r="P1001" i="21" s="1"/>
  <c r="P1002" i="21" s="1"/>
  <c r="P1003" i="21" s="1"/>
  <c r="P1004" i="21" s="1"/>
  <c r="P1005" i="21" s="1"/>
  <c r="P1006" i="21" s="1"/>
  <c r="P1007" i="21" s="1"/>
  <c r="P1008" i="21" s="1"/>
  <c r="P1009" i="21" s="1"/>
  <c r="P1010" i="21" s="1"/>
  <c r="P1011" i="21" s="1"/>
  <c r="P1012" i="21" s="1"/>
  <c r="P1013" i="21" s="1"/>
  <c r="P1014" i="21" s="1"/>
  <c r="P1015" i="21" s="1"/>
  <c r="P1016" i="21" s="1"/>
  <c r="P1017" i="21" s="1"/>
  <c r="P1018" i="21" s="1"/>
  <c r="P1019" i="21" s="1"/>
  <c r="P1020" i="21" s="1"/>
  <c r="P1021" i="21" s="1"/>
  <c r="P1022" i="21" s="1"/>
  <c r="P1023" i="21" s="1"/>
  <c r="P1024" i="21" s="1"/>
  <c r="P1025" i="21" s="1"/>
  <c r="P1026" i="21" s="1"/>
  <c r="P1027" i="21" s="1"/>
  <c r="P1028" i="21" s="1"/>
  <c r="P1029" i="21" s="1"/>
  <c r="P1030" i="21" s="1"/>
  <c r="P1031" i="21" s="1"/>
  <c r="P1032" i="21" s="1"/>
  <c r="P1033" i="21" s="1"/>
  <c r="P1034" i="21" s="1"/>
  <c r="P1035" i="21" s="1"/>
  <c r="P1036" i="21" s="1"/>
  <c r="P1037" i="21" s="1"/>
  <c r="P1038" i="21" s="1"/>
  <c r="P1039" i="21" s="1"/>
  <c r="P1040" i="21" s="1"/>
  <c r="P1041" i="21" s="1"/>
  <c r="P1042" i="21" s="1"/>
  <c r="P1043" i="21" s="1"/>
  <c r="P1044" i="21" s="1"/>
  <c r="P1045" i="21" s="1"/>
  <c r="P1046" i="21" s="1"/>
  <c r="P1047" i="21" s="1"/>
  <c r="P1048" i="21" s="1"/>
  <c r="P1049" i="21" s="1"/>
  <c r="P1050" i="21" s="1"/>
  <c r="P1051" i="21" s="1"/>
  <c r="P1052" i="21" s="1"/>
  <c r="P1053" i="21" s="1"/>
  <c r="P1054" i="21" s="1"/>
  <c r="P1055" i="21" s="1"/>
  <c r="P1056" i="21" s="1"/>
  <c r="P1057" i="21" s="1"/>
  <c r="P1058" i="21" s="1"/>
  <c r="P1059" i="21" s="1"/>
  <c r="P1060" i="21" s="1"/>
  <c r="P1061" i="21" s="1"/>
  <c r="P1062" i="21" s="1"/>
  <c r="P1063" i="21" s="1"/>
  <c r="P1064" i="21" s="1"/>
  <c r="P1065" i="21" s="1"/>
  <c r="P1066" i="21" s="1"/>
  <c r="P1067" i="21" s="1"/>
  <c r="P1068" i="21" s="1"/>
  <c r="P1069" i="21" s="1"/>
  <c r="P1070" i="21" s="1"/>
  <c r="P1071" i="21" s="1"/>
  <c r="P1072" i="21" s="1"/>
  <c r="P1073" i="21" s="1"/>
  <c r="P1074" i="21" s="1"/>
  <c r="P1075" i="21" s="1"/>
  <c r="P1076" i="21" s="1"/>
  <c r="P1077" i="21" s="1"/>
  <c r="P1078" i="21" s="1"/>
  <c r="P1079" i="21" s="1"/>
  <c r="P1080" i="21" s="1"/>
  <c r="P1081" i="21" s="1"/>
  <c r="P1082" i="21" s="1"/>
  <c r="P1083" i="21" s="1"/>
  <c r="P1084" i="21" s="1"/>
  <c r="P1085" i="21" s="1"/>
  <c r="P1086" i="21" s="1"/>
  <c r="P1087" i="21" s="1"/>
  <c r="P1088" i="21" s="1"/>
  <c r="P1089" i="21" s="1"/>
  <c r="P1090" i="21" s="1"/>
  <c r="P1091" i="21" s="1"/>
  <c r="P1092" i="21" s="1"/>
  <c r="P1093" i="21" s="1"/>
  <c r="P1094" i="21" s="1"/>
  <c r="P1095" i="21" s="1"/>
  <c r="P1096" i="21" s="1"/>
  <c r="P1097" i="21" s="1"/>
  <c r="P1098" i="21" s="1"/>
  <c r="P1099" i="21" s="1"/>
  <c r="P1100" i="21" s="1"/>
  <c r="P1101" i="21" s="1"/>
  <c r="P1102" i="21" s="1"/>
  <c r="P1103" i="21" s="1"/>
  <c r="P1104" i="21" s="1"/>
  <c r="P1105" i="21" s="1"/>
  <c r="P1106" i="21" s="1"/>
  <c r="P1107" i="21" s="1"/>
  <c r="P1108" i="21" s="1"/>
  <c r="P1109" i="21" s="1"/>
  <c r="P1110" i="21" s="1"/>
  <c r="P1111" i="21" s="1"/>
  <c r="P1112" i="21" s="1"/>
  <c r="P1113" i="21" s="1"/>
  <c r="P1114" i="21" s="1"/>
  <c r="P1115" i="21" s="1"/>
  <c r="P1116" i="21" s="1"/>
  <c r="P1117" i="21" s="1"/>
  <c r="P1118" i="21" s="1"/>
  <c r="P1119" i="21" s="1"/>
  <c r="P1120" i="21" s="1"/>
  <c r="P1121" i="21" s="1"/>
  <c r="P1122" i="21" s="1"/>
  <c r="P1123" i="21" s="1"/>
  <c r="P1124" i="21" s="1"/>
  <c r="P1125" i="21" s="1"/>
  <c r="P1126" i="21" s="1"/>
  <c r="P1127" i="21" s="1"/>
  <c r="P1128" i="21" s="1"/>
  <c r="P1129" i="21" s="1"/>
  <c r="P1130" i="21" s="1"/>
  <c r="P1131" i="21" s="1"/>
  <c r="P1132" i="21" s="1"/>
  <c r="P1133" i="21" s="1"/>
  <c r="P1134" i="21" s="1"/>
  <c r="P1135" i="21" s="1"/>
  <c r="P1136" i="21" s="1"/>
  <c r="P1137" i="21" s="1"/>
  <c r="P1138" i="21" s="1"/>
  <c r="P1139" i="21" s="1"/>
  <c r="P1140" i="21" s="1"/>
  <c r="P1141" i="21" s="1"/>
  <c r="P1142" i="21" s="1"/>
  <c r="P1143" i="21" s="1"/>
  <c r="P1144" i="21" s="1"/>
  <c r="P1145" i="21" s="1"/>
  <c r="P1146" i="21" s="1"/>
  <c r="P1147" i="21" s="1"/>
  <c r="P1148" i="21" s="1"/>
  <c r="P1149" i="21" s="1"/>
  <c r="P1150" i="21" s="1"/>
  <c r="P1151" i="21" s="1"/>
  <c r="P1152" i="21" s="1"/>
  <c r="P1153" i="21" s="1"/>
  <c r="P1154" i="21" s="1"/>
  <c r="P1155" i="21" s="1"/>
  <c r="P1156" i="21" s="1"/>
  <c r="P1157" i="21" s="1"/>
  <c r="P1158" i="21" s="1"/>
  <c r="P1159" i="21" s="1"/>
  <c r="P1160" i="21" s="1"/>
  <c r="P1161" i="21" s="1"/>
  <c r="P1162" i="21" s="1"/>
  <c r="P1163" i="21" s="1"/>
  <c r="P1164" i="21" s="1"/>
  <c r="P1165" i="21" s="1"/>
  <c r="P1166" i="21" s="1"/>
  <c r="P1167" i="21" s="1"/>
  <c r="P1168" i="21" s="1"/>
  <c r="P1169" i="21" s="1"/>
  <c r="P1170" i="21" s="1"/>
  <c r="P1171" i="21" s="1"/>
  <c r="P1172" i="21" s="1"/>
  <c r="P1173" i="21" s="1"/>
  <c r="P1174" i="21" s="1"/>
  <c r="P1175" i="21" s="1"/>
  <c r="P1176" i="21" s="1"/>
  <c r="P1177" i="21" s="1"/>
  <c r="P1178" i="21" s="1"/>
  <c r="P1179" i="21" s="1"/>
  <c r="P1180" i="21" s="1"/>
  <c r="P1181" i="21" s="1"/>
  <c r="P1182" i="21" s="1"/>
  <c r="P1183" i="21" s="1"/>
  <c r="P1184" i="21" s="1"/>
  <c r="P1185" i="21" s="1"/>
  <c r="P1186" i="21" s="1"/>
  <c r="P1187" i="21" s="1"/>
  <c r="P1188" i="21" s="1"/>
  <c r="P1189" i="21" s="1"/>
  <c r="P1190" i="21" s="1"/>
  <c r="P1191" i="21" s="1"/>
  <c r="P1192" i="21" s="1"/>
  <c r="P1193" i="21" s="1"/>
  <c r="P1194" i="21" s="1"/>
  <c r="P1195" i="21" s="1"/>
  <c r="P1196" i="21" s="1"/>
  <c r="P1197" i="21" s="1"/>
  <c r="P1198" i="21" s="1"/>
  <c r="P1199" i="21" s="1"/>
  <c r="P1200" i="21" s="1"/>
  <c r="P1201" i="21" s="1"/>
  <c r="P1202" i="21" s="1"/>
  <c r="P1203" i="21" s="1"/>
  <c r="P1204" i="21" s="1"/>
  <c r="P1205" i="21" s="1"/>
  <c r="P1206" i="21" s="1"/>
  <c r="P1207" i="21" s="1"/>
  <c r="P1208" i="21" s="1"/>
  <c r="P1209" i="21" s="1"/>
  <c r="P1210" i="21" s="1"/>
  <c r="P1211" i="21" s="1"/>
  <c r="P1212" i="21" s="1"/>
  <c r="P1213" i="21" s="1"/>
  <c r="P1214" i="21" s="1"/>
  <c r="P1215" i="21" s="1"/>
  <c r="P1216" i="21" s="1"/>
  <c r="P1217" i="21" s="1"/>
  <c r="P1218" i="21" s="1"/>
  <c r="P1219" i="21" s="1"/>
  <c r="P1220" i="21" s="1"/>
  <c r="P1221" i="21" s="1"/>
  <c r="P1222" i="21" s="1"/>
  <c r="P1223" i="21" s="1"/>
  <c r="P1224" i="21" s="1"/>
  <c r="P1225" i="21" s="1"/>
  <c r="P1226" i="21" s="1"/>
  <c r="P1227" i="21" s="1"/>
  <c r="P1228" i="21" s="1"/>
  <c r="P1229" i="21" s="1"/>
  <c r="P1230" i="21" s="1"/>
  <c r="P1231" i="21" s="1"/>
  <c r="P1232" i="21" s="1"/>
  <c r="P1233" i="21" s="1"/>
  <c r="P1234" i="21" s="1"/>
  <c r="P1235" i="21" s="1"/>
  <c r="P1236" i="21" s="1"/>
  <c r="P1237" i="21" s="1"/>
  <c r="P1238" i="21" s="1"/>
  <c r="P1239" i="21" s="1"/>
  <c r="P1240" i="21" s="1"/>
  <c r="P1241" i="21" s="1"/>
  <c r="P1242" i="21" s="1"/>
  <c r="P1243" i="21" s="1"/>
  <c r="P1244" i="21" s="1"/>
  <c r="P1245" i="21" s="1"/>
  <c r="P1246" i="21" s="1"/>
  <c r="P1247" i="21" s="1"/>
  <c r="P1248" i="21" s="1"/>
  <c r="P1249" i="21" s="1"/>
  <c r="P1250" i="21" s="1"/>
  <c r="P1251" i="21" s="1"/>
  <c r="P1252" i="21" s="1"/>
  <c r="P1253" i="21" s="1"/>
  <c r="P1254" i="21" s="1"/>
  <c r="P1255" i="21" s="1"/>
  <c r="P1256" i="21" s="1"/>
  <c r="P1257" i="21" s="1"/>
  <c r="P1258" i="21" s="1"/>
  <c r="P1259" i="21" s="1"/>
  <c r="P1260" i="21" s="1"/>
  <c r="P1261" i="21" s="1"/>
  <c r="P1262" i="21" s="1"/>
  <c r="P1263" i="21" s="1"/>
  <c r="P1264" i="21" s="1"/>
  <c r="P1265" i="21" s="1"/>
  <c r="P1266" i="21" s="1"/>
  <c r="P1267" i="21" s="1"/>
  <c r="P1268" i="21" s="1"/>
  <c r="P1269" i="21" s="1"/>
  <c r="P1270" i="21" s="1"/>
  <c r="P1271" i="21" s="1"/>
  <c r="P1272" i="21" s="1"/>
  <c r="P1273" i="21" s="1"/>
  <c r="P1274" i="21" s="1"/>
  <c r="P1275" i="21" s="1"/>
  <c r="P1276" i="21" s="1"/>
  <c r="P1277" i="21" s="1"/>
  <c r="P1278" i="21" s="1"/>
  <c r="P1279" i="21" s="1"/>
  <c r="P1280" i="21" s="1"/>
  <c r="P1281" i="21" s="1"/>
  <c r="P1282" i="21" s="1"/>
  <c r="P1283" i="21" s="1"/>
  <c r="P1284" i="21" s="1"/>
  <c r="P1285" i="21" s="1"/>
  <c r="P1286" i="21" s="1"/>
  <c r="P1287" i="21" s="1"/>
  <c r="P1288" i="21" s="1"/>
  <c r="P1289" i="21" s="1"/>
  <c r="P1290" i="21" s="1"/>
  <c r="P1291" i="21" s="1"/>
  <c r="P1292" i="21" s="1"/>
  <c r="P1293" i="21" s="1"/>
  <c r="P1294" i="21" s="1"/>
  <c r="P1295" i="21" s="1"/>
  <c r="P1296" i="21" s="1"/>
  <c r="P1297" i="21" s="1"/>
  <c r="P1298" i="21" s="1"/>
  <c r="P1299" i="21" s="1"/>
  <c r="P1300" i="21" s="1"/>
  <c r="P1301" i="21" s="1"/>
  <c r="P1302" i="21" s="1"/>
  <c r="P1303" i="21" s="1"/>
  <c r="P1304" i="21" s="1"/>
  <c r="P1305" i="21" s="1"/>
  <c r="P1306" i="21" s="1"/>
  <c r="P1307" i="21" s="1"/>
  <c r="P1308" i="21" s="1"/>
  <c r="P1309" i="21" s="1"/>
  <c r="P1310" i="21" s="1"/>
  <c r="P1311" i="21" s="1"/>
  <c r="P1312" i="21" s="1"/>
  <c r="P1313" i="21" s="1"/>
  <c r="P1314" i="21" s="1"/>
  <c r="P1315" i="21" s="1"/>
  <c r="P1316" i="21" s="1"/>
  <c r="P1317" i="21" s="1"/>
  <c r="P1318" i="21" s="1"/>
  <c r="P1319" i="21" s="1"/>
  <c r="P1320" i="21" s="1"/>
  <c r="P1321" i="21" s="1"/>
  <c r="P1322" i="21" s="1"/>
  <c r="P1323" i="21" s="1"/>
  <c r="P1324" i="21" s="1"/>
  <c r="P1325" i="21" s="1"/>
  <c r="P1326" i="21" s="1"/>
  <c r="P1327" i="21" s="1"/>
  <c r="P1328" i="21" s="1"/>
  <c r="P1329" i="21" s="1"/>
  <c r="P1330" i="21" s="1"/>
  <c r="P1331" i="21" s="1"/>
  <c r="P1332" i="21" s="1"/>
  <c r="P1333" i="21" s="1"/>
  <c r="P1334" i="21" s="1"/>
  <c r="P1335" i="21" s="1"/>
  <c r="P1336" i="21" s="1"/>
  <c r="P1337" i="21" s="1"/>
  <c r="P1338" i="21" s="1"/>
  <c r="P1339" i="21" s="1"/>
  <c r="P1340" i="21" s="1"/>
  <c r="P1341" i="21" s="1"/>
  <c r="P1342" i="21" s="1"/>
  <c r="P1343" i="21" s="1"/>
  <c r="P1344" i="21" s="1"/>
  <c r="P1345" i="21" s="1"/>
  <c r="P1346" i="21" s="1"/>
  <c r="P1347" i="21" s="1"/>
  <c r="P1348" i="21" s="1"/>
  <c r="P1349" i="21" s="1"/>
  <c r="P1350" i="21" s="1"/>
  <c r="P1351" i="21" s="1"/>
  <c r="P1352" i="21" s="1"/>
  <c r="P1353" i="21" s="1"/>
  <c r="P1354" i="21" s="1"/>
  <c r="P1355" i="21" s="1"/>
  <c r="P1356" i="21" s="1"/>
  <c r="P1357" i="21" s="1"/>
  <c r="P1358" i="21" s="1"/>
  <c r="P1359" i="21" s="1"/>
  <c r="P1360" i="21" s="1"/>
  <c r="P1361" i="21" s="1"/>
  <c r="P1362" i="21" s="1"/>
  <c r="P1363" i="21" s="1"/>
  <c r="P1364" i="21" s="1"/>
  <c r="P1365" i="21" s="1"/>
  <c r="P1366" i="21" s="1"/>
  <c r="P1367" i="21" s="1"/>
  <c r="P1368" i="21" s="1"/>
  <c r="P1369" i="21" s="1"/>
  <c r="P1370" i="21" s="1"/>
  <c r="P1371" i="21" s="1"/>
  <c r="P1372" i="21" s="1"/>
  <c r="P1373" i="21" s="1"/>
  <c r="P1374" i="21" s="1"/>
  <c r="P1375" i="21" s="1"/>
  <c r="P1376" i="21" s="1"/>
  <c r="P1377" i="21" s="1"/>
  <c r="P1378" i="21" s="1"/>
  <c r="P1379" i="21" s="1"/>
  <c r="P1380" i="21" s="1"/>
  <c r="P1381" i="21" s="1"/>
  <c r="P1382" i="21" s="1"/>
  <c r="P1383" i="21" s="1"/>
  <c r="O985" i="21"/>
  <c r="O986" i="21" s="1"/>
  <c r="O987" i="21" s="1"/>
  <c r="O988" i="21" s="1"/>
  <c r="O989" i="21" s="1"/>
  <c r="O990" i="21" s="1"/>
  <c r="O991" i="21" s="1"/>
  <c r="O992" i="21" s="1"/>
  <c r="O993" i="21" s="1"/>
  <c r="O994" i="21" s="1"/>
  <c r="O995" i="21" s="1"/>
  <c r="O996" i="21" s="1"/>
  <c r="O997" i="21" s="1"/>
  <c r="O998" i="21" s="1"/>
  <c r="O999" i="21" s="1"/>
  <c r="O1000" i="21" s="1"/>
  <c r="O1001" i="21" s="1"/>
  <c r="O1002" i="21" s="1"/>
  <c r="O1003" i="21" s="1"/>
  <c r="O1004" i="21" s="1"/>
  <c r="O1005" i="21" s="1"/>
  <c r="O1006" i="21" s="1"/>
  <c r="O1007" i="21" s="1"/>
  <c r="O1008" i="21" s="1"/>
  <c r="O1009" i="21" s="1"/>
  <c r="O1010" i="21" s="1"/>
  <c r="O1011" i="21" s="1"/>
  <c r="O1012" i="21" s="1"/>
  <c r="O1013" i="21" s="1"/>
  <c r="O1014" i="21" s="1"/>
  <c r="O1015" i="21" s="1"/>
  <c r="O1016" i="21" s="1"/>
  <c r="O1017" i="21" s="1"/>
  <c r="O1018" i="21" s="1"/>
  <c r="O1019" i="21" s="1"/>
  <c r="O1020" i="21" s="1"/>
  <c r="O1021" i="21" s="1"/>
  <c r="O1022" i="21" s="1"/>
  <c r="O1023" i="21" s="1"/>
  <c r="O1024" i="21" s="1"/>
  <c r="O1025" i="21" s="1"/>
  <c r="O1026" i="21" s="1"/>
  <c r="O1027" i="21" s="1"/>
  <c r="O1028" i="21" s="1"/>
  <c r="O1029" i="21" s="1"/>
  <c r="O1030" i="21" s="1"/>
  <c r="O1031" i="21" s="1"/>
  <c r="O1032" i="21" s="1"/>
  <c r="O1033" i="21" s="1"/>
  <c r="O1034" i="21" s="1"/>
  <c r="O1035" i="21" s="1"/>
  <c r="O1036" i="21" s="1"/>
  <c r="O1037" i="21" s="1"/>
  <c r="O1038" i="21" s="1"/>
  <c r="O1039" i="21" s="1"/>
  <c r="O1040" i="21" s="1"/>
  <c r="O1041" i="21" s="1"/>
  <c r="O1042" i="21" s="1"/>
  <c r="O1043" i="21" s="1"/>
  <c r="O1044" i="21" s="1"/>
  <c r="O1045" i="21" s="1"/>
  <c r="O1046" i="21" s="1"/>
  <c r="O1047" i="21" s="1"/>
  <c r="O1048" i="21" s="1"/>
  <c r="O1049" i="21" s="1"/>
  <c r="O1050" i="21" s="1"/>
  <c r="O1051" i="21" s="1"/>
  <c r="O1052" i="21" s="1"/>
  <c r="O1053" i="21" s="1"/>
  <c r="O1054" i="21" s="1"/>
  <c r="O1055" i="21" s="1"/>
  <c r="O1056" i="21" s="1"/>
  <c r="O1057" i="21" s="1"/>
  <c r="O1058" i="21" s="1"/>
  <c r="O1059" i="21" s="1"/>
  <c r="O1060" i="21" s="1"/>
  <c r="O1061" i="21" s="1"/>
  <c r="O1062" i="21" s="1"/>
  <c r="O1063" i="21" s="1"/>
  <c r="O1064" i="21" s="1"/>
  <c r="O1065" i="21" s="1"/>
  <c r="O1066" i="21" s="1"/>
  <c r="O1067" i="21" s="1"/>
  <c r="O1068" i="21" s="1"/>
  <c r="O1069" i="21" s="1"/>
  <c r="O1070" i="21" s="1"/>
  <c r="O1071" i="21" s="1"/>
  <c r="O1072" i="21" s="1"/>
  <c r="O1073" i="21" s="1"/>
  <c r="O1074" i="21" s="1"/>
  <c r="O1075" i="21" s="1"/>
  <c r="O1076" i="21" s="1"/>
  <c r="O1077" i="21" s="1"/>
  <c r="O1078" i="21" s="1"/>
  <c r="O1079" i="21" s="1"/>
  <c r="O1080" i="21" s="1"/>
  <c r="O1081" i="21" s="1"/>
  <c r="O1082" i="21" s="1"/>
  <c r="O1083" i="21" s="1"/>
  <c r="O1084" i="21" s="1"/>
  <c r="O1085" i="21" s="1"/>
  <c r="O1086" i="21" s="1"/>
  <c r="O1087" i="21" s="1"/>
  <c r="O1088" i="21" s="1"/>
  <c r="O1089" i="21" s="1"/>
  <c r="O1090" i="21" s="1"/>
  <c r="O1091" i="21" s="1"/>
  <c r="O1092" i="21" s="1"/>
  <c r="O1093" i="21" s="1"/>
  <c r="O1094" i="21" s="1"/>
  <c r="O1095" i="21" s="1"/>
  <c r="O1096" i="21" s="1"/>
  <c r="O1097" i="21" s="1"/>
  <c r="O1098" i="21" s="1"/>
  <c r="O1099" i="21" s="1"/>
  <c r="O1100" i="21" s="1"/>
  <c r="O1101" i="21" s="1"/>
  <c r="O1102" i="21" s="1"/>
  <c r="O1103" i="21" s="1"/>
  <c r="O1104" i="21" s="1"/>
  <c r="O1105" i="21" s="1"/>
  <c r="O1106" i="21" s="1"/>
  <c r="O1107" i="21" s="1"/>
  <c r="O1108" i="21" s="1"/>
  <c r="O1109" i="21" s="1"/>
  <c r="O1110" i="21" s="1"/>
  <c r="O1111" i="21" s="1"/>
  <c r="O1112" i="21" s="1"/>
  <c r="O1113" i="21" s="1"/>
  <c r="O1114" i="21" s="1"/>
  <c r="O1115" i="21" s="1"/>
  <c r="O1116" i="21" s="1"/>
  <c r="O1117" i="21" s="1"/>
  <c r="O1118" i="21" s="1"/>
  <c r="O1119" i="21" s="1"/>
  <c r="O1120" i="21" s="1"/>
  <c r="O1121" i="21" s="1"/>
  <c r="O1122" i="21" s="1"/>
  <c r="O1123" i="21" s="1"/>
  <c r="O1124" i="21" s="1"/>
  <c r="O1125" i="21" s="1"/>
  <c r="O1126" i="21" s="1"/>
  <c r="O1127" i="21" s="1"/>
  <c r="O1128" i="21" s="1"/>
  <c r="O1129" i="21" s="1"/>
  <c r="O1130" i="21" s="1"/>
  <c r="O1131" i="21" s="1"/>
  <c r="O1132" i="21" s="1"/>
  <c r="O1133" i="21" s="1"/>
  <c r="O1134" i="21" s="1"/>
  <c r="O1135" i="21" s="1"/>
  <c r="O1136" i="21" s="1"/>
  <c r="O1137" i="21" s="1"/>
  <c r="O1138" i="21" s="1"/>
  <c r="O1139" i="21" s="1"/>
  <c r="O1140" i="21" s="1"/>
  <c r="O1141" i="21" s="1"/>
  <c r="O1142" i="21" s="1"/>
  <c r="O1143" i="21" s="1"/>
  <c r="O1144" i="21" s="1"/>
  <c r="O1145" i="21" s="1"/>
  <c r="O1146" i="21" s="1"/>
  <c r="O1147" i="21" s="1"/>
  <c r="O1148" i="21" s="1"/>
  <c r="O1149" i="21" s="1"/>
  <c r="O1150" i="21" s="1"/>
  <c r="O1151" i="21" s="1"/>
  <c r="O1152" i="21" s="1"/>
  <c r="O1153" i="21" s="1"/>
  <c r="O1154" i="21" s="1"/>
  <c r="O1155" i="21" s="1"/>
  <c r="O1156" i="21" s="1"/>
  <c r="O1157" i="21" s="1"/>
  <c r="O1158" i="21" s="1"/>
  <c r="O1159" i="21" s="1"/>
  <c r="O1160" i="21" s="1"/>
  <c r="O1161" i="21" s="1"/>
  <c r="O1162" i="21" s="1"/>
  <c r="O1163" i="21" s="1"/>
  <c r="O1164" i="21" s="1"/>
  <c r="O1165" i="21" s="1"/>
  <c r="O1166" i="21" s="1"/>
  <c r="O1167" i="21" s="1"/>
  <c r="O1168" i="21" s="1"/>
  <c r="O1169" i="21" s="1"/>
  <c r="O1170" i="21" s="1"/>
  <c r="O1171" i="21" s="1"/>
  <c r="O1172" i="21" s="1"/>
  <c r="O1173" i="21" s="1"/>
  <c r="O1174" i="21" s="1"/>
  <c r="O1175" i="21" s="1"/>
  <c r="O1176" i="21" s="1"/>
  <c r="O1177" i="21" s="1"/>
  <c r="O1178" i="21" s="1"/>
  <c r="O1179" i="21" s="1"/>
  <c r="O1180" i="21" s="1"/>
  <c r="O1181" i="21" s="1"/>
  <c r="O1182" i="21" s="1"/>
  <c r="O1183" i="21" s="1"/>
  <c r="O1184" i="21" s="1"/>
  <c r="O1185" i="21" s="1"/>
  <c r="O1186" i="21" s="1"/>
  <c r="O1187" i="21" s="1"/>
  <c r="O1188" i="21" s="1"/>
  <c r="O1189" i="21" s="1"/>
  <c r="O1190" i="21" s="1"/>
  <c r="O1191" i="21" s="1"/>
  <c r="O1192" i="21" s="1"/>
  <c r="O1193" i="21" s="1"/>
  <c r="O1194" i="21" s="1"/>
  <c r="O1195" i="21" s="1"/>
  <c r="O1196" i="21" s="1"/>
  <c r="O1197" i="21" s="1"/>
  <c r="O1198" i="21" s="1"/>
  <c r="O1199" i="21" s="1"/>
  <c r="O1200" i="21" s="1"/>
  <c r="O1201" i="21" s="1"/>
  <c r="O1202" i="21" s="1"/>
  <c r="O1203" i="21" s="1"/>
  <c r="O1204" i="21" s="1"/>
  <c r="O1205" i="21" s="1"/>
  <c r="O1206" i="21" s="1"/>
  <c r="O1207" i="21" s="1"/>
  <c r="O1208" i="21" s="1"/>
  <c r="O1209" i="21" s="1"/>
  <c r="O1210" i="21" s="1"/>
  <c r="O1211" i="21" s="1"/>
  <c r="O1212" i="21" s="1"/>
  <c r="O1213" i="21" s="1"/>
  <c r="O1214" i="21" s="1"/>
  <c r="O1215" i="21" s="1"/>
  <c r="O1216" i="21" s="1"/>
  <c r="O1217" i="21" s="1"/>
  <c r="O1218" i="21" s="1"/>
  <c r="O1219" i="21" s="1"/>
  <c r="O1220" i="21" s="1"/>
  <c r="O1221" i="21" s="1"/>
  <c r="O1222" i="21" s="1"/>
  <c r="O1223" i="21" s="1"/>
  <c r="O1224" i="21" s="1"/>
  <c r="O1225" i="21" s="1"/>
  <c r="O1226" i="21" s="1"/>
  <c r="O1227" i="21" s="1"/>
  <c r="O1228" i="21" s="1"/>
  <c r="O1229" i="21" s="1"/>
  <c r="O1230" i="21" s="1"/>
  <c r="O1231" i="21" s="1"/>
  <c r="O1232" i="21" s="1"/>
  <c r="O1233" i="21" s="1"/>
  <c r="O1234" i="21" s="1"/>
  <c r="O1235" i="21" s="1"/>
  <c r="O1236" i="21" s="1"/>
  <c r="O1237" i="21" s="1"/>
  <c r="O1238" i="21" s="1"/>
  <c r="O1239" i="21" s="1"/>
  <c r="O1240" i="21" s="1"/>
  <c r="O1241" i="21" s="1"/>
  <c r="O1242" i="21" s="1"/>
  <c r="O1243" i="21" s="1"/>
  <c r="O1244" i="21" s="1"/>
  <c r="O1245" i="21" s="1"/>
  <c r="O1246" i="21" s="1"/>
  <c r="O1247" i="21" s="1"/>
  <c r="O1248" i="21" s="1"/>
  <c r="O1249" i="21" s="1"/>
  <c r="O1250" i="21" s="1"/>
  <c r="O1251" i="21" s="1"/>
  <c r="O1252" i="21" s="1"/>
  <c r="O1253" i="21" s="1"/>
  <c r="O1254" i="21" s="1"/>
  <c r="O1255" i="21" s="1"/>
  <c r="O1256" i="21" s="1"/>
  <c r="O1257" i="21" s="1"/>
  <c r="O1258" i="21" s="1"/>
  <c r="O1259" i="21" s="1"/>
  <c r="O1260" i="21" s="1"/>
  <c r="O1261" i="21" s="1"/>
  <c r="O1262" i="21" s="1"/>
  <c r="O1263" i="21" s="1"/>
  <c r="O1264" i="21" s="1"/>
  <c r="O1265" i="21" s="1"/>
  <c r="O1266" i="21" s="1"/>
  <c r="O1267" i="21" s="1"/>
  <c r="O1268" i="21" s="1"/>
  <c r="O1269" i="21" s="1"/>
  <c r="O1270" i="21" s="1"/>
  <c r="O1271" i="21" s="1"/>
  <c r="O1272" i="21" s="1"/>
  <c r="O1273" i="21" s="1"/>
  <c r="O1274" i="21" s="1"/>
  <c r="O1275" i="21" s="1"/>
  <c r="O1276" i="21" s="1"/>
  <c r="O1277" i="21" s="1"/>
  <c r="O1278" i="21" s="1"/>
  <c r="O1279" i="21" s="1"/>
  <c r="O1280" i="21" s="1"/>
  <c r="O1281" i="21" s="1"/>
  <c r="O1282" i="21" s="1"/>
  <c r="O1283" i="21" s="1"/>
  <c r="O1284" i="21" s="1"/>
  <c r="O1285" i="21" s="1"/>
  <c r="O1286" i="21" s="1"/>
  <c r="O1287" i="21" s="1"/>
  <c r="O1288" i="21" s="1"/>
  <c r="O1289" i="21" s="1"/>
  <c r="O1290" i="21" s="1"/>
  <c r="O1291" i="21" s="1"/>
  <c r="O1292" i="21" s="1"/>
  <c r="O1293" i="21" s="1"/>
  <c r="O1294" i="21" s="1"/>
  <c r="O1295" i="21" s="1"/>
  <c r="O1296" i="21" s="1"/>
  <c r="O1297" i="21" s="1"/>
  <c r="O1298" i="21" s="1"/>
  <c r="O1299" i="21" s="1"/>
  <c r="O1300" i="21" s="1"/>
  <c r="O1301" i="21" s="1"/>
  <c r="O1302" i="21" s="1"/>
  <c r="O1303" i="21" s="1"/>
  <c r="O1304" i="21" s="1"/>
  <c r="O1305" i="21" s="1"/>
  <c r="O1306" i="21" s="1"/>
  <c r="O1307" i="21" s="1"/>
  <c r="O1308" i="21" s="1"/>
  <c r="O1309" i="21" s="1"/>
  <c r="O1310" i="21" s="1"/>
  <c r="O1311" i="21" s="1"/>
  <c r="O1312" i="21" s="1"/>
  <c r="O1313" i="21" s="1"/>
  <c r="O1314" i="21" s="1"/>
  <c r="O1315" i="21" s="1"/>
  <c r="O1316" i="21" s="1"/>
  <c r="O1317" i="21" s="1"/>
  <c r="O1318" i="21" s="1"/>
  <c r="O1319" i="21" s="1"/>
  <c r="O1320" i="21" s="1"/>
  <c r="O1321" i="21" s="1"/>
  <c r="O1322" i="21" s="1"/>
  <c r="O1323" i="21" s="1"/>
  <c r="O1324" i="21" s="1"/>
  <c r="O1325" i="21" s="1"/>
  <c r="O1326" i="21" s="1"/>
  <c r="O1327" i="21" s="1"/>
  <c r="O1328" i="21" s="1"/>
  <c r="O1329" i="21" s="1"/>
  <c r="O1330" i="21" s="1"/>
  <c r="O1331" i="21" s="1"/>
  <c r="O1332" i="21" s="1"/>
  <c r="O1333" i="21" s="1"/>
  <c r="O1334" i="21" s="1"/>
  <c r="O1335" i="21" s="1"/>
  <c r="O1336" i="21" s="1"/>
  <c r="O1337" i="21" s="1"/>
  <c r="O1338" i="21" s="1"/>
  <c r="O1339" i="21" s="1"/>
  <c r="O1340" i="21" s="1"/>
  <c r="O1341" i="21" s="1"/>
  <c r="O1342" i="21" s="1"/>
  <c r="O1343" i="21" s="1"/>
  <c r="O1344" i="21" s="1"/>
  <c r="O1345" i="21" s="1"/>
  <c r="O1346" i="21" s="1"/>
  <c r="O1347" i="21" s="1"/>
  <c r="O1348" i="21" s="1"/>
  <c r="O1349" i="21" s="1"/>
  <c r="O1350" i="21" s="1"/>
  <c r="O1351" i="21" s="1"/>
  <c r="O1352" i="21" s="1"/>
  <c r="O1353" i="21" s="1"/>
  <c r="O1354" i="21" s="1"/>
  <c r="O1355" i="21" s="1"/>
  <c r="O1356" i="21" s="1"/>
  <c r="O1357" i="21" s="1"/>
  <c r="O1358" i="21" s="1"/>
  <c r="O1359" i="21" s="1"/>
  <c r="O1360" i="21" s="1"/>
  <c r="O1361" i="21" s="1"/>
  <c r="O1362" i="21" s="1"/>
  <c r="O1363" i="21" s="1"/>
  <c r="O1364" i="21" s="1"/>
  <c r="O1365" i="21" s="1"/>
  <c r="O1366" i="21" s="1"/>
  <c r="O1367" i="21" s="1"/>
  <c r="O1368" i="21" s="1"/>
  <c r="O1369" i="21" s="1"/>
  <c r="O1370" i="21" s="1"/>
  <c r="O1371" i="21" s="1"/>
  <c r="O1372" i="21" s="1"/>
  <c r="O1373" i="21" s="1"/>
  <c r="O1374" i="21" s="1"/>
  <c r="O1375" i="21" s="1"/>
  <c r="O1376" i="21" s="1"/>
  <c r="O1377" i="21" s="1"/>
  <c r="O1378" i="21" s="1"/>
  <c r="O1379" i="21" s="1"/>
  <c r="O1380" i="21" s="1"/>
  <c r="O1381" i="21" s="1"/>
  <c r="O1382" i="21" s="1"/>
  <c r="O1383" i="21" s="1"/>
  <c r="N985" i="21"/>
  <c r="N986" i="21" s="1"/>
  <c r="N987" i="21" s="1"/>
  <c r="N988" i="21" s="1"/>
  <c r="N989" i="21" s="1"/>
  <c r="N990" i="21" s="1"/>
  <c r="N991" i="21" s="1"/>
  <c r="N992" i="21" s="1"/>
  <c r="N993" i="21" s="1"/>
  <c r="N994" i="21" s="1"/>
  <c r="N995" i="21" s="1"/>
  <c r="N996" i="21" s="1"/>
  <c r="N997" i="21" s="1"/>
  <c r="N998" i="21" s="1"/>
  <c r="N999" i="21" s="1"/>
  <c r="N1000" i="21" s="1"/>
  <c r="N1001" i="21" s="1"/>
  <c r="N1002" i="21" s="1"/>
  <c r="N1003" i="21" s="1"/>
  <c r="N1004" i="21" s="1"/>
  <c r="N1005" i="21" s="1"/>
  <c r="N1006" i="21" s="1"/>
  <c r="N1007" i="21" s="1"/>
  <c r="N1008" i="21" s="1"/>
  <c r="N1009" i="21" s="1"/>
  <c r="N1010" i="21" s="1"/>
  <c r="N1011" i="21" s="1"/>
  <c r="N1012" i="21" s="1"/>
  <c r="N1013" i="21" s="1"/>
  <c r="N1014" i="21" s="1"/>
  <c r="N1015" i="21" s="1"/>
  <c r="N1016" i="21" s="1"/>
  <c r="N1017" i="21" s="1"/>
  <c r="N1018" i="21" s="1"/>
  <c r="N1019" i="21" s="1"/>
  <c r="N1020" i="21" s="1"/>
  <c r="N1021" i="21" s="1"/>
  <c r="N1022" i="21" s="1"/>
  <c r="N1023" i="21" s="1"/>
  <c r="N1024" i="21" s="1"/>
  <c r="N1025" i="21" s="1"/>
  <c r="N1026" i="21" s="1"/>
  <c r="N1027" i="21" s="1"/>
  <c r="N1028" i="21" s="1"/>
  <c r="N1029" i="21" s="1"/>
  <c r="N1030" i="21" s="1"/>
  <c r="N1031" i="21" s="1"/>
  <c r="N1032" i="21" s="1"/>
  <c r="N1033" i="21" s="1"/>
  <c r="N1034" i="21" s="1"/>
  <c r="N1035" i="21" s="1"/>
  <c r="N1036" i="21" s="1"/>
  <c r="N1037" i="21" s="1"/>
  <c r="N1038" i="21" s="1"/>
  <c r="N1039" i="21" s="1"/>
  <c r="N1040" i="21" s="1"/>
  <c r="N1041" i="21" s="1"/>
  <c r="N1042" i="21" s="1"/>
  <c r="N1043" i="21" s="1"/>
  <c r="N1044" i="21" s="1"/>
  <c r="N1045" i="21" s="1"/>
  <c r="N1046" i="21" s="1"/>
  <c r="N1047" i="21" s="1"/>
  <c r="N1048" i="21" s="1"/>
  <c r="N1049" i="21" s="1"/>
  <c r="N1050" i="21" s="1"/>
  <c r="N1051" i="21" s="1"/>
  <c r="N1052" i="21" s="1"/>
  <c r="N1053" i="21" s="1"/>
  <c r="N1054" i="21" s="1"/>
  <c r="N1055" i="21" s="1"/>
  <c r="N1056" i="21" s="1"/>
  <c r="N1057" i="21" s="1"/>
  <c r="N1058" i="21" s="1"/>
  <c r="N1059" i="21" s="1"/>
  <c r="N1060" i="21" s="1"/>
  <c r="N1061" i="21" s="1"/>
  <c r="N1062" i="21" s="1"/>
  <c r="N1063" i="21" s="1"/>
  <c r="N1064" i="21" s="1"/>
  <c r="N1065" i="21" s="1"/>
  <c r="N1066" i="21" s="1"/>
  <c r="N1067" i="21" s="1"/>
  <c r="N1068" i="21" s="1"/>
  <c r="N1069" i="21" s="1"/>
  <c r="N1070" i="21" s="1"/>
  <c r="N1071" i="21" s="1"/>
  <c r="N1072" i="21" s="1"/>
  <c r="N1073" i="21" s="1"/>
  <c r="N1074" i="21" s="1"/>
  <c r="N1075" i="21" s="1"/>
  <c r="N1076" i="21" s="1"/>
  <c r="N1077" i="21" s="1"/>
  <c r="N1078" i="21" s="1"/>
  <c r="N1079" i="21" s="1"/>
  <c r="N1080" i="21" s="1"/>
  <c r="N1081" i="21" s="1"/>
  <c r="N1082" i="21" s="1"/>
  <c r="N1083" i="21" s="1"/>
  <c r="N1084" i="21" s="1"/>
  <c r="N1085" i="21" s="1"/>
  <c r="N1086" i="21" s="1"/>
  <c r="N1087" i="21" s="1"/>
  <c r="N1088" i="21" s="1"/>
  <c r="N1089" i="21" s="1"/>
  <c r="N1090" i="21" s="1"/>
  <c r="N1091" i="21" s="1"/>
  <c r="N1092" i="21" s="1"/>
  <c r="N1093" i="21" s="1"/>
  <c r="N1094" i="21" s="1"/>
  <c r="N1095" i="21" s="1"/>
  <c r="N1096" i="21" s="1"/>
  <c r="N1097" i="21" s="1"/>
  <c r="N1098" i="21" s="1"/>
  <c r="N1099" i="21" s="1"/>
  <c r="N1100" i="21" s="1"/>
  <c r="N1101" i="21" s="1"/>
  <c r="N1102" i="21" s="1"/>
  <c r="N1103" i="21" s="1"/>
  <c r="N1104" i="21" s="1"/>
  <c r="N1105" i="21" s="1"/>
  <c r="N1106" i="21" s="1"/>
  <c r="N1107" i="21" s="1"/>
  <c r="N1108" i="21" s="1"/>
  <c r="N1109" i="21" s="1"/>
  <c r="N1110" i="21" s="1"/>
  <c r="N1111" i="21" s="1"/>
  <c r="N1112" i="21" s="1"/>
  <c r="N1113" i="21" s="1"/>
  <c r="N1114" i="21" s="1"/>
  <c r="N1115" i="21" s="1"/>
  <c r="N1116" i="21" s="1"/>
  <c r="N1117" i="21" s="1"/>
  <c r="N1118" i="21" s="1"/>
  <c r="N1119" i="21" s="1"/>
  <c r="N1120" i="21" s="1"/>
  <c r="N1121" i="21" s="1"/>
  <c r="N1122" i="21" s="1"/>
  <c r="N1123" i="21" s="1"/>
  <c r="N1124" i="21" s="1"/>
  <c r="N1125" i="21" s="1"/>
  <c r="N1126" i="21" s="1"/>
  <c r="N1127" i="21" s="1"/>
  <c r="N1128" i="21" s="1"/>
  <c r="N1129" i="21" s="1"/>
  <c r="N1130" i="21" s="1"/>
  <c r="N1131" i="21" s="1"/>
  <c r="N1132" i="21" s="1"/>
  <c r="N1133" i="21" s="1"/>
  <c r="N1134" i="21" s="1"/>
  <c r="N1135" i="21" s="1"/>
  <c r="N1136" i="21" s="1"/>
  <c r="N1137" i="21" s="1"/>
  <c r="N1138" i="21" s="1"/>
  <c r="N1139" i="21" s="1"/>
  <c r="N1140" i="21" s="1"/>
  <c r="N1141" i="21" s="1"/>
  <c r="N1142" i="21" s="1"/>
  <c r="N1143" i="21" s="1"/>
  <c r="N1144" i="21" s="1"/>
  <c r="N1145" i="21" s="1"/>
  <c r="N1146" i="21" s="1"/>
  <c r="N1147" i="21" s="1"/>
  <c r="N1148" i="21" s="1"/>
  <c r="N1149" i="21" s="1"/>
  <c r="N1150" i="21" s="1"/>
  <c r="N1151" i="21" s="1"/>
  <c r="N1152" i="21" s="1"/>
  <c r="N1153" i="21" s="1"/>
  <c r="N1154" i="21" s="1"/>
  <c r="N1155" i="21" s="1"/>
  <c r="N1156" i="21" s="1"/>
  <c r="N1157" i="21" s="1"/>
  <c r="N1158" i="21" s="1"/>
  <c r="N1159" i="21" s="1"/>
  <c r="N1160" i="21" s="1"/>
  <c r="N1161" i="21" s="1"/>
  <c r="N1162" i="21" s="1"/>
  <c r="N1163" i="21" s="1"/>
  <c r="N1164" i="21" s="1"/>
  <c r="N1165" i="21" s="1"/>
  <c r="N1166" i="21" s="1"/>
  <c r="N1167" i="21" s="1"/>
  <c r="N1168" i="21" s="1"/>
  <c r="N1169" i="21" s="1"/>
  <c r="N1170" i="21" s="1"/>
  <c r="N1171" i="21" s="1"/>
  <c r="N1172" i="21" s="1"/>
  <c r="N1173" i="21" s="1"/>
  <c r="N1174" i="21" s="1"/>
  <c r="N1175" i="21" s="1"/>
  <c r="N1176" i="21" s="1"/>
  <c r="N1177" i="21" s="1"/>
  <c r="N1178" i="21" s="1"/>
  <c r="N1179" i="21" s="1"/>
  <c r="N1180" i="21" s="1"/>
  <c r="N1181" i="21" s="1"/>
  <c r="N1182" i="21" s="1"/>
  <c r="N1183" i="21" s="1"/>
  <c r="N1184" i="21" s="1"/>
  <c r="N1185" i="21" s="1"/>
  <c r="N1186" i="21" s="1"/>
  <c r="N1187" i="21" s="1"/>
  <c r="N1188" i="21" s="1"/>
  <c r="N1189" i="21" s="1"/>
  <c r="N1190" i="21" s="1"/>
  <c r="N1191" i="21" s="1"/>
  <c r="N1192" i="21" s="1"/>
  <c r="N1193" i="21" s="1"/>
  <c r="N1194" i="21" s="1"/>
  <c r="N1195" i="21" s="1"/>
  <c r="N1196" i="21" s="1"/>
  <c r="N1197" i="21" s="1"/>
  <c r="N1198" i="21" s="1"/>
  <c r="N1199" i="21" s="1"/>
  <c r="N1200" i="21" s="1"/>
  <c r="N1201" i="21" s="1"/>
  <c r="N1202" i="21" s="1"/>
  <c r="N1203" i="21" s="1"/>
  <c r="N1204" i="21" s="1"/>
  <c r="N1205" i="21" s="1"/>
  <c r="N1206" i="21" s="1"/>
  <c r="N1207" i="21" s="1"/>
  <c r="N1208" i="21" s="1"/>
  <c r="N1209" i="21" s="1"/>
  <c r="N1210" i="21" s="1"/>
  <c r="N1211" i="21" s="1"/>
  <c r="N1212" i="21" s="1"/>
  <c r="N1213" i="21" s="1"/>
  <c r="N1214" i="21" s="1"/>
  <c r="N1215" i="21" s="1"/>
  <c r="N1216" i="21" s="1"/>
  <c r="N1217" i="21" s="1"/>
  <c r="N1218" i="21" s="1"/>
  <c r="N1219" i="21" s="1"/>
  <c r="N1220" i="21" s="1"/>
  <c r="N1221" i="21" s="1"/>
  <c r="N1222" i="21" s="1"/>
  <c r="N1223" i="21" s="1"/>
  <c r="N1224" i="21" s="1"/>
  <c r="N1225" i="21" s="1"/>
  <c r="N1226" i="21" s="1"/>
  <c r="N1227" i="21" s="1"/>
  <c r="N1228" i="21" s="1"/>
  <c r="N1229" i="21" s="1"/>
  <c r="N1230" i="21" s="1"/>
  <c r="N1231" i="21" s="1"/>
  <c r="N1232" i="21" s="1"/>
  <c r="N1233" i="21" s="1"/>
  <c r="N1234" i="21" s="1"/>
  <c r="N1235" i="21" s="1"/>
  <c r="N1236" i="21" s="1"/>
  <c r="N1237" i="21" s="1"/>
  <c r="N1238" i="21" s="1"/>
  <c r="N1239" i="21" s="1"/>
  <c r="N1240" i="21" s="1"/>
  <c r="N1241" i="21" s="1"/>
  <c r="N1242" i="21" s="1"/>
  <c r="N1243" i="21" s="1"/>
  <c r="N1244" i="21" s="1"/>
  <c r="N1245" i="21" s="1"/>
  <c r="N1246" i="21" s="1"/>
  <c r="N1247" i="21" s="1"/>
  <c r="N1248" i="21" s="1"/>
  <c r="N1249" i="21" s="1"/>
  <c r="N1250" i="21" s="1"/>
  <c r="N1251" i="21" s="1"/>
  <c r="N1252" i="21" s="1"/>
  <c r="N1253" i="21" s="1"/>
  <c r="N1254" i="21" s="1"/>
  <c r="N1255" i="21" s="1"/>
  <c r="N1256" i="21" s="1"/>
  <c r="N1257" i="21" s="1"/>
  <c r="N1258" i="21" s="1"/>
  <c r="N1259" i="21" s="1"/>
  <c r="N1260" i="21" s="1"/>
  <c r="N1261" i="21" s="1"/>
  <c r="N1262" i="21" s="1"/>
  <c r="N1263" i="21" s="1"/>
  <c r="N1264" i="21" s="1"/>
  <c r="N1265" i="21" s="1"/>
  <c r="N1266" i="21" s="1"/>
  <c r="N1267" i="21" s="1"/>
  <c r="N1268" i="21" s="1"/>
  <c r="N1269" i="21" s="1"/>
  <c r="N1270" i="21" s="1"/>
  <c r="N1271" i="21" s="1"/>
  <c r="N1272" i="21" s="1"/>
  <c r="N1273" i="21" s="1"/>
  <c r="N1274" i="21" s="1"/>
  <c r="N1275" i="21" s="1"/>
  <c r="N1276" i="21" s="1"/>
  <c r="N1277" i="21" s="1"/>
  <c r="N1278" i="21" s="1"/>
  <c r="N1279" i="21" s="1"/>
  <c r="N1280" i="21" s="1"/>
  <c r="N1281" i="21" s="1"/>
  <c r="N1282" i="21" s="1"/>
  <c r="N1283" i="21" s="1"/>
  <c r="N1284" i="21" s="1"/>
  <c r="N1285" i="21" s="1"/>
  <c r="N1286" i="21" s="1"/>
  <c r="N1287" i="21" s="1"/>
  <c r="N1288" i="21" s="1"/>
  <c r="N1289" i="21" s="1"/>
  <c r="N1290" i="21" s="1"/>
  <c r="N1291" i="21" s="1"/>
  <c r="N1292" i="21" s="1"/>
  <c r="N1293" i="21" s="1"/>
  <c r="N1294" i="21" s="1"/>
  <c r="N1295" i="21" s="1"/>
  <c r="N1296" i="21" s="1"/>
  <c r="N1297" i="21" s="1"/>
  <c r="N1298" i="21" s="1"/>
  <c r="N1299" i="21" s="1"/>
  <c r="N1300" i="21" s="1"/>
  <c r="N1301" i="21" s="1"/>
  <c r="N1302" i="21" s="1"/>
  <c r="N1303" i="21" s="1"/>
  <c r="N1304" i="21" s="1"/>
  <c r="N1305" i="21" s="1"/>
  <c r="N1306" i="21" s="1"/>
  <c r="N1307" i="21" s="1"/>
  <c r="N1308" i="21" s="1"/>
  <c r="N1309" i="21" s="1"/>
  <c r="N1310" i="21" s="1"/>
  <c r="N1311" i="21" s="1"/>
  <c r="N1312" i="21" s="1"/>
  <c r="N1313" i="21" s="1"/>
  <c r="N1314" i="21" s="1"/>
  <c r="N1315" i="21" s="1"/>
  <c r="N1316" i="21" s="1"/>
  <c r="N1317" i="21" s="1"/>
  <c r="N1318" i="21" s="1"/>
  <c r="N1319" i="21" s="1"/>
  <c r="N1320" i="21" s="1"/>
  <c r="N1321" i="21" s="1"/>
  <c r="N1322" i="21" s="1"/>
  <c r="N1323" i="21" s="1"/>
  <c r="N1324" i="21" s="1"/>
  <c r="N1325" i="21" s="1"/>
  <c r="N1326" i="21" s="1"/>
  <c r="N1327" i="21" s="1"/>
  <c r="N1328" i="21" s="1"/>
  <c r="N1329" i="21" s="1"/>
  <c r="N1330" i="21" s="1"/>
  <c r="N1331" i="21" s="1"/>
  <c r="N1332" i="21" s="1"/>
  <c r="N1333" i="21" s="1"/>
  <c r="N1334" i="21" s="1"/>
  <c r="N1335" i="21" s="1"/>
  <c r="N1336" i="21" s="1"/>
  <c r="N1337" i="21" s="1"/>
  <c r="N1338" i="21" s="1"/>
  <c r="N1339" i="21" s="1"/>
  <c r="N1340" i="21" s="1"/>
  <c r="N1341" i="21" s="1"/>
  <c r="N1342" i="21" s="1"/>
  <c r="N1343" i="21" s="1"/>
  <c r="N1344" i="21" s="1"/>
  <c r="N1345" i="21" s="1"/>
  <c r="N1346" i="21" s="1"/>
  <c r="N1347" i="21" s="1"/>
  <c r="N1348" i="21" s="1"/>
  <c r="N1349" i="21" s="1"/>
  <c r="N1350" i="21" s="1"/>
  <c r="N1351" i="21" s="1"/>
  <c r="N1352" i="21" s="1"/>
  <c r="N1353" i="21" s="1"/>
  <c r="N1354" i="21" s="1"/>
  <c r="N1355" i="21" s="1"/>
  <c r="N1356" i="21" s="1"/>
  <c r="N1357" i="21" s="1"/>
  <c r="N1358" i="21" s="1"/>
  <c r="N1359" i="21" s="1"/>
  <c r="N1360" i="21" s="1"/>
  <c r="N1361" i="21" s="1"/>
  <c r="N1362" i="21" s="1"/>
  <c r="N1363" i="21" s="1"/>
  <c r="N1364" i="21" s="1"/>
  <c r="N1365" i="21" s="1"/>
  <c r="N1366" i="21" s="1"/>
  <c r="N1367" i="21" s="1"/>
  <c r="N1368" i="21" s="1"/>
  <c r="N1369" i="21" s="1"/>
  <c r="N1370" i="21" s="1"/>
  <c r="N1371" i="21" s="1"/>
  <c r="N1372" i="21" s="1"/>
  <c r="N1373" i="21" s="1"/>
  <c r="N1374" i="21" s="1"/>
  <c r="N1375" i="21" s="1"/>
  <c r="N1376" i="21" s="1"/>
  <c r="N1377" i="21" s="1"/>
  <c r="N1378" i="21" s="1"/>
  <c r="N1379" i="21" s="1"/>
  <c r="N1380" i="21" s="1"/>
  <c r="N1381" i="21" s="1"/>
  <c r="N1382" i="21" s="1"/>
  <c r="N1383" i="21" s="1"/>
  <c r="R635" i="21"/>
  <c r="R636" i="21" s="1"/>
  <c r="R637" i="21" s="1"/>
  <c r="R638" i="21" s="1"/>
  <c r="R639" i="21" s="1"/>
  <c r="R640" i="21" s="1"/>
  <c r="R641" i="21" s="1"/>
  <c r="R642" i="21" s="1"/>
  <c r="R643" i="21" s="1"/>
  <c r="R644" i="21" s="1"/>
  <c r="R645" i="21" s="1"/>
  <c r="R646" i="21" s="1"/>
  <c r="R647" i="21" s="1"/>
  <c r="R648" i="21" s="1"/>
  <c r="R649" i="21" s="1"/>
  <c r="R650" i="21" s="1"/>
  <c r="R651" i="21" s="1"/>
  <c r="R652" i="21" s="1"/>
  <c r="R653" i="21" s="1"/>
  <c r="R654" i="21" s="1"/>
  <c r="R655" i="21" s="1"/>
  <c r="R656" i="21" s="1"/>
  <c r="R657" i="21" s="1"/>
  <c r="R658" i="21" s="1"/>
  <c r="R659" i="21" s="1"/>
  <c r="R660" i="21" s="1"/>
  <c r="R661" i="21" s="1"/>
  <c r="R662" i="21" s="1"/>
  <c r="R663" i="21" s="1"/>
  <c r="R664" i="21" s="1"/>
  <c r="R665" i="21" s="1"/>
  <c r="R666" i="21" s="1"/>
  <c r="R667" i="21" s="1"/>
  <c r="R668" i="21" s="1"/>
  <c r="R669" i="21" s="1"/>
  <c r="R670" i="21" s="1"/>
  <c r="R671" i="21" s="1"/>
  <c r="R672" i="21" s="1"/>
  <c r="R673" i="21" s="1"/>
  <c r="R674" i="21" s="1"/>
  <c r="R675" i="21" s="1"/>
  <c r="R676" i="21" s="1"/>
  <c r="R677" i="21" s="1"/>
  <c r="R678" i="21" s="1"/>
  <c r="R679" i="21" s="1"/>
  <c r="R680" i="21" s="1"/>
  <c r="R681" i="21" s="1"/>
  <c r="R682" i="21" s="1"/>
  <c r="R683" i="21" s="1"/>
  <c r="R684" i="21" s="1"/>
  <c r="R685" i="21" s="1"/>
  <c r="R686" i="21" s="1"/>
  <c r="R687" i="21" s="1"/>
  <c r="R688" i="21" s="1"/>
  <c r="R689" i="21" s="1"/>
  <c r="R690" i="21" s="1"/>
  <c r="R691" i="21" s="1"/>
  <c r="R692" i="21" s="1"/>
  <c r="R693" i="21" s="1"/>
  <c r="R694" i="21" s="1"/>
  <c r="R695" i="21" s="1"/>
  <c r="R696" i="21" s="1"/>
  <c r="R697" i="21" s="1"/>
  <c r="R698" i="21" s="1"/>
  <c r="R699" i="21" s="1"/>
  <c r="R700" i="21" s="1"/>
  <c r="R701" i="21" s="1"/>
  <c r="R702" i="21" s="1"/>
  <c r="R703" i="21" s="1"/>
  <c r="R704" i="21" s="1"/>
  <c r="R705" i="21" s="1"/>
  <c r="R706" i="21" s="1"/>
  <c r="R707" i="21" s="1"/>
  <c r="R708" i="21" s="1"/>
  <c r="R709" i="21" s="1"/>
  <c r="R710" i="21" s="1"/>
  <c r="R711" i="21" s="1"/>
  <c r="R712" i="21" s="1"/>
  <c r="R713" i="21" s="1"/>
  <c r="R714" i="21" s="1"/>
  <c r="R715" i="21" s="1"/>
  <c r="R716" i="21" s="1"/>
  <c r="R717" i="21" s="1"/>
  <c r="R718" i="21" s="1"/>
  <c r="R719" i="21" s="1"/>
  <c r="R720" i="21" s="1"/>
  <c r="R721" i="21" s="1"/>
  <c r="R722" i="21" s="1"/>
  <c r="R723" i="21" s="1"/>
  <c r="R724" i="21" s="1"/>
  <c r="R725" i="21" s="1"/>
  <c r="R726" i="21" s="1"/>
  <c r="R727" i="21" s="1"/>
  <c r="R728" i="21" s="1"/>
  <c r="R729" i="21" s="1"/>
  <c r="R730" i="21" s="1"/>
  <c r="R731" i="21" s="1"/>
  <c r="R732" i="21" s="1"/>
  <c r="R733" i="21" s="1"/>
  <c r="R734" i="21" s="1"/>
  <c r="R735" i="21" s="1"/>
  <c r="R736" i="21" s="1"/>
  <c r="R737" i="21" s="1"/>
  <c r="R738" i="21" s="1"/>
  <c r="R739" i="21" s="1"/>
  <c r="R740" i="21" s="1"/>
  <c r="R741" i="21" s="1"/>
  <c r="R742" i="21" s="1"/>
  <c r="R743" i="21" s="1"/>
  <c r="R744" i="21" s="1"/>
  <c r="R745" i="21" s="1"/>
  <c r="R746" i="21" s="1"/>
  <c r="R747" i="21" s="1"/>
  <c r="R748" i="21" s="1"/>
  <c r="R749" i="21" s="1"/>
  <c r="R750" i="21" s="1"/>
  <c r="R751" i="21" s="1"/>
  <c r="R752" i="21" s="1"/>
  <c r="R753" i="21" s="1"/>
  <c r="R754" i="21" s="1"/>
  <c r="R755" i="21" s="1"/>
  <c r="R756" i="21" s="1"/>
  <c r="R757" i="21" s="1"/>
  <c r="R758" i="21" s="1"/>
  <c r="R759" i="21" s="1"/>
  <c r="R760" i="21" s="1"/>
  <c r="R761" i="21" s="1"/>
  <c r="R762" i="21" s="1"/>
  <c r="R763" i="21" s="1"/>
  <c r="R764" i="21" s="1"/>
  <c r="R765" i="21" s="1"/>
  <c r="R766" i="21" s="1"/>
  <c r="R767" i="21" s="1"/>
  <c r="R768" i="21" s="1"/>
  <c r="R769" i="21" s="1"/>
  <c r="R770" i="21" s="1"/>
  <c r="R771" i="21" s="1"/>
  <c r="R772" i="21" s="1"/>
  <c r="R773" i="21" s="1"/>
  <c r="R774" i="21" s="1"/>
  <c r="R775" i="21" s="1"/>
  <c r="R776" i="21" s="1"/>
  <c r="R777" i="21" s="1"/>
  <c r="R778" i="21" s="1"/>
  <c r="R779" i="21" s="1"/>
  <c r="R780" i="21" s="1"/>
  <c r="R781" i="21" s="1"/>
  <c r="R782" i="21" s="1"/>
  <c r="R783" i="21" s="1"/>
  <c r="R784" i="21" s="1"/>
  <c r="R785" i="21" s="1"/>
  <c r="R786" i="21" s="1"/>
  <c r="R787" i="21" s="1"/>
  <c r="R788" i="21" s="1"/>
  <c r="R789" i="21" s="1"/>
  <c r="R790" i="21" s="1"/>
  <c r="R791" i="21" s="1"/>
  <c r="R792" i="21" s="1"/>
  <c r="R793" i="21" s="1"/>
  <c r="R794" i="21" s="1"/>
  <c r="R795" i="21" s="1"/>
  <c r="R796" i="21" s="1"/>
  <c r="R797" i="21" s="1"/>
  <c r="R798" i="21" s="1"/>
  <c r="R799" i="21" s="1"/>
  <c r="R800" i="21" s="1"/>
  <c r="R801" i="21" s="1"/>
  <c r="R802" i="21" s="1"/>
  <c r="R803" i="21" s="1"/>
  <c r="R804" i="21" s="1"/>
  <c r="R805" i="21" s="1"/>
  <c r="R806" i="21" s="1"/>
  <c r="R807" i="21" s="1"/>
  <c r="R808" i="21" s="1"/>
  <c r="R809" i="21" s="1"/>
  <c r="R810" i="21" s="1"/>
  <c r="R811" i="21" s="1"/>
  <c r="R812" i="21" s="1"/>
  <c r="R813" i="21" s="1"/>
  <c r="R814" i="21" s="1"/>
  <c r="R815" i="21" s="1"/>
  <c r="R816" i="21" s="1"/>
  <c r="R817" i="21" s="1"/>
  <c r="R818" i="21" s="1"/>
  <c r="R819" i="21" s="1"/>
  <c r="R820" i="21" s="1"/>
  <c r="R821" i="21" s="1"/>
  <c r="R822" i="21" s="1"/>
  <c r="R823" i="21" s="1"/>
  <c r="R824" i="21" s="1"/>
  <c r="R825" i="21" s="1"/>
  <c r="R826" i="21" s="1"/>
  <c r="R827" i="21" s="1"/>
  <c r="R828" i="21" s="1"/>
  <c r="R829" i="21" s="1"/>
  <c r="R830" i="21" s="1"/>
  <c r="R831" i="21" s="1"/>
  <c r="R832" i="21" s="1"/>
  <c r="R833" i="21" s="1"/>
  <c r="R834" i="21" s="1"/>
  <c r="R835" i="21" s="1"/>
  <c r="R836" i="21" s="1"/>
  <c r="R837" i="21" s="1"/>
  <c r="R838" i="21" s="1"/>
  <c r="R839" i="21" s="1"/>
  <c r="R840" i="21" s="1"/>
  <c r="R841" i="21" s="1"/>
  <c r="R842" i="21" s="1"/>
  <c r="R843" i="21" s="1"/>
  <c r="R844" i="21" s="1"/>
  <c r="R845" i="21" s="1"/>
  <c r="R846" i="21" s="1"/>
  <c r="R847" i="21" s="1"/>
  <c r="R848" i="21" s="1"/>
  <c r="R849" i="21" s="1"/>
  <c r="R850" i="21" s="1"/>
  <c r="R851" i="21" s="1"/>
  <c r="R852" i="21" s="1"/>
  <c r="R853" i="21" s="1"/>
  <c r="R854" i="21" s="1"/>
  <c r="R855" i="21" s="1"/>
  <c r="R856" i="21" s="1"/>
  <c r="R857" i="21" s="1"/>
  <c r="R858" i="21" s="1"/>
  <c r="R859" i="21" s="1"/>
  <c r="R860" i="21" s="1"/>
  <c r="R861" i="21" s="1"/>
  <c r="R862" i="21" s="1"/>
  <c r="R863" i="21" s="1"/>
  <c r="R864" i="21" s="1"/>
  <c r="R865" i="21" s="1"/>
  <c r="R866" i="21" s="1"/>
  <c r="R867" i="21" s="1"/>
  <c r="R868" i="21" s="1"/>
  <c r="R869" i="21" s="1"/>
  <c r="R870" i="21" s="1"/>
  <c r="R871" i="21" s="1"/>
  <c r="R872" i="21" s="1"/>
  <c r="R873" i="21" s="1"/>
  <c r="R874" i="21" s="1"/>
  <c r="R875" i="21" s="1"/>
  <c r="R876" i="21" s="1"/>
  <c r="R877" i="21" s="1"/>
  <c r="R878" i="21" s="1"/>
  <c r="R879" i="21" s="1"/>
  <c r="R880" i="21" s="1"/>
  <c r="R881" i="21" s="1"/>
  <c r="R882" i="21" s="1"/>
  <c r="R883" i="21" s="1"/>
  <c r="R884" i="21" s="1"/>
  <c r="R885" i="21" s="1"/>
  <c r="R886" i="21" s="1"/>
  <c r="R887" i="21" s="1"/>
  <c r="R888" i="21" s="1"/>
  <c r="R889" i="21" s="1"/>
  <c r="R890" i="21" s="1"/>
  <c r="R891" i="21" s="1"/>
  <c r="R892" i="21" s="1"/>
  <c r="R893" i="21" s="1"/>
  <c r="R894" i="21" s="1"/>
  <c r="R895" i="21" s="1"/>
  <c r="R896" i="21" s="1"/>
  <c r="R897" i="21" s="1"/>
  <c r="R898" i="21" s="1"/>
  <c r="R899" i="21" s="1"/>
  <c r="R900" i="21" s="1"/>
  <c r="R901" i="21" s="1"/>
  <c r="R902" i="21" s="1"/>
  <c r="R903" i="21" s="1"/>
  <c r="R904" i="21" s="1"/>
  <c r="R905" i="21" s="1"/>
  <c r="R906" i="21" s="1"/>
  <c r="R907" i="21" s="1"/>
  <c r="R908" i="21" s="1"/>
  <c r="R909" i="21" s="1"/>
  <c r="R910" i="21" s="1"/>
  <c r="R911" i="21" s="1"/>
  <c r="R912" i="21" s="1"/>
  <c r="R913" i="21" s="1"/>
  <c r="R914" i="21" s="1"/>
  <c r="R915" i="21" s="1"/>
  <c r="R916" i="21" s="1"/>
  <c r="R917" i="21" s="1"/>
  <c r="R918" i="21" s="1"/>
  <c r="R919" i="21" s="1"/>
  <c r="R920" i="21" s="1"/>
  <c r="R921" i="21" s="1"/>
  <c r="R922" i="21" s="1"/>
  <c r="R923" i="21" s="1"/>
  <c r="R924" i="21" s="1"/>
  <c r="R925" i="21" s="1"/>
  <c r="R926" i="21" s="1"/>
  <c r="R927" i="21" s="1"/>
  <c r="R928" i="21" s="1"/>
  <c r="R929" i="21" s="1"/>
  <c r="R930" i="21" s="1"/>
  <c r="R931" i="21" s="1"/>
  <c r="R932" i="21" s="1"/>
  <c r="R933" i="21" s="1"/>
  <c r="R934" i="21" s="1"/>
  <c r="R935" i="21" s="1"/>
  <c r="R936" i="21" s="1"/>
  <c r="R937" i="21" s="1"/>
  <c r="R938" i="21" s="1"/>
  <c r="R939" i="21" s="1"/>
  <c r="R940" i="21" s="1"/>
  <c r="R941" i="21" s="1"/>
  <c r="R942" i="21" s="1"/>
  <c r="R943" i="21" s="1"/>
  <c r="R944" i="21" s="1"/>
  <c r="R945" i="21" s="1"/>
  <c r="R946" i="21" s="1"/>
  <c r="R947" i="21" s="1"/>
  <c r="R948" i="21" s="1"/>
  <c r="R949" i="21" s="1"/>
  <c r="R950" i="21" s="1"/>
  <c r="R951" i="21" s="1"/>
  <c r="R952" i="21" s="1"/>
  <c r="R953" i="21" s="1"/>
  <c r="R954" i="21" s="1"/>
  <c r="R955" i="21" s="1"/>
  <c r="R956" i="21" s="1"/>
  <c r="R957" i="21" s="1"/>
  <c r="R958" i="21" s="1"/>
  <c r="R959" i="21" s="1"/>
  <c r="R960" i="21" s="1"/>
  <c r="R961" i="21" s="1"/>
  <c r="R962" i="21" s="1"/>
  <c r="R963" i="21" s="1"/>
  <c r="R964" i="21" s="1"/>
  <c r="R965" i="21" s="1"/>
  <c r="R966" i="21" s="1"/>
  <c r="R967" i="21" s="1"/>
  <c r="R968" i="21" s="1"/>
  <c r="R969" i="21" s="1"/>
  <c r="R970" i="21" s="1"/>
  <c r="R971" i="21" s="1"/>
  <c r="R972" i="21" s="1"/>
  <c r="R973" i="21" s="1"/>
  <c r="R974" i="21" s="1"/>
  <c r="R975" i="21" s="1"/>
  <c r="R976" i="21" s="1"/>
  <c r="R977" i="21" s="1"/>
  <c r="R978" i="21" s="1"/>
  <c r="R979" i="21" s="1"/>
  <c r="R980" i="21" s="1"/>
  <c r="R981" i="21" s="1"/>
  <c r="R982" i="21" s="1"/>
  <c r="R983" i="21" s="1"/>
  <c r="Q635" i="21"/>
  <c r="Q636" i="21" s="1"/>
  <c r="Q637" i="21" s="1"/>
  <c r="Q638" i="21" s="1"/>
  <c r="Q639" i="21" s="1"/>
  <c r="Q640" i="21" s="1"/>
  <c r="Q641" i="21" s="1"/>
  <c r="Q642" i="21" s="1"/>
  <c r="Q643" i="21" s="1"/>
  <c r="Q644" i="21" s="1"/>
  <c r="Q645" i="21" s="1"/>
  <c r="Q646" i="21" s="1"/>
  <c r="Q647" i="21" s="1"/>
  <c r="Q648" i="21" s="1"/>
  <c r="Q649" i="21" s="1"/>
  <c r="Q650" i="21" s="1"/>
  <c r="Q651" i="21" s="1"/>
  <c r="Q652" i="21" s="1"/>
  <c r="Q653" i="21" s="1"/>
  <c r="Q654" i="21" s="1"/>
  <c r="Q655" i="21" s="1"/>
  <c r="Q656" i="21" s="1"/>
  <c r="Q657" i="21" s="1"/>
  <c r="Q658" i="21" s="1"/>
  <c r="Q659" i="21" s="1"/>
  <c r="Q660" i="21" s="1"/>
  <c r="Q661" i="21" s="1"/>
  <c r="Q662" i="21" s="1"/>
  <c r="Q663" i="21" s="1"/>
  <c r="Q664" i="21" s="1"/>
  <c r="Q665" i="21" s="1"/>
  <c r="Q666" i="21" s="1"/>
  <c r="Q667" i="21" s="1"/>
  <c r="Q668" i="21" s="1"/>
  <c r="Q669" i="21" s="1"/>
  <c r="Q670" i="21" s="1"/>
  <c r="Q671" i="21" s="1"/>
  <c r="Q672" i="21" s="1"/>
  <c r="Q673" i="21" s="1"/>
  <c r="Q674" i="21" s="1"/>
  <c r="Q675" i="21" s="1"/>
  <c r="Q676" i="21" s="1"/>
  <c r="Q677" i="21" s="1"/>
  <c r="Q678" i="21" s="1"/>
  <c r="Q679" i="21" s="1"/>
  <c r="Q680" i="21" s="1"/>
  <c r="Q681" i="21" s="1"/>
  <c r="Q682" i="21" s="1"/>
  <c r="Q683" i="21" s="1"/>
  <c r="Q684" i="21" s="1"/>
  <c r="Q685" i="21" s="1"/>
  <c r="Q686" i="21" s="1"/>
  <c r="Q687" i="21" s="1"/>
  <c r="Q688" i="21" s="1"/>
  <c r="Q689" i="21" s="1"/>
  <c r="Q690" i="21" s="1"/>
  <c r="Q691" i="21" s="1"/>
  <c r="Q692" i="21" s="1"/>
  <c r="Q693" i="21" s="1"/>
  <c r="Q694" i="21" s="1"/>
  <c r="Q695" i="21" s="1"/>
  <c r="Q696" i="21" s="1"/>
  <c r="Q697" i="21" s="1"/>
  <c r="Q698" i="21" s="1"/>
  <c r="Q699" i="21" s="1"/>
  <c r="Q700" i="21" s="1"/>
  <c r="Q701" i="21" s="1"/>
  <c r="Q702" i="21" s="1"/>
  <c r="Q703" i="21" s="1"/>
  <c r="Q704" i="21" s="1"/>
  <c r="Q705" i="21" s="1"/>
  <c r="Q706" i="21" s="1"/>
  <c r="Q707" i="21" s="1"/>
  <c r="Q708" i="21" s="1"/>
  <c r="Q709" i="21" s="1"/>
  <c r="Q710" i="21" s="1"/>
  <c r="Q711" i="21" s="1"/>
  <c r="Q712" i="21" s="1"/>
  <c r="Q713" i="21" s="1"/>
  <c r="Q714" i="21" s="1"/>
  <c r="Q715" i="21" s="1"/>
  <c r="Q716" i="21" s="1"/>
  <c r="Q717" i="21" s="1"/>
  <c r="Q718" i="21" s="1"/>
  <c r="Q719" i="21" s="1"/>
  <c r="Q720" i="21" s="1"/>
  <c r="Q721" i="21" s="1"/>
  <c r="Q722" i="21" s="1"/>
  <c r="Q723" i="21" s="1"/>
  <c r="Q724" i="21" s="1"/>
  <c r="Q725" i="21" s="1"/>
  <c r="Q726" i="21" s="1"/>
  <c r="Q727" i="21" s="1"/>
  <c r="Q728" i="21" s="1"/>
  <c r="Q729" i="21" s="1"/>
  <c r="Q730" i="21" s="1"/>
  <c r="Q731" i="21" s="1"/>
  <c r="Q732" i="21" s="1"/>
  <c r="Q733" i="21" s="1"/>
  <c r="Q734" i="21" s="1"/>
  <c r="Q735" i="21" s="1"/>
  <c r="Q736" i="21" s="1"/>
  <c r="Q737" i="21" s="1"/>
  <c r="Q738" i="21" s="1"/>
  <c r="Q739" i="21" s="1"/>
  <c r="Q740" i="21" s="1"/>
  <c r="Q741" i="21" s="1"/>
  <c r="Q742" i="21" s="1"/>
  <c r="Q743" i="21" s="1"/>
  <c r="Q744" i="21" s="1"/>
  <c r="Q745" i="21" s="1"/>
  <c r="Q746" i="21" s="1"/>
  <c r="Q747" i="21" s="1"/>
  <c r="Q748" i="21" s="1"/>
  <c r="Q749" i="21" s="1"/>
  <c r="Q750" i="21" s="1"/>
  <c r="Q751" i="21" s="1"/>
  <c r="Q752" i="21" s="1"/>
  <c r="Q753" i="21" s="1"/>
  <c r="Q754" i="21" s="1"/>
  <c r="Q755" i="21" s="1"/>
  <c r="Q756" i="21" s="1"/>
  <c r="Q757" i="21" s="1"/>
  <c r="Q758" i="21" s="1"/>
  <c r="Q759" i="21" s="1"/>
  <c r="Q760" i="21" s="1"/>
  <c r="Q761" i="21" s="1"/>
  <c r="Q762" i="21" s="1"/>
  <c r="Q763" i="21" s="1"/>
  <c r="Q764" i="21" s="1"/>
  <c r="Q765" i="21" s="1"/>
  <c r="Q766" i="21" s="1"/>
  <c r="Q767" i="21" s="1"/>
  <c r="Q768" i="21" s="1"/>
  <c r="Q769" i="21" s="1"/>
  <c r="Q770" i="21" s="1"/>
  <c r="Q771" i="21" s="1"/>
  <c r="Q772" i="21" s="1"/>
  <c r="Q773" i="21" s="1"/>
  <c r="Q774" i="21" s="1"/>
  <c r="Q775" i="21" s="1"/>
  <c r="Q776" i="21" s="1"/>
  <c r="Q777" i="21" s="1"/>
  <c r="Q778" i="21" s="1"/>
  <c r="Q779" i="21" s="1"/>
  <c r="Q780" i="21" s="1"/>
  <c r="Q781" i="21" s="1"/>
  <c r="Q782" i="21" s="1"/>
  <c r="Q783" i="21" s="1"/>
  <c r="Q784" i="21" s="1"/>
  <c r="Q785" i="21" s="1"/>
  <c r="Q786" i="21" s="1"/>
  <c r="Q787" i="21" s="1"/>
  <c r="Q788" i="21" s="1"/>
  <c r="Q789" i="21" s="1"/>
  <c r="Q790" i="21" s="1"/>
  <c r="Q791" i="21" s="1"/>
  <c r="Q792" i="21" s="1"/>
  <c r="Q793" i="21" s="1"/>
  <c r="Q794" i="21" s="1"/>
  <c r="Q795" i="21" s="1"/>
  <c r="Q796" i="21" s="1"/>
  <c r="Q797" i="21" s="1"/>
  <c r="Q798" i="21" s="1"/>
  <c r="Q799" i="21" s="1"/>
  <c r="Q800" i="21" s="1"/>
  <c r="Q801" i="21" s="1"/>
  <c r="Q802" i="21" s="1"/>
  <c r="Q803" i="21" s="1"/>
  <c r="Q804" i="21" s="1"/>
  <c r="Q805" i="21" s="1"/>
  <c r="Q806" i="21" s="1"/>
  <c r="Q807" i="21" s="1"/>
  <c r="Q808" i="21" s="1"/>
  <c r="Q809" i="21" s="1"/>
  <c r="Q810" i="21" s="1"/>
  <c r="Q811" i="21" s="1"/>
  <c r="Q812" i="21" s="1"/>
  <c r="Q813" i="21" s="1"/>
  <c r="Q814" i="21" s="1"/>
  <c r="Q815" i="21" s="1"/>
  <c r="Q816" i="21" s="1"/>
  <c r="Q817" i="21" s="1"/>
  <c r="Q818" i="21" s="1"/>
  <c r="Q819" i="21" s="1"/>
  <c r="Q820" i="21" s="1"/>
  <c r="Q821" i="21" s="1"/>
  <c r="Q822" i="21" s="1"/>
  <c r="Q823" i="21" s="1"/>
  <c r="Q824" i="21" s="1"/>
  <c r="Q825" i="21" s="1"/>
  <c r="Q826" i="21" s="1"/>
  <c r="Q827" i="21" s="1"/>
  <c r="Q828" i="21" s="1"/>
  <c r="Q829" i="21" s="1"/>
  <c r="Q830" i="21" s="1"/>
  <c r="Q831" i="21" s="1"/>
  <c r="Q832" i="21" s="1"/>
  <c r="Q833" i="21" s="1"/>
  <c r="Q834" i="21" s="1"/>
  <c r="Q835" i="21" s="1"/>
  <c r="Q836" i="21" s="1"/>
  <c r="Q837" i="21" s="1"/>
  <c r="Q838" i="21" s="1"/>
  <c r="Q839" i="21" s="1"/>
  <c r="Q840" i="21" s="1"/>
  <c r="Q841" i="21" s="1"/>
  <c r="Q842" i="21" s="1"/>
  <c r="Q843" i="21" s="1"/>
  <c r="Q844" i="21" s="1"/>
  <c r="Q845" i="21" s="1"/>
  <c r="Q846" i="21" s="1"/>
  <c r="Q847" i="21" s="1"/>
  <c r="Q848" i="21" s="1"/>
  <c r="Q849" i="21" s="1"/>
  <c r="Q850" i="21" s="1"/>
  <c r="Q851" i="21" s="1"/>
  <c r="Q852" i="21" s="1"/>
  <c r="Q853" i="21" s="1"/>
  <c r="Q854" i="21" s="1"/>
  <c r="Q855" i="21" s="1"/>
  <c r="Q856" i="21" s="1"/>
  <c r="Q857" i="21" s="1"/>
  <c r="Q858" i="21" s="1"/>
  <c r="Q859" i="21" s="1"/>
  <c r="Q860" i="21" s="1"/>
  <c r="Q861" i="21" s="1"/>
  <c r="Q862" i="21" s="1"/>
  <c r="Q863" i="21" s="1"/>
  <c r="Q864" i="21" s="1"/>
  <c r="Q865" i="21" s="1"/>
  <c r="Q866" i="21" s="1"/>
  <c r="Q867" i="21" s="1"/>
  <c r="Q868" i="21" s="1"/>
  <c r="Q869" i="21" s="1"/>
  <c r="Q870" i="21" s="1"/>
  <c r="Q871" i="21" s="1"/>
  <c r="Q872" i="21" s="1"/>
  <c r="Q873" i="21" s="1"/>
  <c r="Q874" i="21" s="1"/>
  <c r="Q875" i="21" s="1"/>
  <c r="Q876" i="21" s="1"/>
  <c r="Q877" i="21" s="1"/>
  <c r="Q878" i="21" s="1"/>
  <c r="Q879" i="21" s="1"/>
  <c r="Q880" i="21" s="1"/>
  <c r="Q881" i="21" s="1"/>
  <c r="Q882" i="21" s="1"/>
  <c r="Q883" i="21" s="1"/>
  <c r="Q884" i="21" s="1"/>
  <c r="Q885" i="21" s="1"/>
  <c r="Q886" i="21" s="1"/>
  <c r="Q887" i="21" s="1"/>
  <c r="Q888" i="21" s="1"/>
  <c r="Q889" i="21" s="1"/>
  <c r="Q890" i="21" s="1"/>
  <c r="Q891" i="21" s="1"/>
  <c r="Q892" i="21" s="1"/>
  <c r="Q893" i="21" s="1"/>
  <c r="Q894" i="21" s="1"/>
  <c r="Q895" i="21" s="1"/>
  <c r="Q896" i="21" s="1"/>
  <c r="Q897" i="21" s="1"/>
  <c r="Q898" i="21" s="1"/>
  <c r="Q899" i="21" s="1"/>
  <c r="Q900" i="21" s="1"/>
  <c r="Q901" i="21" s="1"/>
  <c r="Q902" i="21" s="1"/>
  <c r="Q903" i="21" s="1"/>
  <c r="Q904" i="21" s="1"/>
  <c r="Q905" i="21" s="1"/>
  <c r="Q906" i="21" s="1"/>
  <c r="Q907" i="21" s="1"/>
  <c r="Q908" i="21" s="1"/>
  <c r="Q909" i="21" s="1"/>
  <c r="Q910" i="21" s="1"/>
  <c r="Q911" i="21" s="1"/>
  <c r="Q912" i="21" s="1"/>
  <c r="Q913" i="21" s="1"/>
  <c r="Q914" i="21" s="1"/>
  <c r="Q915" i="21" s="1"/>
  <c r="Q916" i="21" s="1"/>
  <c r="Q917" i="21" s="1"/>
  <c r="Q918" i="21" s="1"/>
  <c r="Q919" i="21" s="1"/>
  <c r="Q920" i="21" s="1"/>
  <c r="Q921" i="21" s="1"/>
  <c r="Q922" i="21" s="1"/>
  <c r="Q923" i="21" s="1"/>
  <c r="Q924" i="21" s="1"/>
  <c r="Q925" i="21" s="1"/>
  <c r="Q926" i="21" s="1"/>
  <c r="Q927" i="21" s="1"/>
  <c r="Q928" i="21" s="1"/>
  <c r="Q929" i="21" s="1"/>
  <c r="Q930" i="21" s="1"/>
  <c r="Q931" i="21" s="1"/>
  <c r="Q932" i="21" s="1"/>
  <c r="Q933" i="21" s="1"/>
  <c r="Q934" i="21" s="1"/>
  <c r="Q935" i="21" s="1"/>
  <c r="Q936" i="21" s="1"/>
  <c r="Q937" i="21" s="1"/>
  <c r="Q938" i="21" s="1"/>
  <c r="Q939" i="21" s="1"/>
  <c r="Q940" i="21" s="1"/>
  <c r="Q941" i="21" s="1"/>
  <c r="Q942" i="21" s="1"/>
  <c r="Q943" i="21" s="1"/>
  <c r="Q944" i="21" s="1"/>
  <c r="Q945" i="21" s="1"/>
  <c r="Q946" i="21" s="1"/>
  <c r="Q947" i="21" s="1"/>
  <c r="Q948" i="21" s="1"/>
  <c r="Q949" i="21" s="1"/>
  <c r="Q950" i="21" s="1"/>
  <c r="Q951" i="21" s="1"/>
  <c r="Q952" i="21" s="1"/>
  <c r="Q953" i="21" s="1"/>
  <c r="Q954" i="21" s="1"/>
  <c r="Q955" i="21" s="1"/>
  <c r="Q956" i="21" s="1"/>
  <c r="Q957" i="21" s="1"/>
  <c r="Q958" i="21" s="1"/>
  <c r="Q959" i="21" s="1"/>
  <c r="Q960" i="21" s="1"/>
  <c r="Q961" i="21" s="1"/>
  <c r="Q962" i="21" s="1"/>
  <c r="Q963" i="21" s="1"/>
  <c r="Q964" i="21" s="1"/>
  <c r="Q965" i="21" s="1"/>
  <c r="Q966" i="21" s="1"/>
  <c r="Q967" i="21" s="1"/>
  <c r="Q968" i="21" s="1"/>
  <c r="Q969" i="21" s="1"/>
  <c r="Q970" i="21" s="1"/>
  <c r="Q971" i="21" s="1"/>
  <c r="Q972" i="21" s="1"/>
  <c r="Q973" i="21" s="1"/>
  <c r="Q974" i="21" s="1"/>
  <c r="Q975" i="21" s="1"/>
  <c r="Q976" i="21" s="1"/>
  <c r="Q977" i="21" s="1"/>
  <c r="Q978" i="21" s="1"/>
  <c r="Q979" i="21" s="1"/>
  <c r="Q980" i="21" s="1"/>
  <c r="Q981" i="21" s="1"/>
  <c r="Q982" i="21" s="1"/>
  <c r="Q983" i="21" s="1"/>
  <c r="P635" i="21"/>
  <c r="P636" i="21" s="1"/>
  <c r="P637" i="21" s="1"/>
  <c r="P638" i="21" s="1"/>
  <c r="P639" i="21" s="1"/>
  <c r="P640" i="21" s="1"/>
  <c r="P641" i="21" s="1"/>
  <c r="P642" i="21" s="1"/>
  <c r="P643" i="21" s="1"/>
  <c r="P644" i="21" s="1"/>
  <c r="P645" i="21" s="1"/>
  <c r="P646" i="21" s="1"/>
  <c r="P647" i="21" s="1"/>
  <c r="P648" i="21" s="1"/>
  <c r="P649" i="21" s="1"/>
  <c r="P650" i="21" s="1"/>
  <c r="P651" i="21" s="1"/>
  <c r="P652" i="21" s="1"/>
  <c r="P653" i="21" s="1"/>
  <c r="P654" i="21" s="1"/>
  <c r="P655" i="21" s="1"/>
  <c r="P656" i="21" s="1"/>
  <c r="P657" i="21" s="1"/>
  <c r="P658" i="21" s="1"/>
  <c r="P659" i="21" s="1"/>
  <c r="P660" i="21" s="1"/>
  <c r="P661" i="21" s="1"/>
  <c r="P662" i="21" s="1"/>
  <c r="P663" i="21" s="1"/>
  <c r="P664" i="21" s="1"/>
  <c r="P665" i="21" s="1"/>
  <c r="P666" i="21" s="1"/>
  <c r="P667" i="21" s="1"/>
  <c r="P668" i="21" s="1"/>
  <c r="P669" i="21" s="1"/>
  <c r="P670" i="21" s="1"/>
  <c r="P671" i="21" s="1"/>
  <c r="P672" i="21" s="1"/>
  <c r="P673" i="21" s="1"/>
  <c r="P674" i="21" s="1"/>
  <c r="P675" i="21" s="1"/>
  <c r="P676" i="21" s="1"/>
  <c r="P677" i="21" s="1"/>
  <c r="P678" i="21" s="1"/>
  <c r="P679" i="21" s="1"/>
  <c r="P680" i="21" s="1"/>
  <c r="P681" i="21" s="1"/>
  <c r="P682" i="21" s="1"/>
  <c r="P683" i="21" s="1"/>
  <c r="P684" i="21" s="1"/>
  <c r="P685" i="21" s="1"/>
  <c r="P686" i="21" s="1"/>
  <c r="P687" i="21" s="1"/>
  <c r="P688" i="21" s="1"/>
  <c r="P689" i="21" s="1"/>
  <c r="P690" i="21" s="1"/>
  <c r="P691" i="21" s="1"/>
  <c r="P692" i="21" s="1"/>
  <c r="P693" i="21" s="1"/>
  <c r="P694" i="21" s="1"/>
  <c r="P695" i="21" s="1"/>
  <c r="P696" i="21" s="1"/>
  <c r="P697" i="21" s="1"/>
  <c r="P698" i="21" s="1"/>
  <c r="P699" i="21" s="1"/>
  <c r="P700" i="21" s="1"/>
  <c r="P701" i="21" s="1"/>
  <c r="P702" i="21" s="1"/>
  <c r="P703" i="21" s="1"/>
  <c r="P704" i="21" s="1"/>
  <c r="P705" i="21" s="1"/>
  <c r="P706" i="21" s="1"/>
  <c r="P707" i="21" s="1"/>
  <c r="P708" i="21" s="1"/>
  <c r="P709" i="21" s="1"/>
  <c r="P710" i="21" s="1"/>
  <c r="P711" i="21" s="1"/>
  <c r="P712" i="21" s="1"/>
  <c r="P713" i="21" s="1"/>
  <c r="P714" i="21" s="1"/>
  <c r="P715" i="21" s="1"/>
  <c r="P716" i="21" s="1"/>
  <c r="P717" i="21" s="1"/>
  <c r="P718" i="21" s="1"/>
  <c r="P719" i="21" s="1"/>
  <c r="P720" i="21" s="1"/>
  <c r="P721" i="21" s="1"/>
  <c r="P722" i="21" s="1"/>
  <c r="P723" i="21" s="1"/>
  <c r="P724" i="21" s="1"/>
  <c r="P725" i="21" s="1"/>
  <c r="P726" i="21" s="1"/>
  <c r="P727" i="21" s="1"/>
  <c r="P728" i="21" s="1"/>
  <c r="P729" i="21" s="1"/>
  <c r="P730" i="21" s="1"/>
  <c r="P731" i="21" s="1"/>
  <c r="P732" i="21" s="1"/>
  <c r="P733" i="21" s="1"/>
  <c r="P734" i="21" s="1"/>
  <c r="P735" i="21" s="1"/>
  <c r="P736" i="21" s="1"/>
  <c r="P737" i="21" s="1"/>
  <c r="P738" i="21" s="1"/>
  <c r="P739" i="21" s="1"/>
  <c r="P740" i="21" s="1"/>
  <c r="P741" i="21" s="1"/>
  <c r="P742" i="21" s="1"/>
  <c r="P743" i="21" s="1"/>
  <c r="P744" i="21" s="1"/>
  <c r="P745" i="21" s="1"/>
  <c r="P746" i="21" s="1"/>
  <c r="P747" i="21" s="1"/>
  <c r="P748" i="21" s="1"/>
  <c r="P749" i="21" s="1"/>
  <c r="P750" i="21" s="1"/>
  <c r="P751" i="21" s="1"/>
  <c r="P752" i="21" s="1"/>
  <c r="P753" i="21" s="1"/>
  <c r="P754" i="21" s="1"/>
  <c r="P755" i="21" s="1"/>
  <c r="P756" i="21" s="1"/>
  <c r="P757" i="21" s="1"/>
  <c r="P758" i="21" s="1"/>
  <c r="P759" i="21" s="1"/>
  <c r="P760" i="21" s="1"/>
  <c r="P761" i="21" s="1"/>
  <c r="P762" i="21" s="1"/>
  <c r="P763" i="21" s="1"/>
  <c r="P764" i="21" s="1"/>
  <c r="P765" i="21" s="1"/>
  <c r="P766" i="21" s="1"/>
  <c r="P767" i="21" s="1"/>
  <c r="P768" i="21" s="1"/>
  <c r="P769" i="21" s="1"/>
  <c r="P770" i="21" s="1"/>
  <c r="P771" i="21" s="1"/>
  <c r="P772" i="21" s="1"/>
  <c r="P773" i="21" s="1"/>
  <c r="P774" i="21" s="1"/>
  <c r="P775" i="21" s="1"/>
  <c r="P776" i="21" s="1"/>
  <c r="P777" i="21" s="1"/>
  <c r="P778" i="21" s="1"/>
  <c r="P779" i="21" s="1"/>
  <c r="P780" i="21" s="1"/>
  <c r="P781" i="21" s="1"/>
  <c r="P782" i="21" s="1"/>
  <c r="P783" i="21" s="1"/>
  <c r="P784" i="21" s="1"/>
  <c r="P785" i="21" s="1"/>
  <c r="P786" i="21" s="1"/>
  <c r="P787" i="21" s="1"/>
  <c r="P788" i="21" s="1"/>
  <c r="P789" i="21" s="1"/>
  <c r="P790" i="21" s="1"/>
  <c r="P791" i="21" s="1"/>
  <c r="P792" i="21" s="1"/>
  <c r="P793" i="21" s="1"/>
  <c r="P794" i="21" s="1"/>
  <c r="P795" i="21" s="1"/>
  <c r="P796" i="21" s="1"/>
  <c r="P797" i="21" s="1"/>
  <c r="P798" i="21" s="1"/>
  <c r="P799" i="21" s="1"/>
  <c r="P800" i="21" s="1"/>
  <c r="P801" i="21" s="1"/>
  <c r="P802" i="21" s="1"/>
  <c r="P803" i="21" s="1"/>
  <c r="P804" i="21" s="1"/>
  <c r="P805" i="21" s="1"/>
  <c r="P806" i="21" s="1"/>
  <c r="P807" i="21" s="1"/>
  <c r="P808" i="21" s="1"/>
  <c r="P809" i="21" s="1"/>
  <c r="P810" i="21" s="1"/>
  <c r="P811" i="21" s="1"/>
  <c r="P812" i="21" s="1"/>
  <c r="P813" i="21" s="1"/>
  <c r="P814" i="21" s="1"/>
  <c r="P815" i="21" s="1"/>
  <c r="P816" i="21" s="1"/>
  <c r="P817" i="21" s="1"/>
  <c r="P818" i="21" s="1"/>
  <c r="P819" i="21" s="1"/>
  <c r="P820" i="21" s="1"/>
  <c r="P821" i="21" s="1"/>
  <c r="P822" i="21" s="1"/>
  <c r="P823" i="21" s="1"/>
  <c r="P824" i="21" s="1"/>
  <c r="P825" i="21" s="1"/>
  <c r="P826" i="21" s="1"/>
  <c r="P827" i="21" s="1"/>
  <c r="P828" i="21" s="1"/>
  <c r="P829" i="21" s="1"/>
  <c r="P830" i="21" s="1"/>
  <c r="P831" i="21" s="1"/>
  <c r="P832" i="21" s="1"/>
  <c r="P833" i="21" s="1"/>
  <c r="P834" i="21" s="1"/>
  <c r="P835" i="21" s="1"/>
  <c r="P836" i="21" s="1"/>
  <c r="P837" i="21" s="1"/>
  <c r="P838" i="21" s="1"/>
  <c r="P839" i="21" s="1"/>
  <c r="P840" i="21" s="1"/>
  <c r="P841" i="21" s="1"/>
  <c r="P842" i="21" s="1"/>
  <c r="P843" i="21" s="1"/>
  <c r="P844" i="21" s="1"/>
  <c r="P845" i="21" s="1"/>
  <c r="P846" i="21" s="1"/>
  <c r="P847" i="21" s="1"/>
  <c r="P848" i="21" s="1"/>
  <c r="P849" i="21" s="1"/>
  <c r="P850" i="21" s="1"/>
  <c r="P851" i="21" s="1"/>
  <c r="P852" i="21" s="1"/>
  <c r="P853" i="21" s="1"/>
  <c r="P854" i="21" s="1"/>
  <c r="P855" i="21" s="1"/>
  <c r="P856" i="21" s="1"/>
  <c r="P857" i="21" s="1"/>
  <c r="P858" i="21" s="1"/>
  <c r="P859" i="21" s="1"/>
  <c r="P860" i="21" s="1"/>
  <c r="P861" i="21" s="1"/>
  <c r="P862" i="21" s="1"/>
  <c r="P863" i="21" s="1"/>
  <c r="P864" i="21" s="1"/>
  <c r="P865" i="21" s="1"/>
  <c r="P866" i="21" s="1"/>
  <c r="P867" i="21" s="1"/>
  <c r="P868" i="21" s="1"/>
  <c r="P869" i="21" s="1"/>
  <c r="P870" i="21" s="1"/>
  <c r="P871" i="21" s="1"/>
  <c r="P872" i="21" s="1"/>
  <c r="P873" i="21" s="1"/>
  <c r="P874" i="21" s="1"/>
  <c r="P875" i="21" s="1"/>
  <c r="P876" i="21" s="1"/>
  <c r="P877" i="21" s="1"/>
  <c r="P878" i="21" s="1"/>
  <c r="P879" i="21" s="1"/>
  <c r="P880" i="21" s="1"/>
  <c r="P881" i="21" s="1"/>
  <c r="P882" i="21" s="1"/>
  <c r="P883" i="21" s="1"/>
  <c r="P884" i="21" s="1"/>
  <c r="P885" i="21" s="1"/>
  <c r="P886" i="21" s="1"/>
  <c r="P887" i="21" s="1"/>
  <c r="P888" i="21" s="1"/>
  <c r="P889" i="21" s="1"/>
  <c r="P890" i="21" s="1"/>
  <c r="P891" i="21" s="1"/>
  <c r="P892" i="21" s="1"/>
  <c r="P893" i="21" s="1"/>
  <c r="P894" i="21" s="1"/>
  <c r="P895" i="21" s="1"/>
  <c r="P896" i="21" s="1"/>
  <c r="P897" i="21" s="1"/>
  <c r="P898" i="21" s="1"/>
  <c r="P899" i="21" s="1"/>
  <c r="P900" i="21" s="1"/>
  <c r="P901" i="21" s="1"/>
  <c r="P902" i="21" s="1"/>
  <c r="P903" i="21" s="1"/>
  <c r="P904" i="21" s="1"/>
  <c r="P905" i="21" s="1"/>
  <c r="P906" i="21" s="1"/>
  <c r="P907" i="21" s="1"/>
  <c r="P908" i="21" s="1"/>
  <c r="P909" i="21" s="1"/>
  <c r="P910" i="21" s="1"/>
  <c r="P911" i="21" s="1"/>
  <c r="P912" i="21" s="1"/>
  <c r="P913" i="21" s="1"/>
  <c r="P914" i="21" s="1"/>
  <c r="P915" i="21" s="1"/>
  <c r="P916" i="21" s="1"/>
  <c r="P917" i="21" s="1"/>
  <c r="P918" i="21" s="1"/>
  <c r="P919" i="21" s="1"/>
  <c r="P920" i="21" s="1"/>
  <c r="P921" i="21" s="1"/>
  <c r="P922" i="21" s="1"/>
  <c r="P923" i="21" s="1"/>
  <c r="P924" i="21" s="1"/>
  <c r="P925" i="21" s="1"/>
  <c r="P926" i="21" s="1"/>
  <c r="P927" i="21" s="1"/>
  <c r="P928" i="21" s="1"/>
  <c r="P929" i="21" s="1"/>
  <c r="P930" i="21" s="1"/>
  <c r="P931" i="21" s="1"/>
  <c r="P932" i="21" s="1"/>
  <c r="P933" i="21" s="1"/>
  <c r="P934" i="21" s="1"/>
  <c r="P935" i="21" s="1"/>
  <c r="P936" i="21" s="1"/>
  <c r="P937" i="21" s="1"/>
  <c r="P938" i="21" s="1"/>
  <c r="P939" i="21" s="1"/>
  <c r="P940" i="21" s="1"/>
  <c r="P941" i="21" s="1"/>
  <c r="P942" i="21" s="1"/>
  <c r="P943" i="21" s="1"/>
  <c r="P944" i="21" s="1"/>
  <c r="P945" i="21" s="1"/>
  <c r="P946" i="21" s="1"/>
  <c r="P947" i="21" s="1"/>
  <c r="P948" i="21" s="1"/>
  <c r="P949" i="21" s="1"/>
  <c r="P950" i="21" s="1"/>
  <c r="P951" i="21" s="1"/>
  <c r="P952" i="21" s="1"/>
  <c r="P953" i="21" s="1"/>
  <c r="P954" i="21" s="1"/>
  <c r="P955" i="21" s="1"/>
  <c r="P956" i="21" s="1"/>
  <c r="P957" i="21" s="1"/>
  <c r="P958" i="21" s="1"/>
  <c r="P959" i="21" s="1"/>
  <c r="P960" i="21" s="1"/>
  <c r="P961" i="21" s="1"/>
  <c r="P962" i="21" s="1"/>
  <c r="P963" i="21" s="1"/>
  <c r="P964" i="21" s="1"/>
  <c r="P965" i="21" s="1"/>
  <c r="P966" i="21" s="1"/>
  <c r="P967" i="21" s="1"/>
  <c r="P968" i="21" s="1"/>
  <c r="P969" i="21" s="1"/>
  <c r="P970" i="21" s="1"/>
  <c r="P971" i="21" s="1"/>
  <c r="P972" i="21" s="1"/>
  <c r="P973" i="21" s="1"/>
  <c r="P974" i="21" s="1"/>
  <c r="P975" i="21" s="1"/>
  <c r="P976" i="21" s="1"/>
  <c r="P977" i="21" s="1"/>
  <c r="P978" i="21" s="1"/>
  <c r="P979" i="21" s="1"/>
  <c r="P980" i="21" s="1"/>
  <c r="P981" i="21" s="1"/>
  <c r="P982" i="21" s="1"/>
  <c r="P983" i="21" s="1"/>
  <c r="O635" i="21"/>
  <c r="O636" i="21" s="1"/>
  <c r="O637" i="21" s="1"/>
  <c r="O638" i="21" s="1"/>
  <c r="O639" i="21" s="1"/>
  <c r="O640" i="21" s="1"/>
  <c r="O641" i="21" s="1"/>
  <c r="O642" i="21" s="1"/>
  <c r="O643" i="21" s="1"/>
  <c r="O644" i="21" s="1"/>
  <c r="O645" i="21" s="1"/>
  <c r="O646" i="21" s="1"/>
  <c r="O647" i="21" s="1"/>
  <c r="O648" i="21" s="1"/>
  <c r="O649" i="21" s="1"/>
  <c r="O650" i="21" s="1"/>
  <c r="O651" i="21" s="1"/>
  <c r="O652" i="21" s="1"/>
  <c r="O653" i="21" s="1"/>
  <c r="O654" i="21" s="1"/>
  <c r="O655" i="21" s="1"/>
  <c r="O656" i="21" s="1"/>
  <c r="O657" i="21" s="1"/>
  <c r="O658" i="21" s="1"/>
  <c r="O659" i="21" s="1"/>
  <c r="O660" i="21" s="1"/>
  <c r="O661" i="21" s="1"/>
  <c r="O662" i="21" s="1"/>
  <c r="O663" i="21" s="1"/>
  <c r="O664" i="21" s="1"/>
  <c r="O665" i="21" s="1"/>
  <c r="O666" i="21" s="1"/>
  <c r="O667" i="21" s="1"/>
  <c r="O668" i="21" s="1"/>
  <c r="O669" i="21" s="1"/>
  <c r="O670" i="21" s="1"/>
  <c r="O671" i="21" s="1"/>
  <c r="O672" i="21" s="1"/>
  <c r="O673" i="21" s="1"/>
  <c r="O674" i="21" s="1"/>
  <c r="O675" i="21" s="1"/>
  <c r="O676" i="21" s="1"/>
  <c r="O677" i="21" s="1"/>
  <c r="O678" i="21" s="1"/>
  <c r="O679" i="21" s="1"/>
  <c r="O680" i="21" s="1"/>
  <c r="O681" i="21" s="1"/>
  <c r="O682" i="21" s="1"/>
  <c r="O683" i="21" s="1"/>
  <c r="O684" i="21" s="1"/>
  <c r="O685" i="21" s="1"/>
  <c r="O686" i="21" s="1"/>
  <c r="O687" i="21" s="1"/>
  <c r="O688" i="21" s="1"/>
  <c r="O689" i="21" s="1"/>
  <c r="O690" i="21" s="1"/>
  <c r="O691" i="21" s="1"/>
  <c r="O692" i="21" s="1"/>
  <c r="O693" i="21" s="1"/>
  <c r="O694" i="21" s="1"/>
  <c r="O695" i="21" s="1"/>
  <c r="O696" i="21" s="1"/>
  <c r="O697" i="21" s="1"/>
  <c r="O698" i="21" s="1"/>
  <c r="O699" i="21" s="1"/>
  <c r="O700" i="21" s="1"/>
  <c r="O701" i="21" s="1"/>
  <c r="O702" i="21" s="1"/>
  <c r="O703" i="21" s="1"/>
  <c r="O704" i="21" s="1"/>
  <c r="O705" i="21" s="1"/>
  <c r="O706" i="21" s="1"/>
  <c r="O707" i="21" s="1"/>
  <c r="O708" i="21" s="1"/>
  <c r="O709" i="21" s="1"/>
  <c r="O710" i="21" s="1"/>
  <c r="O711" i="21" s="1"/>
  <c r="O712" i="21" s="1"/>
  <c r="O713" i="21" s="1"/>
  <c r="O714" i="21" s="1"/>
  <c r="O715" i="21" s="1"/>
  <c r="O716" i="21" s="1"/>
  <c r="O717" i="21" s="1"/>
  <c r="O718" i="21" s="1"/>
  <c r="O719" i="21" s="1"/>
  <c r="O720" i="21" s="1"/>
  <c r="O721" i="21" s="1"/>
  <c r="O722" i="21" s="1"/>
  <c r="O723" i="21" s="1"/>
  <c r="O724" i="21" s="1"/>
  <c r="O725" i="21" s="1"/>
  <c r="O726" i="21" s="1"/>
  <c r="O727" i="21" s="1"/>
  <c r="O728" i="21" s="1"/>
  <c r="O729" i="21" s="1"/>
  <c r="O730" i="21" s="1"/>
  <c r="O731" i="21" s="1"/>
  <c r="O732" i="21" s="1"/>
  <c r="O733" i="21" s="1"/>
  <c r="O734" i="21" s="1"/>
  <c r="O735" i="21" s="1"/>
  <c r="O736" i="21" s="1"/>
  <c r="O737" i="21" s="1"/>
  <c r="O738" i="21" s="1"/>
  <c r="O739" i="21" s="1"/>
  <c r="O740" i="21" s="1"/>
  <c r="O741" i="21" s="1"/>
  <c r="O742" i="21" s="1"/>
  <c r="O743" i="21" s="1"/>
  <c r="O744" i="21" s="1"/>
  <c r="O745" i="21" s="1"/>
  <c r="O746" i="21" s="1"/>
  <c r="O747" i="21" s="1"/>
  <c r="O748" i="21" s="1"/>
  <c r="O749" i="21" s="1"/>
  <c r="O750" i="21" s="1"/>
  <c r="O751" i="21" s="1"/>
  <c r="O752" i="21" s="1"/>
  <c r="O753" i="21" s="1"/>
  <c r="O754" i="21" s="1"/>
  <c r="O755" i="21" s="1"/>
  <c r="O756" i="21" s="1"/>
  <c r="O757" i="21" s="1"/>
  <c r="O758" i="21" s="1"/>
  <c r="O759" i="21" s="1"/>
  <c r="O760" i="21" s="1"/>
  <c r="O761" i="21" s="1"/>
  <c r="O762" i="21" s="1"/>
  <c r="O763" i="21" s="1"/>
  <c r="O764" i="21" s="1"/>
  <c r="O765" i="21" s="1"/>
  <c r="O766" i="21" s="1"/>
  <c r="O767" i="21" s="1"/>
  <c r="O768" i="21" s="1"/>
  <c r="O769" i="21" s="1"/>
  <c r="O770" i="21" s="1"/>
  <c r="O771" i="21" s="1"/>
  <c r="O772" i="21" s="1"/>
  <c r="O773" i="21" s="1"/>
  <c r="O774" i="21" s="1"/>
  <c r="O775" i="21" s="1"/>
  <c r="O776" i="21" s="1"/>
  <c r="O777" i="21" s="1"/>
  <c r="O778" i="21" s="1"/>
  <c r="O779" i="21" s="1"/>
  <c r="O780" i="21" s="1"/>
  <c r="O781" i="21" s="1"/>
  <c r="O782" i="21" s="1"/>
  <c r="O783" i="21" s="1"/>
  <c r="O784" i="21" s="1"/>
  <c r="O785" i="21" s="1"/>
  <c r="O786" i="21" s="1"/>
  <c r="O787" i="21" s="1"/>
  <c r="O788" i="21" s="1"/>
  <c r="O789" i="21" s="1"/>
  <c r="O790" i="21" s="1"/>
  <c r="O791" i="21" s="1"/>
  <c r="O792" i="21" s="1"/>
  <c r="O793" i="21" s="1"/>
  <c r="O794" i="21" s="1"/>
  <c r="O795" i="21" s="1"/>
  <c r="O796" i="21" s="1"/>
  <c r="O797" i="21" s="1"/>
  <c r="O798" i="21" s="1"/>
  <c r="O799" i="21" s="1"/>
  <c r="O800" i="21" s="1"/>
  <c r="O801" i="21" s="1"/>
  <c r="O802" i="21" s="1"/>
  <c r="O803" i="21" s="1"/>
  <c r="O804" i="21" s="1"/>
  <c r="O805" i="21" s="1"/>
  <c r="O806" i="21" s="1"/>
  <c r="O807" i="21" s="1"/>
  <c r="O808" i="21" s="1"/>
  <c r="O809" i="21" s="1"/>
  <c r="O810" i="21" s="1"/>
  <c r="O811" i="21" s="1"/>
  <c r="O812" i="21" s="1"/>
  <c r="O813" i="21" s="1"/>
  <c r="O814" i="21" s="1"/>
  <c r="O815" i="21" s="1"/>
  <c r="O816" i="21" s="1"/>
  <c r="O817" i="21" s="1"/>
  <c r="O818" i="21" s="1"/>
  <c r="O819" i="21" s="1"/>
  <c r="O820" i="21" s="1"/>
  <c r="O821" i="21" s="1"/>
  <c r="O822" i="21" s="1"/>
  <c r="O823" i="21" s="1"/>
  <c r="O824" i="21" s="1"/>
  <c r="O825" i="21" s="1"/>
  <c r="O826" i="21" s="1"/>
  <c r="O827" i="21" s="1"/>
  <c r="O828" i="21" s="1"/>
  <c r="O829" i="21" s="1"/>
  <c r="O830" i="21" s="1"/>
  <c r="O831" i="21" s="1"/>
  <c r="O832" i="21" s="1"/>
  <c r="O833" i="21" s="1"/>
  <c r="O834" i="21" s="1"/>
  <c r="O835" i="21" s="1"/>
  <c r="O836" i="21" s="1"/>
  <c r="O837" i="21" s="1"/>
  <c r="O838" i="21" s="1"/>
  <c r="O839" i="21" s="1"/>
  <c r="O840" i="21" s="1"/>
  <c r="O841" i="21" s="1"/>
  <c r="O842" i="21" s="1"/>
  <c r="O843" i="21" s="1"/>
  <c r="O844" i="21" s="1"/>
  <c r="O845" i="21" s="1"/>
  <c r="O846" i="21" s="1"/>
  <c r="O847" i="21" s="1"/>
  <c r="O848" i="21" s="1"/>
  <c r="O849" i="21" s="1"/>
  <c r="O850" i="21" s="1"/>
  <c r="O851" i="21" s="1"/>
  <c r="O852" i="21" s="1"/>
  <c r="O853" i="21" s="1"/>
  <c r="O854" i="21" s="1"/>
  <c r="O855" i="21" s="1"/>
  <c r="O856" i="21" s="1"/>
  <c r="O857" i="21" s="1"/>
  <c r="O858" i="21" s="1"/>
  <c r="O859" i="21" s="1"/>
  <c r="O860" i="21" s="1"/>
  <c r="O861" i="21" s="1"/>
  <c r="O862" i="21" s="1"/>
  <c r="O863" i="21" s="1"/>
  <c r="O864" i="21" s="1"/>
  <c r="O865" i="21" s="1"/>
  <c r="O866" i="21" s="1"/>
  <c r="O867" i="21" s="1"/>
  <c r="O868" i="21" s="1"/>
  <c r="O869" i="21" s="1"/>
  <c r="O870" i="21" s="1"/>
  <c r="O871" i="21" s="1"/>
  <c r="O872" i="21" s="1"/>
  <c r="O873" i="21" s="1"/>
  <c r="O874" i="21" s="1"/>
  <c r="O875" i="21" s="1"/>
  <c r="O876" i="21" s="1"/>
  <c r="O877" i="21" s="1"/>
  <c r="O878" i="21" s="1"/>
  <c r="O879" i="21" s="1"/>
  <c r="O880" i="21" s="1"/>
  <c r="O881" i="21" s="1"/>
  <c r="O882" i="21" s="1"/>
  <c r="O883" i="21" s="1"/>
  <c r="O884" i="21" s="1"/>
  <c r="O885" i="21" s="1"/>
  <c r="O886" i="21" s="1"/>
  <c r="O887" i="21" s="1"/>
  <c r="O888" i="21" s="1"/>
  <c r="O889" i="21" s="1"/>
  <c r="O890" i="21" s="1"/>
  <c r="O891" i="21" s="1"/>
  <c r="O892" i="21" s="1"/>
  <c r="O893" i="21" s="1"/>
  <c r="O894" i="21" s="1"/>
  <c r="O895" i="21" s="1"/>
  <c r="O896" i="21" s="1"/>
  <c r="O897" i="21" s="1"/>
  <c r="O898" i="21" s="1"/>
  <c r="O899" i="21" s="1"/>
  <c r="O900" i="21" s="1"/>
  <c r="O901" i="21" s="1"/>
  <c r="O902" i="21" s="1"/>
  <c r="O903" i="21" s="1"/>
  <c r="O904" i="21" s="1"/>
  <c r="O905" i="21" s="1"/>
  <c r="O906" i="21" s="1"/>
  <c r="O907" i="21" s="1"/>
  <c r="O908" i="21" s="1"/>
  <c r="O909" i="21" s="1"/>
  <c r="O910" i="21" s="1"/>
  <c r="O911" i="21" s="1"/>
  <c r="O912" i="21" s="1"/>
  <c r="O913" i="21" s="1"/>
  <c r="O914" i="21" s="1"/>
  <c r="O915" i="21" s="1"/>
  <c r="O916" i="21" s="1"/>
  <c r="O917" i="21" s="1"/>
  <c r="O918" i="21" s="1"/>
  <c r="O919" i="21" s="1"/>
  <c r="O920" i="21" s="1"/>
  <c r="O921" i="21" s="1"/>
  <c r="O922" i="21" s="1"/>
  <c r="O923" i="21" s="1"/>
  <c r="O924" i="21" s="1"/>
  <c r="O925" i="21" s="1"/>
  <c r="O926" i="21" s="1"/>
  <c r="O927" i="21" s="1"/>
  <c r="O928" i="21" s="1"/>
  <c r="O929" i="21" s="1"/>
  <c r="O930" i="21" s="1"/>
  <c r="O931" i="21" s="1"/>
  <c r="O932" i="21" s="1"/>
  <c r="O933" i="21" s="1"/>
  <c r="O934" i="21" s="1"/>
  <c r="O935" i="21" s="1"/>
  <c r="O936" i="21" s="1"/>
  <c r="O937" i="21" s="1"/>
  <c r="O938" i="21" s="1"/>
  <c r="O939" i="21" s="1"/>
  <c r="O940" i="21" s="1"/>
  <c r="O941" i="21" s="1"/>
  <c r="O942" i="21" s="1"/>
  <c r="O943" i="21" s="1"/>
  <c r="O944" i="21" s="1"/>
  <c r="O945" i="21" s="1"/>
  <c r="O946" i="21" s="1"/>
  <c r="O947" i="21" s="1"/>
  <c r="O948" i="21" s="1"/>
  <c r="O949" i="21" s="1"/>
  <c r="O950" i="21" s="1"/>
  <c r="O951" i="21" s="1"/>
  <c r="O952" i="21" s="1"/>
  <c r="O953" i="21" s="1"/>
  <c r="O954" i="21" s="1"/>
  <c r="O955" i="21" s="1"/>
  <c r="O956" i="21" s="1"/>
  <c r="O957" i="21" s="1"/>
  <c r="O958" i="21" s="1"/>
  <c r="O959" i="21" s="1"/>
  <c r="O960" i="21" s="1"/>
  <c r="O961" i="21" s="1"/>
  <c r="O962" i="21" s="1"/>
  <c r="O963" i="21" s="1"/>
  <c r="O964" i="21" s="1"/>
  <c r="O965" i="21" s="1"/>
  <c r="O966" i="21" s="1"/>
  <c r="O967" i="21" s="1"/>
  <c r="O968" i="21" s="1"/>
  <c r="O969" i="21" s="1"/>
  <c r="O970" i="21" s="1"/>
  <c r="O971" i="21" s="1"/>
  <c r="O972" i="21" s="1"/>
  <c r="O973" i="21" s="1"/>
  <c r="O974" i="21" s="1"/>
  <c r="O975" i="21" s="1"/>
  <c r="O976" i="21" s="1"/>
  <c r="O977" i="21" s="1"/>
  <c r="O978" i="21" s="1"/>
  <c r="O979" i="21" s="1"/>
  <c r="O980" i="21" s="1"/>
  <c r="O981" i="21" s="1"/>
  <c r="O982" i="21" s="1"/>
  <c r="O983" i="21" s="1"/>
  <c r="N635" i="21"/>
  <c r="N636" i="21" s="1"/>
  <c r="N637" i="21" s="1"/>
  <c r="N638" i="21" s="1"/>
  <c r="N639" i="21" s="1"/>
  <c r="N640" i="21" s="1"/>
  <c r="N641" i="21" s="1"/>
  <c r="N642" i="21" s="1"/>
  <c r="N643" i="21" s="1"/>
  <c r="N644" i="21" s="1"/>
  <c r="N645" i="21" s="1"/>
  <c r="N646" i="21" s="1"/>
  <c r="N647" i="21" s="1"/>
  <c r="N648" i="21" s="1"/>
  <c r="N649" i="21" s="1"/>
  <c r="N650" i="21" s="1"/>
  <c r="N651" i="21" s="1"/>
  <c r="N652" i="21" s="1"/>
  <c r="N653" i="21" s="1"/>
  <c r="N654" i="21" s="1"/>
  <c r="N655" i="21" s="1"/>
  <c r="N656" i="21" s="1"/>
  <c r="N657" i="21" s="1"/>
  <c r="N658" i="21" s="1"/>
  <c r="N659" i="21" s="1"/>
  <c r="N660" i="21" s="1"/>
  <c r="N661" i="21" s="1"/>
  <c r="N662" i="21" s="1"/>
  <c r="N663" i="21" s="1"/>
  <c r="N664" i="21" s="1"/>
  <c r="N665" i="21" s="1"/>
  <c r="N666" i="21" s="1"/>
  <c r="N667" i="21" s="1"/>
  <c r="N668" i="21" s="1"/>
  <c r="N669" i="21" s="1"/>
  <c r="N670" i="21" s="1"/>
  <c r="N671" i="21" s="1"/>
  <c r="N672" i="21" s="1"/>
  <c r="N673" i="21" s="1"/>
  <c r="N674" i="21" s="1"/>
  <c r="N675" i="21" s="1"/>
  <c r="N676" i="21" s="1"/>
  <c r="N677" i="21" s="1"/>
  <c r="N678" i="21" s="1"/>
  <c r="N679" i="21" s="1"/>
  <c r="N680" i="21" s="1"/>
  <c r="N681" i="21" s="1"/>
  <c r="N682" i="21" s="1"/>
  <c r="N683" i="21" s="1"/>
  <c r="N684" i="21" s="1"/>
  <c r="N685" i="21" s="1"/>
  <c r="N686" i="21" s="1"/>
  <c r="N687" i="21" s="1"/>
  <c r="N688" i="21" s="1"/>
  <c r="N689" i="21" s="1"/>
  <c r="N690" i="21" s="1"/>
  <c r="N691" i="21" s="1"/>
  <c r="N692" i="21" s="1"/>
  <c r="N693" i="21" s="1"/>
  <c r="N694" i="21" s="1"/>
  <c r="N695" i="21" s="1"/>
  <c r="N696" i="21" s="1"/>
  <c r="N697" i="21" s="1"/>
  <c r="N698" i="21" s="1"/>
  <c r="N699" i="21" s="1"/>
  <c r="N700" i="21" s="1"/>
  <c r="N701" i="21" s="1"/>
  <c r="N702" i="21" s="1"/>
  <c r="N703" i="21" s="1"/>
  <c r="N704" i="21" s="1"/>
  <c r="N705" i="21" s="1"/>
  <c r="N706" i="21" s="1"/>
  <c r="N707" i="21" s="1"/>
  <c r="N708" i="21" s="1"/>
  <c r="N709" i="21" s="1"/>
  <c r="N710" i="21" s="1"/>
  <c r="N711" i="21" s="1"/>
  <c r="N712" i="21" s="1"/>
  <c r="N713" i="21" s="1"/>
  <c r="N714" i="21" s="1"/>
  <c r="N715" i="21" s="1"/>
  <c r="N716" i="21" s="1"/>
  <c r="N717" i="21" s="1"/>
  <c r="N718" i="21" s="1"/>
  <c r="N719" i="21" s="1"/>
  <c r="N720" i="21" s="1"/>
  <c r="N721" i="21" s="1"/>
  <c r="N722" i="21" s="1"/>
  <c r="N723" i="21" s="1"/>
  <c r="N724" i="21" s="1"/>
  <c r="N725" i="21" s="1"/>
  <c r="N726" i="21" s="1"/>
  <c r="N727" i="21" s="1"/>
  <c r="N728" i="21" s="1"/>
  <c r="N729" i="21" s="1"/>
  <c r="N730" i="21" s="1"/>
  <c r="N731" i="21" s="1"/>
  <c r="N732" i="21" s="1"/>
  <c r="N733" i="21" s="1"/>
  <c r="N734" i="21" s="1"/>
  <c r="N735" i="21" s="1"/>
  <c r="N736" i="21" s="1"/>
  <c r="N737" i="21" s="1"/>
  <c r="N738" i="21" s="1"/>
  <c r="N739" i="21" s="1"/>
  <c r="N740" i="21" s="1"/>
  <c r="N741" i="21" s="1"/>
  <c r="N742" i="21" s="1"/>
  <c r="N743" i="21" s="1"/>
  <c r="N744" i="21" s="1"/>
  <c r="N745" i="21" s="1"/>
  <c r="N746" i="21" s="1"/>
  <c r="N747" i="21" s="1"/>
  <c r="N748" i="21" s="1"/>
  <c r="N749" i="21" s="1"/>
  <c r="N750" i="21" s="1"/>
  <c r="N751" i="21" s="1"/>
  <c r="N752" i="21" s="1"/>
  <c r="N753" i="21" s="1"/>
  <c r="N754" i="21" s="1"/>
  <c r="N755" i="21" s="1"/>
  <c r="N756" i="21" s="1"/>
  <c r="N757" i="21" s="1"/>
  <c r="N758" i="21" s="1"/>
  <c r="N759" i="21" s="1"/>
  <c r="N760" i="21" s="1"/>
  <c r="N761" i="21" s="1"/>
  <c r="N762" i="21" s="1"/>
  <c r="N763" i="21" s="1"/>
  <c r="N764" i="21" s="1"/>
  <c r="N765" i="21" s="1"/>
  <c r="N766" i="21" s="1"/>
  <c r="N767" i="21" s="1"/>
  <c r="N768" i="21" s="1"/>
  <c r="N769" i="21" s="1"/>
  <c r="N770" i="21" s="1"/>
  <c r="N771" i="21" s="1"/>
  <c r="N772" i="21" s="1"/>
  <c r="N773" i="21" s="1"/>
  <c r="N774" i="21" s="1"/>
  <c r="N775" i="21" s="1"/>
  <c r="N776" i="21" s="1"/>
  <c r="N777" i="21" s="1"/>
  <c r="N778" i="21" s="1"/>
  <c r="N779" i="21" s="1"/>
  <c r="N780" i="21" s="1"/>
  <c r="N781" i="21" s="1"/>
  <c r="N782" i="21" s="1"/>
  <c r="N783" i="21" s="1"/>
  <c r="N784" i="21" s="1"/>
  <c r="N785" i="21" s="1"/>
  <c r="N786" i="21" s="1"/>
  <c r="N787" i="21" s="1"/>
  <c r="N788" i="21" s="1"/>
  <c r="N789" i="21" s="1"/>
  <c r="N790" i="21" s="1"/>
  <c r="N791" i="21" s="1"/>
  <c r="N792" i="21" s="1"/>
  <c r="N793" i="21" s="1"/>
  <c r="N794" i="21" s="1"/>
  <c r="N795" i="21" s="1"/>
  <c r="N796" i="21" s="1"/>
  <c r="N797" i="21" s="1"/>
  <c r="N798" i="21" s="1"/>
  <c r="N799" i="21" s="1"/>
  <c r="N800" i="21" s="1"/>
  <c r="N801" i="21" s="1"/>
  <c r="N802" i="21" s="1"/>
  <c r="N803" i="21" s="1"/>
  <c r="N804" i="21" s="1"/>
  <c r="N805" i="21" s="1"/>
  <c r="N806" i="21" s="1"/>
  <c r="N807" i="21" s="1"/>
  <c r="N808" i="21" s="1"/>
  <c r="N809" i="21" s="1"/>
  <c r="N810" i="21" s="1"/>
  <c r="N811" i="21" s="1"/>
  <c r="N812" i="21" s="1"/>
  <c r="N813" i="21" s="1"/>
  <c r="N814" i="21" s="1"/>
  <c r="N815" i="21" s="1"/>
  <c r="N816" i="21" s="1"/>
  <c r="N817" i="21" s="1"/>
  <c r="N818" i="21" s="1"/>
  <c r="N819" i="21" s="1"/>
  <c r="N820" i="21" s="1"/>
  <c r="N821" i="21" s="1"/>
  <c r="N822" i="21" s="1"/>
  <c r="N823" i="21" s="1"/>
  <c r="N824" i="21" s="1"/>
  <c r="N825" i="21" s="1"/>
  <c r="N826" i="21" s="1"/>
  <c r="N827" i="21" s="1"/>
  <c r="N828" i="21" s="1"/>
  <c r="N829" i="21" s="1"/>
  <c r="N830" i="21" s="1"/>
  <c r="N831" i="21" s="1"/>
  <c r="N832" i="21" s="1"/>
  <c r="N833" i="21" s="1"/>
  <c r="N834" i="21" s="1"/>
  <c r="N835" i="21" s="1"/>
  <c r="N836" i="21" s="1"/>
  <c r="N837" i="21" s="1"/>
  <c r="N838" i="21" s="1"/>
  <c r="N839" i="21" s="1"/>
  <c r="N840" i="21" s="1"/>
  <c r="N841" i="21" s="1"/>
  <c r="N842" i="21" s="1"/>
  <c r="N843" i="21" s="1"/>
  <c r="N844" i="21" s="1"/>
  <c r="N845" i="21" s="1"/>
  <c r="N846" i="21" s="1"/>
  <c r="N847" i="21" s="1"/>
  <c r="N848" i="21" s="1"/>
  <c r="N849" i="21" s="1"/>
  <c r="N850" i="21" s="1"/>
  <c r="N851" i="21" s="1"/>
  <c r="N852" i="21" s="1"/>
  <c r="N853" i="21" s="1"/>
  <c r="N854" i="21" s="1"/>
  <c r="N855" i="21" s="1"/>
  <c r="N856" i="21" s="1"/>
  <c r="N857" i="21" s="1"/>
  <c r="N858" i="21" s="1"/>
  <c r="N859" i="21" s="1"/>
  <c r="N860" i="21" s="1"/>
  <c r="N861" i="21" s="1"/>
  <c r="N862" i="21" s="1"/>
  <c r="N863" i="21" s="1"/>
  <c r="N864" i="21" s="1"/>
  <c r="N865" i="21" s="1"/>
  <c r="N866" i="21" s="1"/>
  <c r="N867" i="21" s="1"/>
  <c r="N868" i="21" s="1"/>
  <c r="N869" i="21" s="1"/>
  <c r="N870" i="21" s="1"/>
  <c r="N871" i="21" s="1"/>
  <c r="N872" i="21" s="1"/>
  <c r="N873" i="21" s="1"/>
  <c r="N874" i="21" s="1"/>
  <c r="N875" i="21" s="1"/>
  <c r="N876" i="21" s="1"/>
  <c r="N877" i="21" s="1"/>
  <c r="N878" i="21" s="1"/>
  <c r="N879" i="21" s="1"/>
  <c r="N880" i="21" s="1"/>
  <c r="N881" i="21" s="1"/>
  <c r="N882" i="21" s="1"/>
  <c r="N883" i="21" s="1"/>
  <c r="N884" i="21" s="1"/>
  <c r="N885" i="21" s="1"/>
  <c r="N886" i="21" s="1"/>
  <c r="N887" i="21" s="1"/>
  <c r="N888" i="21" s="1"/>
  <c r="N889" i="21" s="1"/>
  <c r="N890" i="21" s="1"/>
  <c r="N891" i="21" s="1"/>
  <c r="N892" i="21" s="1"/>
  <c r="N893" i="21" s="1"/>
  <c r="N894" i="21" s="1"/>
  <c r="N895" i="21" s="1"/>
  <c r="N896" i="21" s="1"/>
  <c r="N897" i="21" s="1"/>
  <c r="N898" i="21" s="1"/>
  <c r="N899" i="21" s="1"/>
  <c r="N900" i="21" s="1"/>
  <c r="N901" i="21" s="1"/>
  <c r="N902" i="21" s="1"/>
  <c r="N903" i="21" s="1"/>
  <c r="N904" i="21" s="1"/>
  <c r="N905" i="21" s="1"/>
  <c r="N906" i="21" s="1"/>
  <c r="N907" i="21" s="1"/>
  <c r="N908" i="21" s="1"/>
  <c r="N909" i="21" s="1"/>
  <c r="N910" i="21" s="1"/>
  <c r="N911" i="21" s="1"/>
  <c r="N912" i="21" s="1"/>
  <c r="N913" i="21" s="1"/>
  <c r="N914" i="21" s="1"/>
  <c r="N915" i="21" s="1"/>
  <c r="N916" i="21" s="1"/>
  <c r="N917" i="21" s="1"/>
  <c r="N918" i="21" s="1"/>
  <c r="N919" i="21" s="1"/>
  <c r="N920" i="21" s="1"/>
  <c r="N921" i="21" s="1"/>
  <c r="N922" i="21" s="1"/>
  <c r="N923" i="21" s="1"/>
  <c r="N924" i="21" s="1"/>
  <c r="N925" i="21" s="1"/>
  <c r="N926" i="21" s="1"/>
  <c r="N927" i="21" s="1"/>
  <c r="N928" i="21" s="1"/>
  <c r="N929" i="21" s="1"/>
  <c r="N930" i="21" s="1"/>
  <c r="N931" i="21" s="1"/>
  <c r="N932" i="21" s="1"/>
  <c r="N933" i="21" s="1"/>
  <c r="N934" i="21" s="1"/>
  <c r="N935" i="21" s="1"/>
  <c r="N936" i="21" s="1"/>
  <c r="N937" i="21" s="1"/>
  <c r="N938" i="21" s="1"/>
  <c r="N939" i="21" s="1"/>
  <c r="N940" i="21" s="1"/>
  <c r="N941" i="21" s="1"/>
  <c r="N942" i="21" s="1"/>
  <c r="N943" i="21" s="1"/>
  <c r="N944" i="21" s="1"/>
  <c r="N945" i="21" s="1"/>
  <c r="N946" i="21" s="1"/>
  <c r="N947" i="21" s="1"/>
  <c r="N948" i="21" s="1"/>
  <c r="N949" i="21" s="1"/>
  <c r="N950" i="21" s="1"/>
  <c r="N951" i="21" s="1"/>
  <c r="N952" i="21" s="1"/>
  <c r="N953" i="21" s="1"/>
  <c r="N954" i="21" s="1"/>
  <c r="N955" i="21" s="1"/>
  <c r="N956" i="21" s="1"/>
  <c r="N957" i="21" s="1"/>
  <c r="N958" i="21" s="1"/>
  <c r="N959" i="21" s="1"/>
  <c r="N960" i="21" s="1"/>
  <c r="N961" i="21" s="1"/>
  <c r="N962" i="21" s="1"/>
  <c r="N963" i="21" s="1"/>
  <c r="N964" i="21" s="1"/>
  <c r="N965" i="21" s="1"/>
  <c r="N966" i="21" s="1"/>
  <c r="N967" i="21" s="1"/>
  <c r="N968" i="21" s="1"/>
  <c r="N969" i="21" s="1"/>
  <c r="N970" i="21" s="1"/>
  <c r="N971" i="21" s="1"/>
  <c r="N972" i="21" s="1"/>
  <c r="N973" i="21" s="1"/>
  <c r="N974" i="21" s="1"/>
  <c r="N975" i="21" s="1"/>
  <c r="N976" i="21" s="1"/>
  <c r="N977" i="21" s="1"/>
  <c r="N978" i="21" s="1"/>
  <c r="N979" i="21" s="1"/>
  <c r="N980" i="21" s="1"/>
  <c r="N981" i="21" s="1"/>
  <c r="N982" i="21" s="1"/>
  <c r="N983" i="21" s="1"/>
  <c r="R435" i="21"/>
  <c r="R436" i="21" s="1"/>
  <c r="R437" i="21" s="1"/>
  <c r="R438" i="21" s="1"/>
  <c r="R439" i="21" s="1"/>
  <c r="R440" i="21" s="1"/>
  <c r="R441" i="21" s="1"/>
  <c r="R442" i="21" s="1"/>
  <c r="R443" i="21" s="1"/>
  <c r="R444" i="21" s="1"/>
  <c r="R445" i="21" s="1"/>
  <c r="R446" i="21" s="1"/>
  <c r="R447" i="21" s="1"/>
  <c r="R448" i="21" s="1"/>
  <c r="R449" i="21" s="1"/>
  <c r="R450" i="21" s="1"/>
  <c r="R451" i="21" s="1"/>
  <c r="R452" i="21" s="1"/>
  <c r="R453" i="21" s="1"/>
  <c r="R454" i="21" s="1"/>
  <c r="R455" i="21" s="1"/>
  <c r="R456" i="21" s="1"/>
  <c r="R457" i="21" s="1"/>
  <c r="R458" i="21" s="1"/>
  <c r="R459" i="21" s="1"/>
  <c r="R460" i="21" s="1"/>
  <c r="R461" i="21" s="1"/>
  <c r="R462" i="21" s="1"/>
  <c r="R463" i="21" s="1"/>
  <c r="R464" i="21" s="1"/>
  <c r="R465" i="21" s="1"/>
  <c r="R466" i="21" s="1"/>
  <c r="R467" i="21" s="1"/>
  <c r="R468" i="21" s="1"/>
  <c r="R469" i="21" s="1"/>
  <c r="R470" i="21" s="1"/>
  <c r="R471" i="21" s="1"/>
  <c r="R472" i="21" s="1"/>
  <c r="R473" i="21" s="1"/>
  <c r="R474" i="21" s="1"/>
  <c r="R475" i="21" s="1"/>
  <c r="R476" i="21" s="1"/>
  <c r="R477" i="21" s="1"/>
  <c r="R478" i="21" s="1"/>
  <c r="R479" i="21" s="1"/>
  <c r="R480" i="21" s="1"/>
  <c r="R481" i="21" s="1"/>
  <c r="R482" i="21" s="1"/>
  <c r="R483" i="21" s="1"/>
  <c r="R484" i="21" s="1"/>
  <c r="R485" i="21" s="1"/>
  <c r="R486" i="21" s="1"/>
  <c r="R487" i="21" s="1"/>
  <c r="R488" i="21" s="1"/>
  <c r="R489" i="21" s="1"/>
  <c r="R490" i="21" s="1"/>
  <c r="R491" i="21" s="1"/>
  <c r="R492" i="21" s="1"/>
  <c r="R493" i="21" s="1"/>
  <c r="R494" i="21" s="1"/>
  <c r="R495" i="21" s="1"/>
  <c r="R496" i="21" s="1"/>
  <c r="R497" i="21" s="1"/>
  <c r="R498" i="21" s="1"/>
  <c r="R499" i="21" s="1"/>
  <c r="R500" i="21" s="1"/>
  <c r="R501" i="21" s="1"/>
  <c r="R502" i="21" s="1"/>
  <c r="R503" i="21" s="1"/>
  <c r="R504" i="21" s="1"/>
  <c r="R505" i="21" s="1"/>
  <c r="R506" i="21" s="1"/>
  <c r="R507" i="21" s="1"/>
  <c r="R508" i="21" s="1"/>
  <c r="R509" i="21" s="1"/>
  <c r="R510" i="21" s="1"/>
  <c r="R511" i="21" s="1"/>
  <c r="R512" i="21" s="1"/>
  <c r="R513" i="21" s="1"/>
  <c r="R514" i="21" s="1"/>
  <c r="R515" i="21" s="1"/>
  <c r="R516" i="21" s="1"/>
  <c r="R517" i="21" s="1"/>
  <c r="R518" i="21" s="1"/>
  <c r="R519" i="21" s="1"/>
  <c r="R520" i="21" s="1"/>
  <c r="R521" i="21" s="1"/>
  <c r="R522" i="21" s="1"/>
  <c r="R523" i="21" s="1"/>
  <c r="R524" i="21" s="1"/>
  <c r="R525" i="21" s="1"/>
  <c r="R526" i="21" s="1"/>
  <c r="R527" i="21" s="1"/>
  <c r="R528" i="21" s="1"/>
  <c r="R529" i="21" s="1"/>
  <c r="R530" i="21" s="1"/>
  <c r="R531" i="21" s="1"/>
  <c r="R532" i="21" s="1"/>
  <c r="R533" i="21" s="1"/>
  <c r="R534" i="21" s="1"/>
  <c r="R535" i="21" s="1"/>
  <c r="R536" i="21" s="1"/>
  <c r="R537" i="21" s="1"/>
  <c r="R538" i="21" s="1"/>
  <c r="R539" i="21" s="1"/>
  <c r="R540" i="21" s="1"/>
  <c r="R541" i="21" s="1"/>
  <c r="R542" i="21" s="1"/>
  <c r="R543" i="21" s="1"/>
  <c r="R544" i="21" s="1"/>
  <c r="R545" i="21" s="1"/>
  <c r="R546" i="21" s="1"/>
  <c r="R547" i="21" s="1"/>
  <c r="R548" i="21" s="1"/>
  <c r="R549" i="21" s="1"/>
  <c r="R550" i="21" s="1"/>
  <c r="R551" i="21" s="1"/>
  <c r="R552" i="21" s="1"/>
  <c r="R553" i="21" s="1"/>
  <c r="R554" i="21" s="1"/>
  <c r="R555" i="21" s="1"/>
  <c r="R556" i="21" s="1"/>
  <c r="R557" i="21" s="1"/>
  <c r="R558" i="21" s="1"/>
  <c r="R559" i="21" s="1"/>
  <c r="R560" i="21" s="1"/>
  <c r="R561" i="21" s="1"/>
  <c r="R562" i="21" s="1"/>
  <c r="R563" i="21" s="1"/>
  <c r="R564" i="21" s="1"/>
  <c r="R565" i="21" s="1"/>
  <c r="R566" i="21" s="1"/>
  <c r="R567" i="21" s="1"/>
  <c r="R568" i="21" s="1"/>
  <c r="R569" i="21" s="1"/>
  <c r="R570" i="21" s="1"/>
  <c r="R571" i="21" s="1"/>
  <c r="R572" i="21" s="1"/>
  <c r="R573" i="21" s="1"/>
  <c r="R574" i="21" s="1"/>
  <c r="R575" i="21" s="1"/>
  <c r="R576" i="21" s="1"/>
  <c r="R577" i="21" s="1"/>
  <c r="R578" i="21" s="1"/>
  <c r="R579" i="21" s="1"/>
  <c r="R580" i="21" s="1"/>
  <c r="R581" i="21" s="1"/>
  <c r="R582" i="21" s="1"/>
  <c r="R583" i="21" s="1"/>
  <c r="R584" i="21" s="1"/>
  <c r="R585" i="21" s="1"/>
  <c r="R586" i="21" s="1"/>
  <c r="R587" i="21" s="1"/>
  <c r="R588" i="21" s="1"/>
  <c r="R589" i="21" s="1"/>
  <c r="R590" i="21" s="1"/>
  <c r="R591" i="21" s="1"/>
  <c r="R592" i="21" s="1"/>
  <c r="R593" i="21" s="1"/>
  <c r="R594" i="21" s="1"/>
  <c r="R595" i="21" s="1"/>
  <c r="R596" i="21" s="1"/>
  <c r="R597" i="21" s="1"/>
  <c r="R598" i="21" s="1"/>
  <c r="R599" i="21" s="1"/>
  <c r="R600" i="21" s="1"/>
  <c r="R601" i="21" s="1"/>
  <c r="R602" i="21" s="1"/>
  <c r="R603" i="21" s="1"/>
  <c r="R604" i="21" s="1"/>
  <c r="R605" i="21" s="1"/>
  <c r="R606" i="21" s="1"/>
  <c r="R607" i="21" s="1"/>
  <c r="R608" i="21" s="1"/>
  <c r="R609" i="21" s="1"/>
  <c r="R610" i="21" s="1"/>
  <c r="R611" i="21" s="1"/>
  <c r="R612" i="21" s="1"/>
  <c r="R613" i="21" s="1"/>
  <c r="R614" i="21" s="1"/>
  <c r="R615" i="21" s="1"/>
  <c r="R616" i="21" s="1"/>
  <c r="R617" i="21" s="1"/>
  <c r="R618" i="21" s="1"/>
  <c r="R619" i="21" s="1"/>
  <c r="R620" i="21" s="1"/>
  <c r="R621" i="21" s="1"/>
  <c r="R622" i="21" s="1"/>
  <c r="R623" i="21" s="1"/>
  <c r="R624" i="21" s="1"/>
  <c r="R625" i="21" s="1"/>
  <c r="R626" i="21" s="1"/>
  <c r="R627" i="21" s="1"/>
  <c r="R628" i="21" s="1"/>
  <c r="R629" i="21" s="1"/>
  <c r="R630" i="21" s="1"/>
  <c r="R631" i="21" s="1"/>
  <c r="R632" i="21" s="1"/>
  <c r="R633" i="21" s="1"/>
  <c r="Q435" i="21"/>
  <c r="Q436" i="21" s="1"/>
  <c r="Q437" i="21" s="1"/>
  <c r="Q438" i="21" s="1"/>
  <c r="Q439" i="21" s="1"/>
  <c r="Q440" i="21" s="1"/>
  <c r="Q441" i="21" s="1"/>
  <c r="Q442" i="21" s="1"/>
  <c r="Q443" i="21" s="1"/>
  <c r="Q444" i="21" s="1"/>
  <c r="Q445" i="21" s="1"/>
  <c r="Q446" i="21" s="1"/>
  <c r="Q447" i="21" s="1"/>
  <c r="Q448" i="21" s="1"/>
  <c r="Q449" i="21" s="1"/>
  <c r="Q450" i="21" s="1"/>
  <c r="Q451" i="21" s="1"/>
  <c r="Q452" i="21" s="1"/>
  <c r="Q453" i="21" s="1"/>
  <c r="Q454" i="21" s="1"/>
  <c r="Q455" i="21" s="1"/>
  <c r="Q456" i="21" s="1"/>
  <c r="Q457" i="21" s="1"/>
  <c r="Q458" i="21" s="1"/>
  <c r="Q459" i="21" s="1"/>
  <c r="Q460" i="21" s="1"/>
  <c r="Q461" i="21" s="1"/>
  <c r="Q462" i="21" s="1"/>
  <c r="Q463" i="21" s="1"/>
  <c r="Q464" i="21" s="1"/>
  <c r="Q465" i="21" s="1"/>
  <c r="Q466" i="21" s="1"/>
  <c r="Q467" i="21" s="1"/>
  <c r="Q468" i="21" s="1"/>
  <c r="Q469" i="21" s="1"/>
  <c r="Q470" i="21" s="1"/>
  <c r="Q471" i="21" s="1"/>
  <c r="Q472" i="21" s="1"/>
  <c r="Q473" i="21" s="1"/>
  <c r="Q474" i="21" s="1"/>
  <c r="Q475" i="21" s="1"/>
  <c r="Q476" i="21" s="1"/>
  <c r="Q477" i="21" s="1"/>
  <c r="Q478" i="21" s="1"/>
  <c r="Q479" i="21" s="1"/>
  <c r="Q480" i="21" s="1"/>
  <c r="Q481" i="21" s="1"/>
  <c r="Q482" i="21" s="1"/>
  <c r="Q483" i="21" s="1"/>
  <c r="Q484" i="21" s="1"/>
  <c r="Q485" i="21" s="1"/>
  <c r="Q486" i="21" s="1"/>
  <c r="Q487" i="21" s="1"/>
  <c r="Q488" i="21" s="1"/>
  <c r="Q489" i="21" s="1"/>
  <c r="Q490" i="21" s="1"/>
  <c r="Q491" i="21" s="1"/>
  <c r="Q492" i="21" s="1"/>
  <c r="Q493" i="21" s="1"/>
  <c r="Q494" i="21" s="1"/>
  <c r="Q495" i="21" s="1"/>
  <c r="Q496" i="21" s="1"/>
  <c r="Q497" i="21" s="1"/>
  <c r="Q498" i="21" s="1"/>
  <c r="Q499" i="21" s="1"/>
  <c r="Q500" i="21" s="1"/>
  <c r="Q501" i="21" s="1"/>
  <c r="Q502" i="21" s="1"/>
  <c r="Q503" i="21" s="1"/>
  <c r="Q504" i="21" s="1"/>
  <c r="Q505" i="21" s="1"/>
  <c r="Q506" i="21" s="1"/>
  <c r="Q507" i="21" s="1"/>
  <c r="Q508" i="21" s="1"/>
  <c r="Q509" i="21" s="1"/>
  <c r="Q510" i="21" s="1"/>
  <c r="Q511" i="21" s="1"/>
  <c r="Q512" i="21" s="1"/>
  <c r="Q513" i="21" s="1"/>
  <c r="Q514" i="21" s="1"/>
  <c r="Q515" i="21" s="1"/>
  <c r="Q516" i="21" s="1"/>
  <c r="Q517" i="21" s="1"/>
  <c r="Q518" i="21" s="1"/>
  <c r="Q519" i="21" s="1"/>
  <c r="Q520" i="21" s="1"/>
  <c r="Q521" i="21" s="1"/>
  <c r="Q522" i="21" s="1"/>
  <c r="Q523" i="21" s="1"/>
  <c r="Q524" i="21" s="1"/>
  <c r="Q525" i="21" s="1"/>
  <c r="Q526" i="21" s="1"/>
  <c r="Q527" i="21" s="1"/>
  <c r="Q528" i="21" s="1"/>
  <c r="Q529" i="21" s="1"/>
  <c r="Q530" i="21" s="1"/>
  <c r="Q531" i="21" s="1"/>
  <c r="Q532" i="21" s="1"/>
  <c r="Q533" i="21" s="1"/>
  <c r="Q534" i="21" s="1"/>
  <c r="Q535" i="21" s="1"/>
  <c r="Q536" i="21" s="1"/>
  <c r="Q537" i="21" s="1"/>
  <c r="Q538" i="21" s="1"/>
  <c r="Q539" i="21" s="1"/>
  <c r="Q540" i="21" s="1"/>
  <c r="Q541" i="21" s="1"/>
  <c r="Q542" i="21" s="1"/>
  <c r="Q543" i="21" s="1"/>
  <c r="Q544" i="21" s="1"/>
  <c r="Q545" i="21" s="1"/>
  <c r="Q546" i="21" s="1"/>
  <c r="Q547" i="21" s="1"/>
  <c r="Q548" i="21" s="1"/>
  <c r="Q549" i="21" s="1"/>
  <c r="Q550" i="21" s="1"/>
  <c r="Q551" i="21" s="1"/>
  <c r="Q552" i="21" s="1"/>
  <c r="Q553" i="21" s="1"/>
  <c r="Q554" i="21" s="1"/>
  <c r="Q555" i="21" s="1"/>
  <c r="Q556" i="21" s="1"/>
  <c r="Q557" i="21" s="1"/>
  <c r="Q558" i="21" s="1"/>
  <c r="Q559" i="21" s="1"/>
  <c r="Q560" i="21" s="1"/>
  <c r="Q561" i="21" s="1"/>
  <c r="Q562" i="21" s="1"/>
  <c r="Q563" i="21" s="1"/>
  <c r="Q564" i="21" s="1"/>
  <c r="Q565" i="21" s="1"/>
  <c r="Q566" i="21" s="1"/>
  <c r="Q567" i="21" s="1"/>
  <c r="Q568" i="21" s="1"/>
  <c r="Q569" i="21" s="1"/>
  <c r="Q570" i="21" s="1"/>
  <c r="Q571" i="21" s="1"/>
  <c r="Q572" i="21" s="1"/>
  <c r="Q573" i="21" s="1"/>
  <c r="Q574" i="21" s="1"/>
  <c r="Q575" i="21" s="1"/>
  <c r="Q576" i="21" s="1"/>
  <c r="Q577" i="21" s="1"/>
  <c r="Q578" i="21" s="1"/>
  <c r="Q579" i="21" s="1"/>
  <c r="Q580" i="21" s="1"/>
  <c r="Q581" i="21" s="1"/>
  <c r="Q582" i="21" s="1"/>
  <c r="Q583" i="21" s="1"/>
  <c r="Q584" i="21" s="1"/>
  <c r="Q585" i="21" s="1"/>
  <c r="Q586" i="21" s="1"/>
  <c r="Q587" i="21" s="1"/>
  <c r="Q588" i="21" s="1"/>
  <c r="Q589" i="21" s="1"/>
  <c r="Q590" i="21" s="1"/>
  <c r="Q591" i="21" s="1"/>
  <c r="Q592" i="21" s="1"/>
  <c r="Q593" i="21" s="1"/>
  <c r="Q594" i="21" s="1"/>
  <c r="Q595" i="21" s="1"/>
  <c r="Q596" i="21" s="1"/>
  <c r="Q597" i="21" s="1"/>
  <c r="Q598" i="21" s="1"/>
  <c r="Q599" i="21" s="1"/>
  <c r="Q600" i="21" s="1"/>
  <c r="Q601" i="21" s="1"/>
  <c r="Q602" i="21" s="1"/>
  <c r="Q603" i="21" s="1"/>
  <c r="Q604" i="21" s="1"/>
  <c r="Q605" i="21" s="1"/>
  <c r="Q606" i="21" s="1"/>
  <c r="Q607" i="21" s="1"/>
  <c r="Q608" i="21" s="1"/>
  <c r="Q609" i="21" s="1"/>
  <c r="Q610" i="21" s="1"/>
  <c r="Q611" i="21" s="1"/>
  <c r="Q612" i="21" s="1"/>
  <c r="Q613" i="21" s="1"/>
  <c r="Q614" i="21" s="1"/>
  <c r="Q615" i="21" s="1"/>
  <c r="Q616" i="21" s="1"/>
  <c r="Q617" i="21" s="1"/>
  <c r="Q618" i="21" s="1"/>
  <c r="Q619" i="21" s="1"/>
  <c r="Q620" i="21" s="1"/>
  <c r="Q621" i="21" s="1"/>
  <c r="Q622" i="21" s="1"/>
  <c r="Q623" i="21" s="1"/>
  <c r="Q624" i="21" s="1"/>
  <c r="Q625" i="21" s="1"/>
  <c r="Q626" i="21" s="1"/>
  <c r="Q627" i="21" s="1"/>
  <c r="Q628" i="21" s="1"/>
  <c r="Q629" i="21" s="1"/>
  <c r="Q630" i="21" s="1"/>
  <c r="Q631" i="21" s="1"/>
  <c r="Q632" i="21" s="1"/>
  <c r="Q633" i="21" s="1"/>
  <c r="P435" i="21"/>
  <c r="P436" i="21" s="1"/>
  <c r="P437" i="21" s="1"/>
  <c r="P438" i="21" s="1"/>
  <c r="P439" i="21" s="1"/>
  <c r="P440" i="21" s="1"/>
  <c r="P441" i="21" s="1"/>
  <c r="P442" i="21" s="1"/>
  <c r="P443" i="21" s="1"/>
  <c r="P444" i="21" s="1"/>
  <c r="P445" i="21" s="1"/>
  <c r="P446" i="21" s="1"/>
  <c r="P447" i="21" s="1"/>
  <c r="P448" i="21" s="1"/>
  <c r="P449" i="21" s="1"/>
  <c r="P450" i="21" s="1"/>
  <c r="P451" i="21" s="1"/>
  <c r="P452" i="21" s="1"/>
  <c r="P453" i="21" s="1"/>
  <c r="P454" i="21" s="1"/>
  <c r="P455" i="21" s="1"/>
  <c r="P456" i="21" s="1"/>
  <c r="P457" i="21" s="1"/>
  <c r="P458" i="21" s="1"/>
  <c r="P459" i="21" s="1"/>
  <c r="P460" i="21" s="1"/>
  <c r="P461" i="21" s="1"/>
  <c r="P462" i="21" s="1"/>
  <c r="P463" i="21" s="1"/>
  <c r="P464" i="21" s="1"/>
  <c r="P465" i="21" s="1"/>
  <c r="P466" i="21" s="1"/>
  <c r="P467" i="21" s="1"/>
  <c r="P468" i="21" s="1"/>
  <c r="P469" i="21" s="1"/>
  <c r="P470" i="21" s="1"/>
  <c r="P471" i="21" s="1"/>
  <c r="P472" i="21" s="1"/>
  <c r="P473" i="21" s="1"/>
  <c r="P474" i="21" s="1"/>
  <c r="P475" i="21" s="1"/>
  <c r="P476" i="21" s="1"/>
  <c r="P477" i="21" s="1"/>
  <c r="P478" i="21" s="1"/>
  <c r="P479" i="21" s="1"/>
  <c r="P480" i="21" s="1"/>
  <c r="P481" i="21" s="1"/>
  <c r="P482" i="21" s="1"/>
  <c r="P483" i="21" s="1"/>
  <c r="P484" i="21" s="1"/>
  <c r="P485" i="21" s="1"/>
  <c r="P486" i="21" s="1"/>
  <c r="P487" i="21" s="1"/>
  <c r="P488" i="21" s="1"/>
  <c r="P489" i="21" s="1"/>
  <c r="P490" i="21" s="1"/>
  <c r="P491" i="21" s="1"/>
  <c r="P492" i="21" s="1"/>
  <c r="P493" i="21" s="1"/>
  <c r="P494" i="21" s="1"/>
  <c r="P495" i="21" s="1"/>
  <c r="P496" i="21" s="1"/>
  <c r="P497" i="21" s="1"/>
  <c r="P498" i="21" s="1"/>
  <c r="P499" i="21" s="1"/>
  <c r="P500" i="21" s="1"/>
  <c r="P501" i="21" s="1"/>
  <c r="P502" i="21" s="1"/>
  <c r="P503" i="21" s="1"/>
  <c r="P504" i="21" s="1"/>
  <c r="P505" i="21" s="1"/>
  <c r="P506" i="21" s="1"/>
  <c r="P507" i="21" s="1"/>
  <c r="P508" i="21" s="1"/>
  <c r="P509" i="21" s="1"/>
  <c r="P510" i="21" s="1"/>
  <c r="P511" i="21" s="1"/>
  <c r="P512" i="21" s="1"/>
  <c r="P513" i="21" s="1"/>
  <c r="P514" i="21" s="1"/>
  <c r="P515" i="21" s="1"/>
  <c r="P516" i="21" s="1"/>
  <c r="P517" i="21" s="1"/>
  <c r="P518" i="21" s="1"/>
  <c r="P519" i="21" s="1"/>
  <c r="P520" i="21" s="1"/>
  <c r="P521" i="21" s="1"/>
  <c r="P522" i="21" s="1"/>
  <c r="P523" i="21" s="1"/>
  <c r="P524" i="21" s="1"/>
  <c r="P525" i="21" s="1"/>
  <c r="P526" i="21" s="1"/>
  <c r="P527" i="21" s="1"/>
  <c r="P528" i="21" s="1"/>
  <c r="P529" i="21" s="1"/>
  <c r="P530" i="21" s="1"/>
  <c r="P531" i="21" s="1"/>
  <c r="P532" i="21" s="1"/>
  <c r="P533" i="21" s="1"/>
  <c r="P534" i="21" s="1"/>
  <c r="P535" i="21" s="1"/>
  <c r="P536" i="21" s="1"/>
  <c r="P537" i="21" s="1"/>
  <c r="P538" i="21" s="1"/>
  <c r="P539" i="21" s="1"/>
  <c r="P540" i="21" s="1"/>
  <c r="P541" i="21" s="1"/>
  <c r="P542" i="21" s="1"/>
  <c r="P543" i="21" s="1"/>
  <c r="P544" i="21" s="1"/>
  <c r="P545" i="21" s="1"/>
  <c r="P546" i="21" s="1"/>
  <c r="P547" i="21" s="1"/>
  <c r="P548" i="21" s="1"/>
  <c r="P549" i="21" s="1"/>
  <c r="P550" i="21" s="1"/>
  <c r="P551" i="21" s="1"/>
  <c r="P552" i="21" s="1"/>
  <c r="P553" i="21" s="1"/>
  <c r="P554" i="21" s="1"/>
  <c r="P555" i="21" s="1"/>
  <c r="P556" i="21" s="1"/>
  <c r="P557" i="21" s="1"/>
  <c r="P558" i="21" s="1"/>
  <c r="P559" i="21" s="1"/>
  <c r="P560" i="21" s="1"/>
  <c r="P561" i="21" s="1"/>
  <c r="P562" i="21" s="1"/>
  <c r="P563" i="21" s="1"/>
  <c r="P564" i="21" s="1"/>
  <c r="P565" i="21" s="1"/>
  <c r="P566" i="21" s="1"/>
  <c r="P567" i="21" s="1"/>
  <c r="P568" i="21" s="1"/>
  <c r="P569" i="21" s="1"/>
  <c r="P570" i="21" s="1"/>
  <c r="P571" i="21" s="1"/>
  <c r="P572" i="21" s="1"/>
  <c r="P573" i="21" s="1"/>
  <c r="P574" i="21" s="1"/>
  <c r="P575" i="21" s="1"/>
  <c r="P576" i="21" s="1"/>
  <c r="P577" i="21" s="1"/>
  <c r="P578" i="21" s="1"/>
  <c r="P579" i="21" s="1"/>
  <c r="P580" i="21" s="1"/>
  <c r="P581" i="21" s="1"/>
  <c r="P582" i="21" s="1"/>
  <c r="P583" i="21" s="1"/>
  <c r="P584" i="21" s="1"/>
  <c r="P585" i="21" s="1"/>
  <c r="P586" i="21" s="1"/>
  <c r="P587" i="21" s="1"/>
  <c r="P588" i="21" s="1"/>
  <c r="P589" i="21" s="1"/>
  <c r="P590" i="21" s="1"/>
  <c r="P591" i="21" s="1"/>
  <c r="P592" i="21" s="1"/>
  <c r="P593" i="21" s="1"/>
  <c r="P594" i="21" s="1"/>
  <c r="P595" i="21" s="1"/>
  <c r="P596" i="21" s="1"/>
  <c r="P597" i="21" s="1"/>
  <c r="P598" i="21" s="1"/>
  <c r="P599" i="21" s="1"/>
  <c r="P600" i="21" s="1"/>
  <c r="P601" i="21" s="1"/>
  <c r="P602" i="21" s="1"/>
  <c r="P603" i="21" s="1"/>
  <c r="P604" i="21" s="1"/>
  <c r="P605" i="21" s="1"/>
  <c r="P606" i="21" s="1"/>
  <c r="P607" i="21" s="1"/>
  <c r="P608" i="21" s="1"/>
  <c r="P609" i="21" s="1"/>
  <c r="P610" i="21" s="1"/>
  <c r="P611" i="21" s="1"/>
  <c r="P612" i="21" s="1"/>
  <c r="P613" i="21" s="1"/>
  <c r="P614" i="21" s="1"/>
  <c r="P615" i="21" s="1"/>
  <c r="P616" i="21" s="1"/>
  <c r="P617" i="21" s="1"/>
  <c r="P618" i="21" s="1"/>
  <c r="P619" i="21" s="1"/>
  <c r="P620" i="21" s="1"/>
  <c r="P621" i="21" s="1"/>
  <c r="P622" i="21" s="1"/>
  <c r="P623" i="21" s="1"/>
  <c r="P624" i="21" s="1"/>
  <c r="P625" i="21" s="1"/>
  <c r="P626" i="21" s="1"/>
  <c r="P627" i="21" s="1"/>
  <c r="P628" i="21" s="1"/>
  <c r="P629" i="21" s="1"/>
  <c r="P630" i="21" s="1"/>
  <c r="P631" i="21" s="1"/>
  <c r="P632" i="21" s="1"/>
  <c r="P633" i="21" s="1"/>
  <c r="O435" i="21"/>
  <c r="O436" i="21" s="1"/>
  <c r="O437" i="21" s="1"/>
  <c r="O438" i="21" s="1"/>
  <c r="O439" i="21" s="1"/>
  <c r="O440" i="21" s="1"/>
  <c r="O441" i="21" s="1"/>
  <c r="O442" i="21" s="1"/>
  <c r="O443" i="21" s="1"/>
  <c r="O444" i="21" s="1"/>
  <c r="O445" i="21" s="1"/>
  <c r="O446" i="21" s="1"/>
  <c r="O447" i="21" s="1"/>
  <c r="O448" i="21" s="1"/>
  <c r="O449" i="21" s="1"/>
  <c r="O450" i="21" s="1"/>
  <c r="O451" i="21" s="1"/>
  <c r="O452" i="21" s="1"/>
  <c r="O453" i="21" s="1"/>
  <c r="O454" i="21" s="1"/>
  <c r="O455" i="21" s="1"/>
  <c r="O456" i="21" s="1"/>
  <c r="O457" i="21" s="1"/>
  <c r="O458" i="21" s="1"/>
  <c r="O459" i="21" s="1"/>
  <c r="O460" i="21" s="1"/>
  <c r="O461" i="21" s="1"/>
  <c r="O462" i="21" s="1"/>
  <c r="O463" i="21" s="1"/>
  <c r="O464" i="21" s="1"/>
  <c r="O465" i="21" s="1"/>
  <c r="O466" i="21" s="1"/>
  <c r="O467" i="21" s="1"/>
  <c r="O468" i="21" s="1"/>
  <c r="O469" i="21" s="1"/>
  <c r="O470" i="21" s="1"/>
  <c r="O471" i="21" s="1"/>
  <c r="O472" i="21" s="1"/>
  <c r="O473" i="21" s="1"/>
  <c r="O474" i="21" s="1"/>
  <c r="O475" i="21" s="1"/>
  <c r="O476" i="21" s="1"/>
  <c r="O477" i="21" s="1"/>
  <c r="O478" i="21" s="1"/>
  <c r="O479" i="21" s="1"/>
  <c r="O480" i="21" s="1"/>
  <c r="O481" i="21" s="1"/>
  <c r="O482" i="21" s="1"/>
  <c r="O483" i="21" s="1"/>
  <c r="O484" i="21" s="1"/>
  <c r="O485" i="21" s="1"/>
  <c r="O486" i="21" s="1"/>
  <c r="O487" i="21" s="1"/>
  <c r="O488" i="21" s="1"/>
  <c r="O489" i="21" s="1"/>
  <c r="O490" i="21" s="1"/>
  <c r="O491" i="21" s="1"/>
  <c r="O492" i="21" s="1"/>
  <c r="O493" i="21" s="1"/>
  <c r="O494" i="21" s="1"/>
  <c r="O495" i="21" s="1"/>
  <c r="O496" i="21" s="1"/>
  <c r="O497" i="21" s="1"/>
  <c r="O498" i="21" s="1"/>
  <c r="O499" i="21" s="1"/>
  <c r="O500" i="21" s="1"/>
  <c r="O501" i="21" s="1"/>
  <c r="O502" i="21" s="1"/>
  <c r="O503" i="21" s="1"/>
  <c r="O504" i="21" s="1"/>
  <c r="O505" i="21" s="1"/>
  <c r="O506" i="21" s="1"/>
  <c r="O507" i="21" s="1"/>
  <c r="O508" i="21" s="1"/>
  <c r="O509" i="21" s="1"/>
  <c r="O510" i="21" s="1"/>
  <c r="O511" i="21" s="1"/>
  <c r="O512" i="21" s="1"/>
  <c r="O513" i="21" s="1"/>
  <c r="O514" i="21" s="1"/>
  <c r="O515" i="21" s="1"/>
  <c r="O516" i="21" s="1"/>
  <c r="O517" i="21" s="1"/>
  <c r="O518" i="21" s="1"/>
  <c r="O519" i="21" s="1"/>
  <c r="O520" i="21" s="1"/>
  <c r="O521" i="21" s="1"/>
  <c r="O522" i="21" s="1"/>
  <c r="O523" i="21" s="1"/>
  <c r="O524" i="21" s="1"/>
  <c r="O525" i="21" s="1"/>
  <c r="O526" i="21" s="1"/>
  <c r="O527" i="21" s="1"/>
  <c r="O528" i="21" s="1"/>
  <c r="O529" i="21" s="1"/>
  <c r="O530" i="21" s="1"/>
  <c r="O531" i="21" s="1"/>
  <c r="O532" i="21" s="1"/>
  <c r="O533" i="21" s="1"/>
  <c r="O534" i="21" s="1"/>
  <c r="O535" i="21" s="1"/>
  <c r="O536" i="21" s="1"/>
  <c r="O537" i="21" s="1"/>
  <c r="O538" i="21" s="1"/>
  <c r="O539" i="21" s="1"/>
  <c r="O540" i="21" s="1"/>
  <c r="O541" i="21" s="1"/>
  <c r="O542" i="21" s="1"/>
  <c r="O543" i="21" s="1"/>
  <c r="O544" i="21" s="1"/>
  <c r="O545" i="21" s="1"/>
  <c r="O546" i="21" s="1"/>
  <c r="O547" i="21" s="1"/>
  <c r="O548" i="21" s="1"/>
  <c r="O549" i="21" s="1"/>
  <c r="O550" i="21" s="1"/>
  <c r="O551" i="21" s="1"/>
  <c r="O552" i="21" s="1"/>
  <c r="O553" i="21" s="1"/>
  <c r="O554" i="21" s="1"/>
  <c r="O555" i="21" s="1"/>
  <c r="O556" i="21" s="1"/>
  <c r="O557" i="21" s="1"/>
  <c r="O558" i="21" s="1"/>
  <c r="O559" i="21" s="1"/>
  <c r="O560" i="21" s="1"/>
  <c r="O561" i="21" s="1"/>
  <c r="O562" i="21" s="1"/>
  <c r="O563" i="21" s="1"/>
  <c r="O564" i="21" s="1"/>
  <c r="O565" i="21" s="1"/>
  <c r="O566" i="21" s="1"/>
  <c r="O567" i="21" s="1"/>
  <c r="O568" i="21" s="1"/>
  <c r="O569" i="21" s="1"/>
  <c r="O570" i="21" s="1"/>
  <c r="O571" i="21" s="1"/>
  <c r="O572" i="21" s="1"/>
  <c r="O573" i="21" s="1"/>
  <c r="O574" i="21" s="1"/>
  <c r="O575" i="21" s="1"/>
  <c r="O576" i="21" s="1"/>
  <c r="O577" i="21" s="1"/>
  <c r="O578" i="21" s="1"/>
  <c r="O579" i="21" s="1"/>
  <c r="O580" i="21" s="1"/>
  <c r="O581" i="21" s="1"/>
  <c r="O582" i="21" s="1"/>
  <c r="O583" i="21" s="1"/>
  <c r="O584" i="21" s="1"/>
  <c r="O585" i="21" s="1"/>
  <c r="O586" i="21" s="1"/>
  <c r="O587" i="21" s="1"/>
  <c r="O588" i="21" s="1"/>
  <c r="O589" i="21" s="1"/>
  <c r="O590" i="21" s="1"/>
  <c r="O591" i="21" s="1"/>
  <c r="O592" i="21" s="1"/>
  <c r="O593" i="21" s="1"/>
  <c r="O594" i="21" s="1"/>
  <c r="O595" i="21" s="1"/>
  <c r="O596" i="21" s="1"/>
  <c r="O597" i="21" s="1"/>
  <c r="O598" i="21" s="1"/>
  <c r="O599" i="21" s="1"/>
  <c r="O600" i="21" s="1"/>
  <c r="O601" i="21" s="1"/>
  <c r="O602" i="21" s="1"/>
  <c r="O603" i="21" s="1"/>
  <c r="O604" i="21" s="1"/>
  <c r="O605" i="21" s="1"/>
  <c r="O606" i="21" s="1"/>
  <c r="O607" i="21" s="1"/>
  <c r="O608" i="21" s="1"/>
  <c r="O609" i="21" s="1"/>
  <c r="O610" i="21" s="1"/>
  <c r="O611" i="21" s="1"/>
  <c r="O612" i="21" s="1"/>
  <c r="O613" i="21" s="1"/>
  <c r="O614" i="21" s="1"/>
  <c r="O615" i="21" s="1"/>
  <c r="O616" i="21" s="1"/>
  <c r="O617" i="21" s="1"/>
  <c r="O618" i="21" s="1"/>
  <c r="O619" i="21" s="1"/>
  <c r="O620" i="21" s="1"/>
  <c r="O621" i="21" s="1"/>
  <c r="O622" i="21" s="1"/>
  <c r="O623" i="21" s="1"/>
  <c r="O624" i="21" s="1"/>
  <c r="O625" i="21" s="1"/>
  <c r="O626" i="21" s="1"/>
  <c r="O627" i="21" s="1"/>
  <c r="O628" i="21" s="1"/>
  <c r="O629" i="21" s="1"/>
  <c r="O630" i="21" s="1"/>
  <c r="O631" i="21" s="1"/>
  <c r="O632" i="21" s="1"/>
  <c r="O633" i="21" s="1"/>
  <c r="N435" i="21"/>
  <c r="N436" i="21" s="1"/>
  <c r="N437" i="21" s="1"/>
  <c r="N438" i="21" s="1"/>
  <c r="N439" i="21" s="1"/>
  <c r="N440" i="21" s="1"/>
  <c r="N441" i="21" s="1"/>
  <c r="N442" i="21" s="1"/>
  <c r="N443" i="21" s="1"/>
  <c r="N444" i="21" s="1"/>
  <c r="N445" i="21" s="1"/>
  <c r="N446" i="21" s="1"/>
  <c r="N447" i="21" s="1"/>
  <c r="N448" i="21" s="1"/>
  <c r="N449" i="21" s="1"/>
  <c r="N450" i="21" s="1"/>
  <c r="N451" i="21" s="1"/>
  <c r="N452" i="21" s="1"/>
  <c r="N453" i="21" s="1"/>
  <c r="N454" i="21" s="1"/>
  <c r="N455" i="21" s="1"/>
  <c r="N456" i="21" s="1"/>
  <c r="N457" i="21" s="1"/>
  <c r="N458" i="21" s="1"/>
  <c r="N459" i="21" s="1"/>
  <c r="N460" i="21" s="1"/>
  <c r="N461" i="21" s="1"/>
  <c r="N462" i="21" s="1"/>
  <c r="N463" i="21" s="1"/>
  <c r="N464" i="21" s="1"/>
  <c r="N465" i="21" s="1"/>
  <c r="N466" i="21" s="1"/>
  <c r="N467" i="21" s="1"/>
  <c r="N468" i="21" s="1"/>
  <c r="N469" i="21" s="1"/>
  <c r="N470" i="21" s="1"/>
  <c r="N471" i="21" s="1"/>
  <c r="N472" i="21" s="1"/>
  <c r="N473" i="21" s="1"/>
  <c r="N474" i="21" s="1"/>
  <c r="N475" i="21" s="1"/>
  <c r="N476" i="21" s="1"/>
  <c r="N477" i="21" s="1"/>
  <c r="N478" i="21" s="1"/>
  <c r="N479" i="21" s="1"/>
  <c r="N480" i="21" s="1"/>
  <c r="N481" i="21" s="1"/>
  <c r="N482" i="21" s="1"/>
  <c r="N483" i="21" s="1"/>
  <c r="N484" i="21" s="1"/>
  <c r="N485" i="21" s="1"/>
  <c r="N486" i="21" s="1"/>
  <c r="N487" i="21" s="1"/>
  <c r="N488" i="21" s="1"/>
  <c r="N489" i="21" s="1"/>
  <c r="N490" i="21" s="1"/>
  <c r="N491" i="21" s="1"/>
  <c r="N492" i="21" s="1"/>
  <c r="N493" i="21" s="1"/>
  <c r="N494" i="21" s="1"/>
  <c r="N495" i="21" s="1"/>
  <c r="N496" i="21" s="1"/>
  <c r="N497" i="21" s="1"/>
  <c r="N498" i="21" s="1"/>
  <c r="N499" i="21" s="1"/>
  <c r="N500" i="21" s="1"/>
  <c r="N501" i="21" s="1"/>
  <c r="N502" i="21" s="1"/>
  <c r="N503" i="21" s="1"/>
  <c r="N504" i="21" s="1"/>
  <c r="N505" i="21" s="1"/>
  <c r="N506" i="21" s="1"/>
  <c r="N507" i="21" s="1"/>
  <c r="N508" i="21" s="1"/>
  <c r="N509" i="21" s="1"/>
  <c r="N510" i="21" s="1"/>
  <c r="N511" i="21" s="1"/>
  <c r="N512" i="21" s="1"/>
  <c r="N513" i="21" s="1"/>
  <c r="N514" i="21" s="1"/>
  <c r="N515" i="21" s="1"/>
  <c r="N516" i="21" s="1"/>
  <c r="N517" i="21" s="1"/>
  <c r="N518" i="21" s="1"/>
  <c r="N519" i="21" s="1"/>
  <c r="N520" i="21" s="1"/>
  <c r="N521" i="21" s="1"/>
  <c r="N522" i="21" s="1"/>
  <c r="N523" i="21" s="1"/>
  <c r="N524" i="21" s="1"/>
  <c r="N525" i="21" s="1"/>
  <c r="N526" i="21" s="1"/>
  <c r="N527" i="21" s="1"/>
  <c r="N528" i="21" s="1"/>
  <c r="N529" i="21" s="1"/>
  <c r="N530" i="21" s="1"/>
  <c r="N531" i="21" s="1"/>
  <c r="N532" i="21" s="1"/>
  <c r="N533" i="21" s="1"/>
  <c r="N534" i="21" s="1"/>
  <c r="N535" i="21" s="1"/>
  <c r="N536" i="21" s="1"/>
  <c r="N537" i="21" s="1"/>
  <c r="N538" i="21" s="1"/>
  <c r="N539" i="21" s="1"/>
  <c r="N540" i="21" s="1"/>
  <c r="N541" i="21" s="1"/>
  <c r="N542" i="21" s="1"/>
  <c r="N543" i="21" s="1"/>
  <c r="N544" i="21" s="1"/>
  <c r="N545" i="21" s="1"/>
  <c r="N546" i="21" s="1"/>
  <c r="N547" i="21" s="1"/>
  <c r="N548" i="21" s="1"/>
  <c r="N549" i="21" s="1"/>
  <c r="N550" i="21" s="1"/>
  <c r="N551" i="21" s="1"/>
  <c r="N552" i="21" s="1"/>
  <c r="N553" i="21" s="1"/>
  <c r="N554" i="21" s="1"/>
  <c r="N555" i="21" s="1"/>
  <c r="N556" i="21" s="1"/>
  <c r="N557" i="21" s="1"/>
  <c r="N558" i="21" s="1"/>
  <c r="N559" i="21" s="1"/>
  <c r="N560" i="21" s="1"/>
  <c r="N561" i="21" s="1"/>
  <c r="N562" i="21" s="1"/>
  <c r="N563" i="21" s="1"/>
  <c r="N564" i="21" s="1"/>
  <c r="N565" i="21" s="1"/>
  <c r="N566" i="21" s="1"/>
  <c r="N567" i="21" s="1"/>
  <c r="N568" i="21" s="1"/>
  <c r="N569" i="21" s="1"/>
  <c r="N570" i="21" s="1"/>
  <c r="N571" i="21" s="1"/>
  <c r="N572" i="21" s="1"/>
  <c r="N573" i="21" s="1"/>
  <c r="N574" i="21" s="1"/>
  <c r="N575" i="21" s="1"/>
  <c r="N576" i="21" s="1"/>
  <c r="N577" i="21" s="1"/>
  <c r="N578" i="21" s="1"/>
  <c r="N579" i="21" s="1"/>
  <c r="N580" i="21" s="1"/>
  <c r="N581" i="21" s="1"/>
  <c r="N582" i="21" s="1"/>
  <c r="N583" i="21" s="1"/>
  <c r="N584" i="21" s="1"/>
  <c r="N585" i="21" s="1"/>
  <c r="N586" i="21" s="1"/>
  <c r="N587" i="21" s="1"/>
  <c r="N588" i="21" s="1"/>
  <c r="N589" i="21" s="1"/>
  <c r="N590" i="21" s="1"/>
  <c r="N591" i="21" s="1"/>
  <c r="N592" i="21" s="1"/>
  <c r="N593" i="21" s="1"/>
  <c r="N594" i="21" s="1"/>
  <c r="N595" i="21" s="1"/>
  <c r="N596" i="21" s="1"/>
  <c r="N597" i="21" s="1"/>
  <c r="N598" i="21" s="1"/>
  <c r="N599" i="21" s="1"/>
  <c r="N600" i="21" s="1"/>
  <c r="N601" i="21" s="1"/>
  <c r="N602" i="21" s="1"/>
  <c r="N603" i="21" s="1"/>
  <c r="N604" i="21" s="1"/>
  <c r="N605" i="21" s="1"/>
  <c r="N606" i="21" s="1"/>
  <c r="N607" i="21" s="1"/>
  <c r="N608" i="21" s="1"/>
  <c r="N609" i="21" s="1"/>
  <c r="N610" i="21" s="1"/>
  <c r="N611" i="21" s="1"/>
  <c r="N612" i="21" s="1"/>
  <c r="N613" i="21" s="1"/>
  <c r="N614" i="21" s="1"/>
  <c r="N615" i="21" s="1"/>
  <c r="N616" i="21" s="1"/>
  <c r="N617" i="21" s="1"/>
  <c r="N618" i="21" s="1"/>
  <c r="N619" i="21" s="1"/>
  <c r="N620" i="21" s="1"/>
  <c r="N621" i="21" s="1"/>
  <c r="N622" i="21" s="1"/>
  <c r="N623" i="21" s="1"/>
  <c r="N624" i="21" s="1"/>
  <c r="N625" i="21" s="1"/>
  <c r="N626" i="21" s="1"/>
  <c r="N627" i="21" s="1"/>
  <c r="N628" i="21" s="1"/>
  <c r="N629" i="21" s="1"/>
  <c r="N630" i="21" s="1"/>
  <c r="N631" i="21" s="1"/>
  <c r="N632" i="21" s="1"/>
  <c r="N633" i="21" s="1"/>
  <c r="R285" i="21"/>
  <c r="R286" i="21" s="1"/>
  <c r="R287" i="21" s="1"/>
  <c r="R288" i="21" s="1"/>
  <c r="R289" i="21" s="1"/>
  <c r="R290" i="21" s="1"/>
  <c r="R291" i="21" s="1"/>
  <c r="R292" i="21" s="1"/>
  <c r="R293" i="21" s="1"/>
  <c r="R294" i="21" s="1"/>
  <c r="R295" i="21" s="1"/>
  <c r="R296" i="21" s="1"/>
  <c r="R297" i="21" s="1"/>
  <c r="R298" i="21" s="1"/>
  <c r="R299" i="21" s="1"/>
  <c r="R300" i="21" s="1"/>
  <c r="R301" i="21" s="1"/>
  <c r="R302" i="21" s="1"/>
  <c r="R303" i="21" s="1"/>
  <c r="R304" i="21" s="1"/>
  <c r="R305" i="21" s="1"/>
  <c r="R306" i="21" s="1"/>
  <c r="R307" i="21" s="1"/>
  <c r="R308" i="21" s="1"/>
  <c r="R309" i="21" s="1"/>
  <c r="R310" i="21" s="1"/>
  <c r="R311" i="21" s="1"/>
  <c r="R312" i="21" s="1"/>
  <c r="R313" i="21" s="1"/>
  <c r="R314" i="21" s="1"/>
  <c r="R315" i="21" s="1"/>
  <c r="R316" i="21" s="1"/>
  <c r="R317" i="21" s="1"/>
  <c r="R318" i="21" s="1"/>
  <c r="R319" i="21" s="1"/>
  <c r="R320" i="21" s="1"/>
  <c r="R321" i="21" s="1"/>
  <c r="R322" i="21" s="1"/>
  <c r="R323" i="21" s="1"/>
  <c r="R324" i="21" s="1"/>
  <c r="R325" i="21" s="1"/>
  <c r="R326" i="21" s="1"/>
  <c r="R327" i="21" s="1"/>
  <c r="R328" i="21" s="1"/>
  <c r="R329" i="21" s="1"/>
  <c r="R330" i="21" s="1"/>
  <c r="R331" i="21" s="1"/>
  <c r="R332" i="21" s="1"/>
  <c r="R333" i="21" s="1"/>
  <c r="R334" i="21" s="1"/>
  <c r="R335" i="21" s="1"/>
  <c r="R336" i="21" s="1"/>
  <c r="R337" i="21" s="1"/>
  <c r="R338" i="21" s="1"/>
  <c r="R339" i="21" s="1"/>
  <c r="R340" i="21" s="1"/>
  <c r="R341" i="21" s="1"/>
  <c r="R342" i="21" s="1"/>
  <c r="R343" i="21" s="1"/>
  <c r="R344" i="21" s="1"/>
  <c r="R345" i="21" s="1"/>
  <c r="R346" i="21" s="1"/>
  <c r="R347" i="21" s="1"/>
  <c r="R348" i="21" s="1"/>
  <c r="R349" i="21" s="1"/>
  <c r="R350" i="21" s="1"/>
  <c r="R351" i="21" s="1"/>
  <c r="R352" i="21" s="1"/>
  <c r="R353" i="21" s="1"/>
  <c r="R354" i="21" s="1"/>
  <c r="R355" i="21" s="1"/>
  <c r="R356" i="21" s="1"/>
  <c r="R357" i="21" s="1"/>
  <c r="R358" i="21" s="1"/>
  <c r="R359" i="21" s="1"/>
  <c r="R360" i="21" s="1"/>
  <c r="R361" i="21" s="1"/>
  <c r="R362" i="21" s="1"/>
  <c r="R363" i="21" s="1"/>
  <c r="R364" i="21" s="1"/>
  <c r="R365" i="21" s="1"/>
  <c r="R366" i="21" s="1"/>
  <c r="R367" i="21" s="1"/>
  <c r="R368" i="21" s="1"/>
  <c r="R369" i="21" s="1"/>
  <c r="R370" i="21" s="1"/>
  <c r="R371" i="21" s="1"/>
  <c r="R372" i="21" s="1"/>
  <c r="R373" i="21" s="1"/>
  <c r="R374" i="21" s="1"/>
  <c r="R375" i="21" s="1"/>
  <c r="R376" i="21" s="1"/>
  <c r="R377" i="21" s="1"/>
  <c r="R378" i="21" s="1"/>
  <c r="R379" i="21" s="1"/>
  <c r="R380" i="21" s="1"/>
  <c r="R381" i="21" s="1"/>
  <c r="R382" i="21" s="1"/>
  <c r="R383" i="21" s="1"/>
  <c r="R384" i="21" s="1"/>
  <c r="R385" i="21" s="1"/>
  <c r="R386" i="21" s="1"/>
  <c r="R387" i="21" s="1"/>
  <c r="R388" i="21" s="1"/>
  <c r="R389" i="21" s="1"/>
  <c r="R390" i="21" s="1"/>
  <c r="R391" i="21" s="1"/>
  <c r="R392" i="21" s="1"/>
  <c r="R393" i="21" s="1"/>
  <c r="R394" i="21" s="1"/>
  <c r="R395" i="21" s="1"/>
  <c r="R396" i="21" s="1"/>
  <c r="R397" i="21" s="1"/>
  <c r="R398" i="21" s="1"/>
  <c r="R399" i="21" s="1"/>
  <c r="R400" i="21" s="1"/>
  <c r="R401" i="21" s="1"/>
  <c r="R402" i="21" s="1"/>
  <c r="R403" i="21" s="1"/>
  <c r="R404" i="21" s="1"/>
  <c r="R405" i="21" s="1"/>
  <c r="R406" i="21" s="1"/>
  <c r="R407" i="21" s="1"/>
  <c r="R408" i="21" s="1"/>
  <c r="R409" i="21" s="1"/>
  <c r="R410" i="21" s="1"/>
  <c r="R411" i="21" s="1"/>
  <c r="R412" i="21" s="1"/>
  <c r="R413" i="21" s="1"/>
  <c r="R414" i="21" s="1"/>
  <c r="R415" i="21" s="1"/>
  <c r="R416" i="21" s="1"/>
  <c r="R417" i="21" s="1"/>
  <c r="R418" i="21" s="1"/>
  <c r="R419" i="21" s="1"/>
  <c r="R420" i="21" s="1"/>
  <c r="R421" i="21" s="1"/>
  <c r="R422" i="21" s="1"/>
  <c r="R423" i="21" s="1"/>
  <c r="R424" i="21" s="1"/>
  <c r="R425" i="21" s="1"/>
  <c r="R426" i="21" s="1"/>
  <c r="R427" i="21" s="1"/>
  <c r="R428" i="21" s="1"/>
  <c r="R429" i="21" s="1"/>
  <c r="R430" i="21" s="1"/>
  <c r="R431" i="21" s="1"/>
  <c r="R432" i="21" s="1"/>
  <c r="R433" i="21" s="1"/>
  <c r="Q285" i="21"/>
  <c r="Q286" i="21" s="1"/>
  <c r="Q287" i="21" s="1"/>
  <c r="Q288" i="21" s="1"/>
  <c r="Q289" i="21" s="1"/>
  <c r="Q290" i="21" s="1"/>
  <c r="Q291" i="21" s="1"/>
  <c r="Q292" i="21" s="1"/>
  <c r="Q293" i="21" s="1"/>
  <c r="Q294" i="21" s="1"/>
  <c r="Q295" i="21" s="1"/>
  <c r="Q296" i="21" s="1"/>
  <c r="Q297" i="21" s="1"/>
  <c r="Q298" i="21" s="1"/>
  <c r="Q299" i="21" s="1"/>
  <c r="Q300" i="21" s="1"/>
  <c r="Q301" i="21" s="1"/>
  <c r="Q302" i="21" s="1"/>
  <c r="Q303" i="21" s="1"/>
  <c r="Q304" i="21" s="1"/>
  <c r="Q305" i="21" s="1"/>
  <c r="Q306" i="21" s="1"/>
  <c r="Q307" i="21" s="1"/>
  <c r="Q308" i="21" s="1"/>
  <c r="Q309" i="21" s="1"/>
  <c r="Q310" i="21" s="1"/>
  <c r="Q311" i="21" s="1"/>
  <c r="Q312" i="21" s="1"/>
  <c r="Q313" i="21" s="1"/>
  <c r="Q314" i="21" s="1"/>
  <c r="Q315" i="21" s="1"/>
  <c r="Q316" i="21" s="1"/>
  <c r="Q317" i="21" s="1"/>
  <c r="Q318" i="21" s="1"/>
  <c r="Q319" i="21" s="1"/>
  <c r="Q320" i="21" s="1"/>
  <c r="Q321" i="21" s="1"/>
  <c r="Q322" i="21" s="1"/>
  <c r="Q323" i="21" s="1"/>
  <c r="Q324" i="21" s="1"/>
  <c r="Q325" i="21" s="1"/>
  <c r="Q326" i="21" s="1"/>
  <c r="Q327" i="21" s="1"/>
  <c r="Q328" i="21" s="1"/>
  <c r="Q329" i="21" s="1"/>
  <c r="Q330" i="21" s="1"/>
  <c r="Q331" i="21" s="1"/>
  <c r="Q332" i="21" s="1"/>
  <c r="Q333" i="21" s="1"/>
  <c r="Q334" i="21" s="1"/>
  <c r="Q335" i="21" s="1"/>
  <c r="Q336" i="21" s="1"/>
  <c r="Q337" i="21" s="1"/>
  <c r="Q338" i="21" s="1"/>
  <c r="Q339" i="21" s="1"/>
  <c r="Q340" i="21" s="1"/>
  <c r="Q341" i="21" s="1"/>
  <c r="Q342" i="21" s="1"/>
  <c r="Q343" i="21" s="1"/>
  <c r="Q344" i="21" s="1"/>
  <c r="Q345" i="21" s="1"/>
  <c r="Q346" i="21" s="1"/>
  <c r="Q347" i="21" s="1"/>
  <c r="Q348" i="21" s="1"/>
  <c r="Q349" i="21" s="1"/>
  <c r="Q350" i="21" s="1"/>
  <c r="Q351" i="21" s="1"/>
  <c r="Q352" i="21" s="1"/>
  <c r="Q353" i="21" s="1"/>
  <c r="Q354" i="21" s="1"/>
  <c r="Q355" i="21" s="1"/>
  <c r="Q356" i="21" s="1"/>
  <c r="Q357" i="21" s="1"/>
  <c r="Q358" i="21" s="1"/>
  <c r="Q359" i="21" s="1"/>
  <c r="Q360" i="21" s="1"/>
  <c r="Q361" i="21" s="1"/>
  <c r="Q362" i="21" s="1"/>
  <c r="Q363" i="21" s="1"/>
  <c r="Q364" i="21" s="1"/>
  <c r="Q365" i="21" s="1"/>
  <c r="Q366" i="21" s="1"/>
  <c r="Q367" i="21" s="1"/>
  <c r="Q368" i="21" s="1"/>
  <c r="Q369" i="21" s="1"/>
  <c r="Q370" i="21" s="1"/>
  <c r="Q371" i="21" s="1"/>
  <c r="Q372" i="21" s="1"/>
  <c r="Q373" i="21" s="1"/>
  <c r="Q374" i="21" s="1"/>
  <c r="Q375" i="21" s="1"/>
  <c r="Q376" i="21" s="1"/>
  <c r="Q377" i="21" s="1"/>
  <c r="Q378" i="21" s="1"/>
  <c r="Q379" i="21" s="1"/>
  <c r="Q380" i="21" s="1"/>
  <c r="Q381" i="21" s="1"/>
  <c r="Q382" i="21" s="1"/>
  <c r="Q383" i="21" s="1"/>
  <c r="Q384" i="21" s="1"/>
  <c r="Q385" i="21" s="1"/>
  <c r="Q386" i="21" s="1"/>
  <c r="Q387" i="21" s="1"/>
  <c r="Q388" i="21" s="1"/>
  <c r="Q389" i="21" s="1"/>
  <c r="Q390" i="21" s="1"/>
  <c r="Q391" i="21" s="1"/>
  <c r="Q392" i="21" s="1"/>
  <c r="Q393" i="21" s="1"/>
  <c r="Q394" i="21" s="1"/>
  <c r="Q395" i="21" s="1"/>
  <c r="Q396" i="21" s="1"/>
  <c r="Q397" i="21" s="1"/>
  <c r="Q398" i="21" s="1"/>
  <c r="Q399" i="21" s="1"/>
  <c r="Q400" i="21" s="1"/>
  <c r="Q401" i="21" s="1"/>
  <c r="Q402" i="21" s="1"/>
  <c r="Q403" i="21" s="1"/>
  <c r="Q404" i="21" s="1"/>
  <c r="Q405" i="21" s="1"/>
  <c r="Q406" i="21" s="1"/>
  <c r="Q407" i="21" s="1"/>
  <c r="Q408" i="21" s="1"/>
  <c r="Q409" i="21" s="1"/>
  <c r="Q410" i="21" s="1"/>
  <c r="Q411" i="21" s="1"/>
  <c r="Q412" i="21" s="1"/>
  <c r="Q413" i="21" s="1"/>
  <c r="Q414" i="21" s="1"/>
  <c r="Q415" i="21" s="1"/>
  <c r="Q416" i="21" s="1"/>
  <c r="Q417" i="21" s="1"/>
  <c r="Q418" i="21" s="1"/>
  <c r="Q419" i="21" s="1"/>
  <c r="Q420" i="21" s="1"/>
  <c r="Q421" i="21" s="1"/>
  <c r="Q422" i="21" s="1"/>
  <c r="Q423" i="21" s="1"/>
  <c r="Q424" i="21" s="1"/>
  <c r="Q425" i="21" s="1"/>
  <c r="Q426" i="21" s="1"/>
  <c r="Q427" i="21" s="1"/>
  <c r="Q428" i="21" s="1"/>
  <c r="Q429" i="21" s="1"/>
  <c r="Q430" i="21" s="1"/>
  <c r="Q431" i="21" s="1"/>
  <c r="Q432" i="21" s="1"/>
  <c r="Q433" i="21" s="1"/>
  <c r="P285" i="21"/>
  <c r="P286" i="21" s="1"/>
  <c r="P287" i="21" s="1"/>
  <c r="P288" i="21" s="1"/>
  <c r="P289" i="21" s="1"/>
  <c r="P290" i="21" s="1"/>
  <c r="P291" i="21" s="1"/>
  <c r="P292" i="21" s="1"/>
  <c r="P293" i="21" s="1"/>
  <c r="P294" i="21" s="1"/>
  <c r="P295" i="21" s="1"/>
  <c r="P296" i="21" s="1"/>
  <c r="P297" i="21" s="1"/>
  <c r="P298" i="21" s="1"/>
  <c r="P299" i="21" s="1"/>
  <c r="P300" i="21" s="1"/>
  <c r="P301" i="21" s="1"/>
  <c r="P302" i="21" s="1"/>
  <c r="P303" i="21" s="1"/>
  <c r="P304" i="21" s="1"/>
  <c r="P305" i="21" s="1"/>
  <c r="P306" i="21" s="1"/>
  <c r="P307" i="21" s="1"/>
  <c r="P308" i="21" s="1"/>
  <c r="P309" i="21" s="1"/>
  <c r="P310" i="21" s="1"/>
  <c r="P311" i="21" s="1"/>
  <c r="P312" i="21" s="1"/>
  <c r="P313" i="21" s="1"/>
  <c r="P314" i="21" s="1"/>
  <c r="P315" i="21" s="1"/>
  <c r="P316" i="21" s="1"/>
  <c r="P317" i="21" s="1"/>
  <c r="P318" i="21" s="1"/>
  <c r="P319" i="21" s="1"/>
  <c r="P320" i="21" s="1"/>
  <c r="P321" i="21" s="1"/>
  <c r="P322" i="21" s="1"/>
  <c r="P323" i="21" s="1"/>
  <c r="P324" i="21" s="1"/>
  <c r="P325" i="21" s="1"/>
  <c r="P326" i="21" s="1"/>
  <c r="P327" i="21" s="1"/>
  <c r="P328" i="21" s="1"/>
  <c r="P329" i="21" s="1"/>
  <c r="P330" i="21" s="1"/>
  <c r="P331" i="21" s="1"/>
  <c r="P332" i="21" s="1"/>
  <c r="P333" i="21" s="1"/>
  <c r="P334" i="21" s="1"/>
  <c r="P335" i="21" s="1"/>
  <c r="P336" i="21" s="1"/>
  <c r="P337" i="21" s="1"/>
  <c r="P338" i="21" s="1"/>
  <c r="P339" i="21" s="1"/>
  <c r="P340" i="21" s="1"/>
  <c r="P341" i="21" s="1"/>
  <c r="P342" i="21" s="1"/>
  <c r="P343" i="21" s="1"/>
  <c r="P344" i="21" s="1"/>
  <c r="P345" i="21" s="1"/>
  <c r="P346" i="21" s="1"/>
  <c r="P347" i="21" s="1"/>
  <c r="P348" i="21" s="1"/>
  <c r="P349" i="21" s="1"/>
  <c r="P350" i="21" s="1"/>
  <c r="P351" i="21" s="1"/>
  <c r="P352" i="21" s="1"/>
  <c r="P353" i="21" s="1"/>
  <c r="P354" i="21" s="1"/>
  <c r="P355" i="21" s="1"/>
  <c r="P356" i="21" s="1"/>
  <c r="P357" i="21" s="1"/>
  <c r="P358" i="21" s="1"/>
  <c r="P359" i="21" s="1"/>
  <c r="P360" i="21" s="1"/>
  <c r="P361" i="21" s="1"/>
  <c r="P362" i="21" s="1"/>
  <c r="P363" i="21" s="1"/>
  <c r="P364" i="21" s="1"/>
  <c r="P365" i="21" s="1"/>
  <c r="P366" i="21" s="1"/>
  <c r="P367" i="21" s="1"/>
  <c r="P368" i="21" s="1"/>
  <c r="P369" i="21" s="1"/>
  <c r="P370" i="21" s="1"/>
  <c r="P371" i="21" s="1"/>
  <c r="P372" i="21" s="1"/>
  <c r="P373" i="21" s="1"/>
  <c r="P374" i="21" s="1"/>
  <c r="P375" i="21" s="1"/>
  <c r="P376" i="21" s="1"/>
  <c r="P377" i="21" s="1"/>
  <c r="P378" i="21" s="1"/>
  <c r="P379" i="21" s="1"/>
  <c r="P380" i="21" s="1"/>
  <c r="P381" i="21" s="1"/>
  <c r="P382" i="21" s="1"/>
  <c r="P383" i="21" s="1"/>
  <c r="P384" i="21" s="1"/>
  <c r="P385" i="21" s="1"/>
  <c r="P386" i="21" s="1"/>
  <c r="P387" i="21" s="1"/>
  <c r="P388" i="21" s="1"/>
  <c r="P389" i="21" s="1"/>
  <c r="P390" i="21" s="1"/>
  <c r="P391" i="21" s="1"/>
  <c r="P392" i="21" s="1"/>
  <c r="P393" i="21" s="1"/>
  <c r="P394" i="21" s="1"/>
  <c r="P395" i="21" s="1"/>
  <c r="P396" i="21" s="1"/>
  <c r="P397" i="21" s="1"/>
  <c r="P398" i="21" s="1"/>
  <c r="P399" i="21" s="1"/>
  <c r="P400" i="21" s="1"/>
  <c r="P401" i="21" s="1"/>
  <c r="P402" i="21" s="1"/>
  <c r="P403" i="21" s="1"/>
  <c r="P404" i="21" s="1"/>
  <c r="P405" i="21" s="1"/>
  <c r="P406" i="21" s="1"/>
  <c r="P407" i="21" s="1"/>
  <c r="P408" i="21" s="1"/>
  <c r="P409" i="21" s="1"/>
  <c r="P410" i="21" s="1"/>
  <c r="P411" i="21" s="1"/>
  <c r="P412" i="21" s="1"/>
  <c r="P413" i="21" s="1"/>
  <c r="P414" i="21" s="1"/>
  <c r="P415" i="21" s="1"/>
  <c r="P416" i="21" s="1"/>
  <c r="P417" i="21" s="1"/>
  <c r="P418" i="21" s="1"/>
  <c r="P419" i="21" s="1"/>
  <c r="P420" i="21" s="1"/>
  <c r="P421" i="21" s="1"/>
  <c r="P422" i="21" s="1"/>
  <c r="P423" i="21" s="1"/>
  <c r="P424" i="21" s="1"/>
  <c r="P425" i="21" s="1"/>
  <c r="P426" i="21" s="1"/>
  <c r="P427" i="21" s="1"/>
  <c r="P428" i="21" s="1"/>
  <c r="P429" i="21" s="1"/>
  <c r="P430" i="21" s="1"/>
  <c r="P431" i="21" s="1"/>
  <c r="P432" i="21" s="1"/>
  <c r="P433" i="21" s="1"/>
  <c r="O285" i="21"/>
  <c r="O286" i="21" s="1"/>
  <c r="O287" i="21" s="1"/>
  <c r="O288" i="21" s="1"/>
  <c r="O289" i="21" s="1"/>
  <c r="O290" i="21" s="1"/>
  <c r="O291" i="21" s="1"/>
  <c r="O292" i="21" s="1"/>
  <c r="O293" i="21" s="1"/>
  <c r="O294" i="21" s="1"/>
  <c r="O295" i="21" s="1"/>
  <c r="O296" i="21" s="1"/>
  <c r="O297" i="21" s="1"/>
  <c r="O298" i="21" s="1"/>
  <c r="O299" i="21" s="1"/>
  <c r="O300" i="21" s="1"/>
  <c r="O301" i="21" s="1"/>
  <c r="O302" i="21" s="1"/>
  <c r="O303" i="21" s="1"/>
  <c r="O304" i="21" s="1"/>
  <c r="O305" i="21" s="1"/>
  <c r="O306" i="21" s="1"/>
  <c r="O307" i="21" s="1"/>
  <c r="O308" i="21" s="1"/>
  <c r="O309" i="21" s="1"/>
  <c r="O310" i="21" s="1"/>
  <c r="O311" i="21" s="1"/>
  <c r="O312" i="21" s="1"/>
  <c r="O313" i="21" s="1"/>
  <c r="O314" i="21" s="1"/>
  <c r="O315" i="21" s="1"/>
  <c r="O316" i="21" s="1"/>
  <c r="O317" i="21" s="1"/>
  <c r="O318" i="21" s="1"/>
  <c r="O319" i="21" s="1"/>
  <c r="O320" i="21" s="1"/>
  <c r="O321" i="21" s="1"/>
  <c r="O322" i="21" s="1"/>
  <c r="O323" i="21" s="1"/>
  <c r="O324" i="21" s="1"/>
  <c r="O325" i="21" s="1"/>
  <c r="O326" i="21" s="1"/>
  <c r="O327" i="21" s="1"/>
  <c r="O328" i="21" s="1"/>
  <c r="O329" i="21" s="1"/>
  <c r="O330" i="21" s="1"/>
  <c r="O331" i="21" s="1"/>
  <c r="O332" i="21" s="1"/>
  <c r="O333" i="21" s="1"/>
  <c r="O334" i="21" s="1"/>
  <c r="O335" i="21" s="1"/>
  <c r="O336" i="21" s="1"/>
  <c r="O337" i="21" s="1"/>
  <c r="O338" i="21" s="1"/>
  <c r="O339" i="21" s="1"/>
  <c r="O340" i="21" s="1"/>
  <c r="O341" i="21" s="1"/>
  <c r="O342" i="21" s="1"/>
  <c r="O343" i="21" s="1"/>
  <c r="O344" i="21" s="1"/>
  <c r="O345" i="21" s="1"/>
  <c r="O346" i="21" s="1"/>
  <c r="O347" i="21" s="1"/>
  <c r="O348" i="21" s="1"/>
  <c r="O349" i="21" s="1"/>
  <c r="O350" i="21" s="1"/>
  <c r="O351" i="21" s="1"/>
  <c r="O352" i="21" s="1"/>
  <c r="O353" i="21" s="1"/>
  <c r="O354" i="21" s="1"/>
  <c r="O355" i="21" s="1"/>
  <c r="O356" i="21" s="1"/>
  <c r="O357" i="21" s="1"/>
  <c r="O358" i="21" s="1"/>
  <c r="O359" i="21" s="1"/>
  <c r="O360" i="21" s="1"/>
  <c r="O361" i="21" s="1"/>
  <c r="O362" i="21" s="1"/>
  <c r="O363" i="21" s="1"/>
  <c r="O364" i="21" s="1"/>
  <c r="O365" i="21" s="1"/>
  <c r="O366" i="21" s="1"/>
  <c r="O367" i="21" s="1"/>
  <c r="O368" i="21" s="1"/>
  <c r="O369" i="21" s="1"/>
  <c r="O370" i="21" s="1"/>
  <c r="O371" i="21" s="1"/>
  <c r="O372" i="21" s="1"/>
  <c r="O373" i="21" s="1"/>
  <c r="O374" i="21" s="1"/>
  <c r="O375" i="21" s="1"/>
  <c r="O376" i="21" s="1"/>
  <c r="O377" i="21" s="1"/>
  <c r="O378" i="21" s="1"/>
  <c r="O379" i="21" s="1"/>
  <c r="O380" i="21" s="1"/>
  <c r="O381" i="21" s="1"/>
  <c r="O382" i="21" s="1"/>
  <c r="O383" i="21" s="1"/>
  <c r="O384" i="21" s="1"/>
  <c r="O385" i="21" s="1"/>
  <c r="O386" i="21" s="1"/>
  <c r="O387" i="21" s="1"/>
  <c r="O388" i="21" s="1"/>
  <c r="O389" i="21" s="1"/>
  <c r="O390" i="21" s="1"/>
  <c r="O391" i="21" s="1"/>
  <c r="O392" i="21" s="1"/>
  <c r="O393" i="21" s="1"/>
  <c r="O394" i="21" s="1"/>
  <c r="O395" i="21" s="1"/>
  <c r="O396" i="21" s="1"/>
  <c r="O397" i="21" s="1"/>
  <c r="O398" i="21" s="1"/>
  <c r="O399" i="21" s="1"/>
  <c r="O400" i="21" s="1"/>
  <c r="O401" i="21" s="1"/>
  <c r="O402" i="21" s="1"/>
  <c r="O403" i="21" s="1"/>
  <c r="O404" i="21" s="1"/>
  <c r="O405" i="21" s="1"/>
  <c r="O406" i="21" s="1"/>
  <c r="O407" i="21" s="1"/>
  <c r="O408" i="21" s="1"/>
  <c r="O409" i="21" s="1"/>
  <c r="O410" i="21" s="1"/>
  <c r="O411" i="21" s="1"/>
  <c r="O412" i="21" s="1"/>
  <c r="O413" i="21" s="1"/>
  <c r="O414" i="21" s="1"/>
  <c r="O415" i="21" s="1"/>
  <c r="O416" i="21" s="1"/>
  <c r="O417" i="21" s="1"/>
  <c r="O418" i="21" s="1"/>
  <c r="O419" i="21" s="1"/>
  <c r="O420" i="21" s="1"/>
  <c r="O421" i="21" s="1"/>
  <c r="O422" i="21" s="1"/>
  <c r="O423" i="21" s="1"/>
  <c r="O424" i="21" s="1"/>
  <c r="O425" i="21" s="1"/>
  <c r="O426" i="21" s="1"/>
  <c r="O427" i="21" s="1"/>
  <c r="O428" i="21" s="1"/>
  <c r="O429" i="21" s="1"/>
  <c r="O430" i="21" s="1"/>
  <c r="O431" i="21" s="1"/>
  <c r="O432" i="21" s="1"/>
  <c r="O433" i="21" s="1"/>
  <c r="N285" i="21"/>
  <c r="N286" i="21" s="1"/>
  <c r="N287" i="21" s="1"/>
  <c r="N288" i="21" s="1"/>
  <c r="N289" i="21" s="1"/>
  <c r="N290" i="21" s="1"/>
  <c r="N291" i="21" s="1"/>
  <c r="N292" i="21" s="1"/>
  <c r="N293" i="21" s="1"/>
  <c r="N294" i="21" s="1"/>
  <c r="N295" i="21" s="1"/>
  <c r="N296" i="21" s="1"/>
  <c r="N297" i="21" s="1"/>
  <c r="N298" i="21" s="1"/>
  <c r="N299" i="21" s="1"/>
  <c r="N300" i="21" s="1"/>
  <c r="N301" i="21" s="1"/>
  <c r="N302" i="21" s="1"/>
  <c r="N303" i="21" s="1"/>
  <c r="N304" i="21" s="1"/>
  <c r="N305" i="21" s="1"/>
  <c r="N306" i="21" s="1"/>
  <c r="N307" i="21" s="1"/>
  <c r="N308" i="21" s="1"/>
  <c r="N309" i="21" s="1"/>
  <c r="N310" i="21" s="1"/>
  <c r="N311" i="21" s="1"/>
  <c r="N312" i="21" s="1"/>
  <c r="N313" i="21" s="1"/>
  <c r="N314" i="21" s="1"/>
  <c r="N315" i="21" s="1"/>
  <c r="N316" i="21" s="1"/>
  <c r="N317" i="21" s="1"/>
  <c r="N318" i="21" s="1"/>
  <c r="N319" i="21" s="1"/>
  <c r="N320" i="21" s="1"/>
  <c r="N321" i="21" s="1"/>
  <c r="N322" i="21" s="1"/>
  <c r="N323" i="21" s="1"/>
  <c r="N324" i="21" s="1"/>
  <c r="N325" i="21" s="1"/>
  <c r="N326" i="21" s="1"/>
  <c r="N327" i="21" s="1"/>
  <c r="N328" i="21" s="1"/>
  <c r="N329" i="21" s="1"/>
  <c r="N330" i="21" s="1"/>
  <c r="N331" i="21" s="1"/>
  <c r="N332" i="21" s="1"/>
  <c r="N333" i="21" s="1"/>
  <c r="N334" i="21" s="1"/>
  <c r="N335" i="21" s="1"/>
  <c r="N336" i="21" s="1"/>
  <c r="N337" i="21" s="1"/>
  <c r="N338" i="21" s="1"/>
  <c r="N339" i="21" s="1"/>
  <c r="N340" i="21" s="1"/>
  <c r="N341" i="21" s="1"/>
  <c r="N342" i="21" s="1"/>
  <c r="N343" i="21" s="1"/>
  <c r="N344" i="21" s="1"/>
  <c r="N345" i="21" s="1"/>
  <c r="N346" i="21" s="1"/>
  <c r="N347" i="21" s="1"/>
  <c r="N348" i="21" s="1"/>
  <c r="N349" i="21" s="1"/>
  <c r="N350" i="21" s="1"/>
  <c r="N351" i="21" s="1"/>
  <c r="N352" i="21" s="1"/>
  <c r="N353" i="21" s="1"/>
  <c r="N354" i="21" s="1"/>
  <c r="N355" i="21" s="1"/>
  <c r="N356" i="21" s="1"/>
  <c r="N357" i="21" s="1"/>
  <c r="N358" i="21" s="1"/>
  <c r="N359" i="21" s="1"/>
  <c r="N360" i="21" s="1"/>
  <c r="N361" i="21" s="1"/>
  <c r="N362" i="21" s="1"/>
  <c r="N363" i="21" s="1"/>
  <c r="N364" i="21" s="1"/>
  <c r="N365" i="21" s="1"/>
  <c r="N366" i="21" s="1"/>
  <c r="N367" i="21" s="1"/>
  <c r="N368" i="21" s="1"/>
  <c r="N369" i="21" s="1"/>
  <c r="N370" i="21" s="1"/>
  <c r="N371" i="21" s="1"/>
  <c r="N372" i="21" s="1"/>
  <c r="N373" i="21" s="1"/>
  <c r="N374" i="21" s="1"/>
  <c r="N375" i="21" s="1"/>
  <c r="N376" i="21" s="1"/>
  <c r="N377" i="21" s="1"/>
  <c r="N378" i="21" s="1"/>
  <c r="N379" i="21" s="1"/>
  <c r="N380" i="21" s="1"/>
  <c r="N381" i="21" s="1"/>
  <c r="N382" i="21" s="1"/>
  <c r="N383" i="21" s="1"/>
  <c r="N384" i="21" s="1"/>
  <c r="N385" i="21" s="1"/>
  <c r="N386" i="21" s="1"/>
  <c r="N387" i="21" s="1"/>
  <c r="N388" i="21" s="1"/>
  <c r="N389" i="21" s="1"/>
  <c r="N390" i="21" s="1"/>
  <c r="N391" i="21" s="1"/>
  <c r="N392" i="21" s="1"/>
  <c r="N393" i="21" s="1"/>
  <c r="N394" i="21" s="1"/>
  <c r="N395" i="21" s="1"/>
  <c r="N396" i="21" s="1"/>
  <c r="N397" i="21" s="1"/>
  <c r="N398" i="21" s="1"/>
  <c r="N399" i="21" s="1"/>
  <c r="N400" i="21" s="1"/>
  <c r="N401" i="21" s="1"/>
  <c r="N402" i="21" s="1"/>
  <c r="N403" i="21" s="1"/>
  <c r="N404" i="21" s="1"/>
  <c r="N405" i="21" s="1"/>
  <c r="N406" i="21" s="1"/>
  <c r="N407" i="21" s="1"/>
  <c r="N408" i="21" s="1"/>
  <c r="N409" i="21" s="1"/>
  <c r="N410" i="21" s="1"/>
  <c r="N411" i="21" s="1"/>
  <c r="N412" i="21" s="1"/>
  <c r="N413" i="21" s="1"/>
  <c r="N414" i="21" s="1"/>
  <c r="N415" i="21" s="1"/>
  <c r="N416" i="21" s="1"/>
  <c r="N417" i="21" s="1"/>
  <c r="N418" i="21" s="1"/>
  <c r="N419" i="21" s="1"/>
  <c r="N420" i="21" s="1"/>
  <c r="N421" i="21" s="1"/>
  <c r="N422" i="21" s="1"/>
  <c r="N423" i="21" s="1"/>
  <c r="N424" i="21" s="1"/>
  <c r="N425" i="21" s="1"/>
  <c r="N426" i="21" s="1"/>
  <c r="N427" i="21" s="1"/>
  <c r="N428" i="21" s="1"/>
  <c r="N429" i="21" s="1"/>
  <c r="N430" i="21" s="1"/>
  <c r="N431" i="21" s="1"/>
  <c r="N432" i="21" s="1"/>
  <c r="N433" i="21" s="1"/>
  <c r="R255" i="21"/>
  <c r="R256" i="21" s="1"/>
  <c r="R257" i="21" s="1"/>
  <c r="R258" i="21" s="1"/>
  <c r="R259" i="21" s="1"/>
  <c r="R260" i="21" s="1"/>
  <c r="R261" i="21" s="1"/>
  <c r="R262" i="21" s="1"/>
  <c r="R263" i="21" s="1"/>
  <c r="R264" i="21" s="1"/>
  <c r="R265" i="21" s="1"/>
  <c r="R266" i="21" s="1"/>
  <c r="R267" i="21" s="1"/>
  <c r="R268" i="21" s="1"/>
  <c r="R269" i="21" s="1"/>
  <c r="R270" i="21" s="1"/>
  <c r="R271" i="21" s="1"/>
  <c r="R272" i="21" s="1"/>
  <c r="R273" i="21" s="1"/>
  <c r="R274" i="21" s="1"/>
  <c r="R275" i="21" s="1"/>
  <c r="R276" i="21" s="1"/>
  <c r="R277" i="21" s="1"/>
  <c r="R278" i="21" s="1"/>
  <c r="R279" i="21" s="1"/>
  <c r="R280" i="21" s="1"/>
  <c r="R281" i="21" s="1"/>
  <c r="R282" i="21" s="1"/>
  <c r="R283" i="21" s="1"/>
  <c r="Q255" i="21"/>
  <c r="Q256" i="21" s="1"/>
  <c r="Q257" i="21" s="1"/>
  <c r="Q258" i="21" s="1"/>
  <c r="Q259" i="21" s="1"/>
  <c r="Q260" i="21" s="1"/>
  <c r="Q261" i="21" s="1"/>
  <c r="Q262" i="21" s="1"/>
  <c r="Q263" i="21" s="1"/>
  <c r="Q264" i="21" s="1"/>
  <c r="Q265" i="21" s="1"/>
  <c r="Q266" i="21" s="1"/>
  <c r="Q267" i="21" s="1"/>
  <c r="Q268" i="21" s="1"/>
  <c r="Q269" i="21" s="1"/>
  <c r="Q270" i="21" s="1"/>
  <c r="Q271" i="21" s="1"/>
  <c r="Q272" i="21" s="1"/>
  <c r="Q273" i="21" s="1"/>
  <c r="Q274" i="21" s="1"/>
  <c r="Q275" i="21" s="1"/>
  <c r="Q276" i="21" s="1"/>
  <c r="Q277" i="21" s="1"/>
  <c r="Q278" i="21" s="1"/>
  <c r="Q279" i="21" s="1"/>
  <c r="Q280" i="21" s="1"/>
  <c r="Q281" i="21" s="1"/>
  <c r="Q282" i="21" s="1"/>
  <c r="Q283" i="21" s="1"/>
  <c r="P255" i="21"/>
  <c r="P256" i="21" s="1"/>
  <c r="P257" i="21" s="1"/>
  <c r="P258" i="21" s="1"/>
  <c r="P259" i="21" s="1"/>
  <c r="P260" i="21" s="1"/>
  <c r="P261" i="21" s="1"/>
  <c r="P262" i="21" s="1"/>
  <c r="P263" i="21" s="1"/>
  <c r="P264" i="21" s="1"/>
  <c r="P265" i="21" s="1"/>
  <c r="P266" i="21" s="1"/>
  <c r="P267" i="21" s="1"/>
  <c r="P268" i="21" s="1"/>
  <c r="P269" i="21" s="1"/>
  <c r="P270" i="21" s="1"/>
  <c r="P271" i="21" s="1"/>
  <c r="P272" i="21" s="1"/>
  <c r="P273" i="21" s="1"/>
  <c r="P274" i="21" s="1"/>
  <c r="P275" i="21" s="1"/>
  <c r="P276" i="21" s="1"/>
  <c r="P277" i="21" s="1"/>
  <c r="P278" i="21" s="1"/>
  <c r="P279" i="21" s="1"/>
  <c r="P280" i="21" s="1"/>
  <c r="P281" i="21" s="1"/>
  <c r="P282" i="21" s="1"/>
  <c r="P283" i="21" s="1"/>
  <c r="O255" i="21"/>
  <c r="O256" i="21" s="1"/>
  <c r="O257" i="21" s="1"/>
  <c r="O258" i="21" s="1"/>
  <c r="O259" i="21" s="1"/>
  <c r="O260" i="21" s="1"/>
  <c r="O261" i="21" s="1"/>
  <c r="O262" i="21" s="1"/>
  <c r="O263" i="21" s="1"/>
  <c r="O264" i="21" s="1"/>
  <c r="O265" i="21" s="1"/>
  <c r="O266" i="21" s="1"/>
  <c r="O267" i="21" s="1"/>
  <c r="O268" i="21" s="1"/>
  <c r="O269" i="21" s="1"/>
  <c r="O270" i="21" s="1"/>
  <c r="O271" i="21" s="1"/>
  <c r="O272" i="21" s="1"/>
  <c r="O273" i="21" s="1"/>
  <c r="O274" i="21" s="1"/>
  <c r="O275" i="21" s="1"/>
  <c r="O276" i="21" s="1"/>
  <c r="O277" i="21" s="1"/>
  <c r="O278" i="21" s="1"/>
  <c r="O279" i="21" s="1"/>
  <c r="O280" i="21" s="1"/>
  <c r="O281" i="21" s="1"/>
  <c r="O282" i="21" s="1"/>
  <c r="O283" i="21" s="1"/>
  <c r="N255" i="21"/>
  <c r="N256" i="21" s="1"/>
  <c r="N257" i="21" s="1"/>
  <c r="N258" i="21" s="1"/>
  <c r="N259" i="21" s="1"/>
  <c r="N260" i="21" s="1"/>
  <c r="N261" i="21" s="1"/>
  <c r="N262" i="21" s="1"/>
  <c r="N263" i="21" s="1"/>
  <c r="N264" i="21" s="1"/>
  <c r="N265" i="21" s="1"/>
  <c r="N266" i="21" s="1"/>
  <c r="N267" i="21" s="1"/>
  <c r="N268" i="21" s="1"/>
  <c r="N269" i="21" s="1"/>
  <c r="N270" i="21" s="1"/>
  <c r="N271" i="21" s="1"/>
  <c r="N272" i="21" s="1"/>
  <c r="N273" i="21" s="1"/>
  <c r="N274" i="21" s="1"/>
  <c r="N275" i="21" s="1"/>
  <c r="N276" i="21" s="1"/>
  <c r="N277" i="21" s="1"/>
  <c r="N278" i="21" s="1"/>
  <c r="N279" i="21" s="1"/>
  <c r="N280" i="21" s="1"/>
  <c r="N281" i="21" s="1"/>
  <c r="N282" i="21" s="1"/>
  <c r="N283" i="21" s="1"/>
  <c r="R135" i="21"/>
  <c r="R136" i="21" s="1"/>
  <c r="R137" i="21" s="1"/>
  <c r="R138" i="21" s="1"/>
  <c r="R139" i="21" s="1"/>
  <c r="R140" i="21" s="1"/>
  <c r="R141" i="21" s="1"/>
  <c r="R142" i="21" s="1"/>
  <c r="R143" i="21" s="1"/>
  <c r="R144" i="21" s="1"/>
  <c r="R145" i="21" s="1"/>
  <c r="R146" i="21" s="1"/>
  <c r="R147" i="21" s="1"/>
  <c r="R148" i="21" s="1"/>
  <c r="R149" i="21" s="1"/>
  <c r="R150" i="21" s="1"/>
  <c r="R151" i="21" s="1"/>
  <c r="R152" i="21" s="1"/>
  <c r="R153" i="21" s="1"/>
  <c r="R154" i="21" s="1"/>
  <c r="R155" i="21" s="1"/>
  <c r="R156" i="21" s="1"/>
  <c r="R157" i="21" s="1"/>
  <c r="R158" i="21" s="1"/>
  <c r="R159" i="21" s="1"/>
  <c r="R160" i="21" s="1"/>
  <c r="R161" i="21" s="1"/>
  <c r="R162" i="21" s="1"/>
  <c r="R163" i="21" s="1"/>
  <c r="R164" i="21" s="1"/>
  <c r="R165" i="21" s="1"/>
  <c r="R166" i="21" s="1"/>
  <c r="R167" i="21" s="1"/>
  <c r="R168" i="21" s="1"/>
  <c r="R169" i="21" s="1"/>
  <c r="R170" i="21" s="1"/>
  <c r="R171" i="21" s="1"/>
  <c r="R172" i="21" s="1"/>
  <c r="R173" i="21" s="1"/>
  <c r="R174" i="21" s="1"/>
  <c r="R175" i="21" s="1"/>
  <c r="R176" i="21" s="1"/>
  <c r="R177" i="21" s="1"/>
  <c r="R178" i="21" s="1"/>
  <c r="R179" i="21" s="1"/>
  <c r="R180" i="21" s="1"/>
  <c r="R181" i="21" s="1"/>
  <c r="R182" i="21" s="1"/>
  <c r="R183" i="21" s="1"/>
  <c r="R184" i="21" s="1"/>
  <c r="R185" i="21" s="1"/>
  <c r="R186" i="21" s="1"/>
  <c r="R187" i="21" s="1"/>
  <c r="R188" i="21" s="1"/>
  <c r="R189" i="21" s="1"/>
  <c r="R190" i="21" s="1"/>
  <c r="R191" i="21" s="1"/>
  <c r="R192" i="21" s="1"/>
  <c r="R193" i="21" s="1"/>
  <c r="R194" i="21" s="1"/>
  <c r="R195" i="21" s="1"/>
  <c r="R196" i="21" s="1"/>
  <c r="R197" i="21" s="1"/>
  <c r="R198" i="21" s="1"/>
  <c r="R199" i="21" s="1"/>
  <c r="R200" i="21" s="1"/>
  <c r="R201" i="21" s="1"/>
  <c r="R202" i="21" s="1"/>
  <c r="R203" i="21" s="1"/>
  <c r="R204" i="21" s="1"/>
  <c r="R205" i="21" s="1"/>
  <c r="R206" i="21" s="1"/>
  <c r="R207" i="21" s="1"/>
  <c r="R208" i="21" s="1"/>
  <c r="R209" i="21" s="1"/>
  <c r="R210" i="21" s="1"/>
  <c r="R211" i="21" s="1"/>
  <c r="R212" i="21" s="1"/>
  <c r="R213" i="21" s="1"/>
  <c r="R214" i="21" s="1"/>
  <c r="R215" i="21" s="1"/>
  <c r="R216" i="21" s="1"/>
  <c r="R217" i="21" s="1"/>
  <c r="R218" i="21" s="1"/>
  <c r="R219" i="21" s="1"/>
  <c r="R220" i="21" s="1"/>
  <c r="R221" i="21" s="1"/>
  <c r="R222" i="21" s="1"/>
  <c r="R223" i="21" s="1"/>
  <c r="R224" i="21" s="1"/>
  <c r="R225" i="21" s="1"/>
  <c r="R226" i="21" s="1"/>
  <c r="R227" i="21" s="1"/>
  <c r="R228" i="21" s="1"/>
  <c r="R229" i="21" s="1"/>
  <c r="R230" i="21" s="1"/>
  <c r="R231" i="21" s="1"/>
  <c r="R232" i="21" s="1"/>
  <c r="R233" i="21" s="1"/>
  <c r="R234" i="21" s="1"/>
  <c r="R235" i="21" s="1"/>
  <c r="R236" i="21" s="1"/>
  <c r="R237" i="21" s="1"/>
  <c r="R238" i="21" s="1"/>
  <c r="R239" i="21" s="1"/>
  <c r="R240" i="21" s="1"/>
  <c r="R241" i="21" s="1"/>
  <c r="R242" i="21" s="1"/>
  <c r="R243" i="21" s="1"/>
  <c r="R244" i="21" s="1"/>
  <c r="R245" i="21" s="1"/>
  <c r="R246" i="21" s="1"/>
  <c r="R247" i="21" s="1"/>
  <c r="R248" i="21" s="1"/>
  <c r="R249" i="21" s="1"/>
  <c r="R250" i="21" s="1"/>
  <c r="R251" i="21" s="1"/>
  <c r="R252" i="21" s="1"/>
  <c r="R253" i="21" s="1"/>
  <c r="Q135" i="21"/>
  <c r="Q136" i="21" s="1"/>
  <c r="Q137" i="21" s="1"/>
  <c r="Q138" i="21" s="1"/>
  <c r="Q139" i="21" s="1"/>
  <c r="Q140" i="21" s="1"/>
  <c r="Q141" i="21" s="1"/>
  <c r="Q142" i="21" s="1"/>
  <c r="Q143" i="21" s="1"/>
  <c r="Q144" i="21" s="1"/>
  <c r="Q145" i="21" s="1"/>
  <c r="Q146" i="21" s="1"/>
  <c r="Q147" i="21" s="1"/>
  <c r="Q148" i="21" s="1"/>
  <c r="Q149" i="21" s="1"/>
  <c r="Q150" i="21" s="1"/>
  <c r="Q151" i="21" s="1"/>
  <c r="Q152" i="21" s="1"/>
  <c r="Q153" i="21" s="1"/>
  <c r="Q154" i="21" s="1"/>
  <c r="Q155" i="21" s="1"/>
  <c r="Q156" i="21" s="1"/>
  <c r="Q157" i="21" s="1"/>
  <c r="Q158" i="21" s="1"/>
  <c r="Q159" i="21" s="1"/>
  <c r="Q160" i="21" s="1"/>
  <c r="Q161" i="21" s="1"/>
  <c r="Q162" i="21" s="1"/>
  <c r="Q163" i="21" s="1"/>
  <c r="Q164" i="21" s="1"/>
  <c r="Q165" i="21" s="1"/>
  <c r="Q166" i="21" s="1"/>
  <c r="Q167" i="21" s="1"/>
  <c r="Q168" i="21" s="1"/>
  <c r="Q169" i="21" s="1"/>
  <c r="Q170" i="21" s="1"/>
  <c r="Q171" i="21" s="1"/>
  <c r="Q172" i="21" s="1"/>
  <c r="Q173" i="21" s="1"/>
  <c r="Q174" i="21" s="1"/>
  <c r="Q175" i="21" s="1"/>
  <c r="Q176" i="21" s="1"/>
  <c r="Q177" i="21" s="1"/>
  <c r="Q178" i="21" s="1"/>
  <c r="Q179" i="21" s="1"/>
  <c r="Q180" i="21" s="1"/>
  <c r="Q181" i="21" s="1"/>
  <c r="Q182" i="21" s="1"/>
  <c r="Q183" i="21" s="1"/>
  <c r="Q184" i="21" s="1"/>
  <c r="Q185" i="21" s="1"/>
  <c r="Q186" i="21" s="1"/>
  <c r="Q187" i="21" s="1"/>
  <c r="Q188" i="21" s="1"/>
  <c r="Q189" i="21" s="1"/>
  <c r="Q190" i="21" s="1"/>
  <c r="Q191" i="21" s="1"/>
  <c r="Q192" i="21" s="1"/>
  <c r="Q193" i="21" s="1"/>
  <c r="Q194" i="21" s="1"/>
  <c r="Q195" i="21" s="1"/>
  <c r="Q196" i="21" s="1"/>
  <c r="Q197" i="21" s="1"/>
  <c r="Q198" i="21" s="1"/>
  <c r="Q199" i="21" s="1"/>
  <c r="Q200" i="21" s="1"/>
  <c r="Q201" i="21" s="1"/>
  <c r="Q202" i="21" s="1"/>
  <c r="Q203" i="21" s="1"/>
  <c r="Q204" i="21" s="1"/>
  <c r="Q205" i="21" s="1"/>
  <c r="Q206" i="21" s="1"/>
  <c r="Q207" i="21" s="1"/>
  <c r="Q208" i="21" s="1"/>
  <c r="Q209" i="21" s="1"/>
  <c r="Q210" i="21" s="1"/>
  <c r="Q211" i="21" s="1"/>
  <c r="Q212" i="21" s="1"/>
  <c r="Q213" i="21" s="1"/>
  <c r="Q214" i="21" s="1"/>
  <c r="Q215" i="21" s="1"/>
  <c r="Q216" i="21" s="1"/>
  <c r="Q217" i="21" s="1"/>
  <c r="Q218" i="21" s="1"/>
  <c r="Q219" i="21" s="1"/>
  <c r="Q220" i="21" s="1"/>
  <c r="Q221" i="21" s="1"/>
  <c r="Q222" i="21" s="1"/>
  <c r="Q223" i="21" s="1"/>
  <c r="Q224" i="21" s="1"/>
  <c r="Q225" i="21" s="1"/>
  <c r="Q226" i="21" s="1"/>
  <c r="Q227" i="21" s="1"/>
  <c r="Q228" i="21" s="1"/>
  <c r="Q229" i="21" s="1"/>
  <c r="Q230" i="21" s="1"/>
  <c r="Q231" i="21" s="1"/>
  <c r="Q232" i="21" s="1"/>
  <c r="Q233" i="21" s="1"/>
  <c r="Q234" i="21" s="1"/>
  <c r="Q235" i="21" s="1"/>
  <c r="Q236" i="21" s="1"/>
  <c r="Q237" i="21" s="1"/>
  <c r="Q238" i="21" s="1"/>
  <c r="Q239" i="21" s="1"/>
  <c r="Q240" i="21" s="1"/>
  <c r="Q241" i="21" s="1"/>
  <c r="Q242" i="21" s="1"/>
  <c r="Q243" i="21" s="1"/>
  <c r="Q244" i="21" s="1"/>
  <c r="Q245" i="21" s="1"/>
  <c r="Q246" i="21" s="1"/>
  <c r="Q247" i="21" s="1"/>
  <c r="Q248" i="21" s="1"/>
  <c r="Q249" i="21" s="1"/>
  <c r="Q250" i="21" s="1"/>
  <c r="Q251" i="21" s="1"/>
  <c r="Q252" i="21" s="1"/>
  <c r="Q253" i="21" s="1"/>
  <c r="P135" i="21"/>
  <c r="P136" i="21" s="1"/>
  <c r="P137" i="21" s="1"/>
  <c r="P138" i="21" s="1"/>
  <c r="P139" i="21" s="1"/>
  <c r="P140" i="21" s="1"/>
  <c r="P141" i="21" s="1"/>
  <c r="P142" i="21" s="1"/>
  <c r="P143" i="21" s="1"/>
  <c r="P144" i="21" s="1"/>
  <c r="P145" i="21" s="1"/>
  <c r="P146" i="21" s="1"/>
  <c r="P147" i="21" s="1"/>
  <c r="P148" i="21" s="1"/>
  <c r="P149" i="21" s="1"/>
  <c r="P150" i="21" s="1"/>
  <c r="P151" i="21" s="1"/>
  <c r="P152" i="21" s="1"/>
  <c r="P153" i="21" s="1"/>
  <c r="P154" i="21" s="1"/>
  <c r="P155" i="21" s="1"/>
  <c r="P156" i="21" s="1"/>
  <c r="P157" i="21" s="1"/>
  <c r="P158" i="21" s="1"/>
  <c r="P159" i="21" s="1"/>
  <c r="P160" i="21" s="1"/>
  <c r="P161" i="21" s="1"/>
  <c r="P162" i="21" s="1"/>
  <c r="P163" i="21" s="1"/>
  <c r="P164" i="21" s="1"/>
  <c r="P165" i="21" s="1"/>
  <c r="P166" i="21" s="1"/>
  <c r="P167" i="21" s="1"/>
  <c r="P168" i="21" s="1"/>
  <c r="P169" i="21" s="1"/>
  <c r="P170" i="21" s="1"/>
  <c r="P171" i="21" s="1"/>
  <c r="P172" i="21" s="1"/>
  <c r="P173" i="21" s="1"/>
  <c r="P174" i="21" s="1"/>
  <c r="P175" i="21" s="1"/>
  <c r="P176" i="21" s="1"/>
  <c r="P177" i="21" s="1"/>
  <c r="P178" i="21" s="1"/>
  <c r="P179" i="21" s="1"/>
  <c r="P180" i="21" s="1"/>
  <c r="P181" i="21" s="1"/>
  <c r="P182" i="21" s="1"/>
  <c r="P183" i="21" s="1"/>
  <c r="P184" i="21" s="1"/>
  <c r="P185" i="21" s="1"/>
  <c r="P186" i="21" s="1"/>
  <c r="P187" i="21" s="1"/>
  <c r="P188" i="21" s="1"/>
  <c r="P189" i="21" s="1"/>
  <c r="P190" i="21" s="1"/>
  <c r="P191" i="21" s="1"/>
  <c r="P192" i="21" s="1"/>
  <c r="P193" i="21" s="1"/>
  <c r="P194" i="21" s="1"/>
  <c r="P195" i="21" s="1"/>
  <c r="P196" i="21" s="1"/>
  <c r="P197" i="21" s="1"/>
  <c r="P198" i="21" s="1"/>
  <c r="P199" i="21" s="1"/>
  <c r="P200" i="21" s="1"/>
  <c r="P201" i="21" s="1"/>
  <c r="P202" i="21" s="1"/>
  <c r="P203" i="21" s="1"/>
  <c r="P204" i="21" s="1"/>
  <c r="P205" i="21" s="1"/>
  <c r="P206" i="21" s="1"/>
  <c r="P207" i="21" s="1"/>
  <c r="P208" i="21" s="1"/>
  <c r="P209" i="21" s="1"/>
  <c r="P210" i="21" s="1"/>
  <c r="P211" i="21" s="1"/>
  <c r="P212" i="21" s="1"/>
  <c r="P213" i="21" s="1"/>
  <c r="P214" i="21" s="1"/>
  <c r="P215" i="21" s="1"/>
  <c r="P216" i="21" s="1"/>
  <c r="P217" i="21" s="1"/>
  <c r="P218" i="21" s="1"/>
  <c r="P219" i="21" s="1"/>
  <c r="P220" i="21" s="1"/>
  <c r="P221" i="21" s="1"/>
  <c r="P222" i="21" s="1"/>
  <c r="P223" i="21" s="1"/>
  <c r="P224" i="21" s="1"/>
  <c r="P225" i="21" s="1"/>
  <c r="P226" i="21" s="1"/>
  <c r="P227" i="21" s="1"/>
  <c r="P228" i="21" s="1"/>
  <c r="P229" i="21" s="1"/>
  <c r="P230" i="21" s="1"/>
  <c r="P231" i="21" s="1"/>
  <c r="P232" i="21" s="1"/>
  <c r="P233" i="21" s="1"/>
  <c r="P234" i="21" s="1"/>
  <c r="P235" i="21" s="1"/>
  <c r="P236" i="21" s="1"/>
  <c r="P237" i="21" s="1"/>
  <c r="P238" i="21" s="1"/>
  <c r="P239" i="21" s="1"/>
  <c r="P240" i="21" s="1"/>
  <c r="P241" i="21" s="1"/>
  <c r="P242" i="21" s="1"/>
  <c r="P243" i="21" s="1"/>
  <c r="P244" i="21" s="1"/>
  <c r="P245" i="21" s="1"/>
  <c r="P246" i="21" s="1"/>
  <c r="P247" i="21" s="1"/>
  <c r="P248" i="21" s="1"/>
  <c r="P249" i="21" s="1"/>
  <c r="P250" i="21" s="1"/>
  <c r="P251" i="21" s="1"/>
  <c r="P252" i="21" s="1"/>
  <c r="P253" i="21" s="1"/>
  <c r="O135" i="21"/>
  <c r="O136" i="21" s="1"/>
  <c r="O137" i="21" s="1"/>
  <c r="O138" i="21" s="1"/>
  <c r="O139" i="21" s="1"/>
  <c r="O140" i="21" s="1"/>
  <c r="O141" i="21" s="1"/>
  <c r="O142" i="21" s="1"/>
  <c r="O143" i="21" s="1"/>
  <c r="O144" i="21" s="1"/>
  <c r="O145" i="21" s="1"/>
  <c r="O146" i="21" s="1"/>
  <c r="O147" i="21" s="1"/>
  <c r="O148" i="21" s="1"/>
  <c r="O149" i="21" s="1"/>
  <c r="O150" i="21" s="1"/>
  <c r="O151" i="21" s="1"/>
  <c r="O152" i="21" s="1"/>
  <c r="O153" i="21" s="1"/>
  <c r="O154" i="21" s="1"/>
  <c r="O155" i="21" s="1"/>
  <c r="O156" i="21" s="1"/>
  <c r="O157" i="21" s="1"/>
  <c r="O158" i="21" s="1"/>
  <c r="O159" i="21" s="1"/>
  <c r="O160" i="21" s="1"/>
  <c r="O161" i="21" s="1"/>
  <c r="O162" i="21" s="1"/>
  <c r="O163" i="21" s="1"/>
  <c r="O164" i="21" s="1"/>
  <c r="O165" i="21" s="1"/>
  <c r="O166" i="21" s="1"/>
  <c r="O167" i="21" s="1"/>
  <c r="O168" i="21" s="1"/>
  <c r="O169" i="21" s="1"/>
  <c r="O170" i="21" s="1"/>
  <c r="O171" i="21" s="1"/>
  <c r="O172" i="21" s="1"/>
  <c r="O173" i="21" s="1"/>
  <c r="O174" i="21" s="1"/>
  <c r="O175" i="21" s="1"/>
  <c r="O176" i="21" s="1"/>
  <c r="O177" i="21" s="1"/>
  <c r="O178" i="21" s="1"/>
  <c r="O179" i="21" s="1"/>
  <c r="O180" i="21" s="1"/>
  <c r="O181" i="21" s="1"/>
  <c r="O182" i="21" s="1"/>
  <c r="O183" i="21" s="1"/>
  <c r="O184" i="21" s="1"/>
  <c r="O185" i="21" s="1"/>
  <c r="O186" i="21" s="1"/>
  <c r="O187" i="21" s="1"/>
  <c r="O188" i="21" s="1"/>
  <c r="O189" i="21" s="1"/>
  <c r="O190" i="21" s="1"/>
  <c r="O191" i="21" s="1"/>
  <c r="O192" i="21" s="1"/>
  <c r="O193" i="21" s="1"/>
  <c r="O194" i="21" s="1"/>
  <c r="O195" i="21" s="1"/>
  <c r="O196" i="21" s="1"/>
  <c r="O197" i="21" s="1"/>
  <c r="O198" i="21" s="1"/>
  <c r="O199" i="21" s="1"/>
  <c r="O200" i="21" s="1"/>
  <c r="O201" i="21" s="1"/>
  <c r="O202" i="21" s="1"/>
  <c r="O203" i="21" s="1"/>
  <c r="O204" i="21" s="1"/>
  <c r="O205" i="21" s="1"/>
  <c r="O206" i="21" s="1"/>
  <c r="O207" i="21" s="1"/>
  <c r="O208" i="21" s="1"/>
  <c r="O209" i="21" s="1"/>
  <c r="O210" i="21" s="1"/>
  <c r="O211" i="21" s="1"/>
  <c r="O212" i="21" s="1"/>
  <c r="O213" i="21" s="1"/>
  <c r="O214" i="21" s="1"/>
  <c r="O215" i="21" s="1"/>
  <c r="O216" i="21" s="1"/>
  <c r="O217" i="21" s="1"/>
  <c r="O218" i="21" s="1"/>
  <c r="O219" i="21" s="1"/>
  <c r="O220" i="21" s="1"/>
  <c r="O221" i="21" s="1"/>
  <c r="O222" i="21" s="1"/>
  <c r="O223" i="21" s="1"/>
  <c r="O224" i="21" s="1"/>
  <c r="O225" i="21" s="1"/>
  <c r="O226" i="21" s="1"/>
  <c r="O227" i="21" s="1"/>
  <c r="O228" i="21" s="1"/>
  <c r="O229" i="21" s="1"/>
  <c r="O230" i="21" s="1"/>
  <c r="O231" i="21" s="1"/>
  <c r="O232" i="21" s="1"/>
  <c r="O233" i="21" s="1"/>
  <c r="O234" i="21" s="1"/>
  <c r="O235" i="21" s="1"/>
  <c r="O236" i="21" s="1"/>
  <c r="O237" i="21" s="1"/>
  <c r="O238" i="21" s="1"/>
  <c r="O239" i="21" s="1"/>
  <c r="O240" i="21" s="1"/>
  <c r="O241" i="21" s="1"/>
  <c r="O242" i="21" s="1"/>
  <c r="O243" i="21" s="1"/>
  <c r="O244" i="21" s="1"/>
  <c r="O245" i="21" s="1"/>
  <c r="O246" i="21" s="1"/>
  <c r="O247" i="21" s="1"/>
  <c r="O248" i="21" s="1"/>
  <c r="O249" i="21" s="1"/>
  <c r="O250" i="21" s="1"/>
  <c r="O251" i="21" s="1"/>
  <c r="O252" i="21" s="1"/>
  <c r="O253" i="21" s="1"/>
  <c r="N135" i="21"/>
  <c r="N136" i="21" s="1"/>
  <c r="N137" i="21" s="1"/>
  <c r="N138" i="21" s="1"/>
  <c r="N139" i="21" s="1"/>
  <c r="N140" i="21" s="1"/>
  <c r="N141" i="21" s="1"/>
  <c r="N142" i="21" s="1"/>
  <c r="N143" i="21" s="1"/>
  <c r="N144" i="21" s="1"/>
  <c r="N145" i="21" s="1"/>
  <c r="N146" i="21" s="1"/>
  <c r="N147" i="21" s="1"/>
  <c r="N148" i="21" s="1"/>
  <c r="N149" i="21" s="1"/>
  <c r="N150" i="21" s="1"/>
  <c r="N151" i="21" s="1"/>
  <c r="N152" i="21" s="1"/>
  <c r="N153" i="21" s="1"/>
  <c r="N154" i="21" s="1"/>
  <c r="N155" i="21" s="1"/>
  <c r="N156" i="21" s="1"/>
  <c r="N157" i="21" s="1"/>
  <c r="N158" i="21" s="1"/>
  <c r="N159" i="21" s="1"/>
  <c r="N160" i="21" s="1"/>
  <c r="N161" i="21" s="1"/>
  <c r="N162" i="21" s="1"/>
  <c r="N163" i="21" s="1"/>
  <c r="N164" i="21" s="1"/>
  <c r="N165" i="21" s="1"/>
  <c r="N166" i="21" s="1"/>
  <c r="N167" i="21" s="1"/>
  <c r="N168" i="21" s="1"/>
  <c r="N169" i="21" s="1"/>
  <c r="N170" i="21" s="1"/>
  <c r="N171" i="21" s="1"/>
  <c r="N172" i="21" s="1"/>
  <c r="N173" i="21" s="1"/>
  <c r="N174" i="21" s="1"/>
  <c r="N175" i="21" s="1"/>
  <c r="N176" i="21" s="1"/>
  <c r="N177" i="21" s="1"/>
  <c r="N178" i="21" s="1"/>
  <c r="N179" i="21" s="1"/>
  <c r="N180" i="21" s="1"/>
  <c r="N181" i="21" s="1"/>
  <c r="N182" i="21" s="1"/>
  <c r="N183" i="21" s="1"/>
  <c r="N184" i="21" s="1"/>
  <c r="N185" i="21" s="1"/>
  <c r="N186" i="21" s="1"/>
  <c r="N187" i="21" s="1"/>
  <c r="N188" i="21" s="1"/>
  <c r="N189" i="21" s="1"/>
  <c r="N190" i="21" s="1"/>
  <c r="N191" i="21" s="1"/>
  <c r="N192" i="21" s="1"/>
  <c r="N193" i="21" s="1"/>
  <c r="N194" i="21" s="1"/>
  <c r="N195" i="21" s="1"/>
  <c r="N196" i="21" s="1"/>
  <c r="N197" i="21" s="1"/>
  <c r="N198" i="21" s="1"/>
  <c r="N199" i="21" s="1"/>
  <c r="N200" i="21" s="1"/>
  <c r="N201" i="21" s="1"/>
  <c r="N202" i="21" s="1"/>
  <c r="N203" i="21" s="1"/>
  <c r="N204" i="21" s="1"/>
  <c r="N205" i="21" s="1"/>
  <c r="N206" i="21" s="1"/>
  <c r="N207" i="21" s="1"/>
  <c r="N208" i="21" s="1"/>
  <c r="N209" i="21" s="1"/>
  <c r="N210" i="21" s="1"/>
  <c r="N211" i="21" s="1"/>
  <c r="N212" i="21" s="1"/>
  <c r="N213" i="21" s="1"/>
  <c r="N214" i="21" s="1"/>
  <c r="N215" i="21" s="1"/>
  <c r="N216" i="21" s="1"/>
  <c r="N217" i="21" s="1"/>
  <c r="N218" i="21" s="1"/>
  <c r="N219" i="21" s="1"/>
  <c r="N220" i="21" s="1"/>
  <c r="N221" i="21" s="1"/>
  <c r="N222" i="21" s="1"/>
  <c r="N223" i="21" s="1"/>
  <c r="N224" i="21" s="1"/>
  <c r="N225" i="21" s="1"/>
  <c r="N226" i="21" s="1"/>
  <c r="N227" i="21" s="1"/>
  <c r="N228" i="21" s="1"/>
  <c r="N229" i="21" s="1"/>
  <c r="N230" i="21" s="1"/>
  <c r="N231" i="21" s="1"/>
  <c r="N232" i="21" s="1"/>
  <c r="N233" i="21" s="1"/>
  <c r="N234" i="21" s="1"/>
  <c r="N235" i="21" s="1"/>
  <c r="N236" i="21" s="1"/>
  <c r="N237" i="21" s="1"/>
  <c r="N238" i="21" s="1"/>
  <c r="N239" i="21" s="1"/>
  <c r="N240" i="21" s="1"/>
  <c r="N241" i="21" s="1"/>
  <c r="N242" i="21" s="1"/>
  <c r="N243" i="21" s="1"/>
  <c r="N244" i="21" s="1"/>
  <c r="N245" i="21" s="1"/>
  <c r="N246" i="21" s="1"/>
  <c r="N247" i="21" s="1"/>
  <c r="N248" i="21" s="1"/>
  <c r="N249" i="21" s="1"/>
  <c r="N250" i="21" s="1"/>
  <c r="N251" i="21" s="1"/>
  <c r="N252" i="21" s="1"/>
  <c r="N253" i="21" s="1"/>
  <c r="R85" i="21"/>
  <c r="R86" i="21" s="1"/>
  <c r="R87" i="21" s="1"/>
  <c r="R88" i="21" s="1"/>
  <c r="R89" i="21" s="1"/>
  <c r="R90" i="21" s="1"/>
  <c r="R91" i="21" s="1"/>
  <c r="R92" i="21" s="1"/>
  <c r="R93" i="21" s="1"/>
  <c r="R94" i="21" s="1"/>
  <c r="R95" i="21" s="1"/>
  <c r="R96" i="21" s="1"/>
  <c r="R97" i="21" s="1"/>
  <c r="R98" i="21" s="1"/>
  <c r="R99" i="21" s="1"/>
  <c r="R100" i="21" s="1"/>
  <c r="R101" i="21" s="1"/>
  <c r="R102" i="21" s="1"/>
  <c r="R103" i="21" s="1"/>
  <c r="R104" i="21" s="1"/>
  <c r="R105" i="21" s="1"/>
  <c r="R106" i="21" s="1"/>
  <c r="R107" i="21" s="1"/>
  <c r="R108" i="21" s="1"/>
  <c r="R109" i="21" s="1"/>
  <c r="R110" i="21" s="1"/>
  <c r="R111" i="21" s="1"/>
  <c r="R112" i="21" s="1"/>
  <c r="R113" i="21" s="1"/>
  <c r="R114" i="21" s="1"/>
  <c r="R115" i="21" s="1"/>
  <c r="R116" i="21" s="1"/>
  <c r="R117" i="21" s="1"/>
  <c r="R118" i="21" s="1"/>
  <c r="R119" i="21" s="1"/>
  <c r="R120" i="21" s="1"/>
  <c r="R121" i="21" s="1"/>
  <c r="R122" i="21" s="1"/>
  <c r="R123" i="21" s="1"/>
  <c r="R124" i="21" s="1"/>
  <c r="R125" i="21" s="1"/>
  <c r="R126" i="21" s="1"/>
  <c r="R127" i="21" s="1"/>
  <c r="R128" i="21" s="1"/>
  <c r="R129" i="21" s="1"/>
  <c r="R130" i="21" s="1"/>
  <c r="R131" i="21" s="1"/>
  <c r="R132" i="21" s="1"/>
  <c r="R133" i="21" s="1"/>
  <c r="Q85" i="21"/>
  <c r="Q86" i="21" s="1"/>
  <c r="Q87" i="21" s="1"/>
  <c r="Q88" i="21" s="1"/>
  <c r="Q89" i="21" s="1"/>
  <c r="Q90" i="21" s="1"/>
  <c r="Q91" i="21" s="1"/>
  <c r="Q92" i="21" s="1"/>
  <c r="Q93" i="21" s="1"/>
  <c r="Q94" i="21" s="1"/>
  <c r="Q95" i="21" s="1"/>
  <c r="Q96" i="21" s="1"/>
  <c r="Q97" i="21" s="1"/>
  <c r="Q98" i="21" s="1"/>
  <c r="Q99" i="21" s="1"/>
  <c r="Q100" i="21" s="1"/>
  <c r="Q101" i="21" s="1"/>
  <c r="Q102" i="21" s="1"/>
  <c r="Q103" i="21" s="1"/>
  <c r="Q104" i="21" s="1"/>
  <c r="Q105" i="21" s="1"/>
  <c r="Q106" i="21" s="1"/>
  <c r="Q107" i="21" s="1"/>
  <c r="Q108" i="21" s="1"/>
  <c r="Q109" i="21" s="1"/>
  <c r="Q110" i="21" s="1"/>
  <c r="Q111" i="21" s="1"/>
  <c r="Q112" i="21" s="1"/>
  <c r="Q113" i="21" s="1"/>
  <c r="Q114" i="21" s="1"/>
  <c r="Q115" i="21" s="1"/>
  <c r="Q116" i="21" s="1"/>
  <c r="Q117" i="21" s="1"/>
  <c r="Q118" i="21" s="1"/>
  <c r="Q119" i="21" s="1"/>
  <c r="Q120" i="21" s="1"/>
  <c r="Q121" i="21" s="1"/>
  <c r="Q122" i="21" s="1"/>
  <c r="Q123" i="21" s="1"/>
  <c r="Q124" i="21" s="1"/>
  <c r="Q125" i="21" s="1"/>
  <c r="Q126" i="21" s="1"/>
  <c r="Q127" i="21" s="1"/>
  <c r="Q128" i="21" s="1"/>
  <c r="Q129" i="21" s="1"/>
  <c r="Q130" i="21" s="1"/>
  <c r="Q131" i="21" s="1"/>
  <c r="Q132" i="21" s="1"/>
  <c r="Q133" i="21" s="1"/>
  <c r="P85" i="21"/>
  <c r="P86" i="21" s="1"/>
  <c r="P87" i="21" s="1"/>
  <c r="P88" i="21" s="1"/>
  <c r="P89" i="21" s="1"/>
  <c r="P90" i="21" s="1"/>
  <c r="P91" i="21" s="1"/>
  <c r="P92" i="21" s="1"/>
  <c r="P93" i="21" s="1"/>
  <c r="P94" i="21" s="1"/>
  <c r="P95" i="21" s="1"/>
  <c r="P96" i="21" s="1"/>
  <c r="P97" i="21" s="1"/>
  <c r="P98" i="21" s="1"/>
  <c r="P99" i="21" s="1"/>
  <c r="P100" i="21" s="1"/>
  <c r="P101" i="21" s="1"/>
  <c r="P102" i="21" s="1"/>
  <c r="P103" i="21" s="1"/>
  <c r="P104" i="21" s="1"/>
  <c r="P105" i="21" s="1"/>
  <c r="P106" i="21" s="1"/>
  <c r="P107" i="21" s="1"/>
  <c r="P108" i="21" s="1"/>
  <c r="P109" i="21" s="1"/>
  <c r="P110" i="21" s="1"/>
  <c r="P111" i="21" s="1"/>
  <c r="P112" i="21" s="1"/>
  <c r="P113" i="21" s="1"/>
  <c r="P114" i="21" s="1"/>
  <c r="P115" i="21" s="1"/>
  <c r="P116" i="21" s="1"/>
  <c r="P117" i="21" s="1"/>
  <c r="P118" i="21" s="1"/>
  <c r="P119" i="21" s="1"/>
  <c r="P120" i="21" s="1"/>
  <c r="P121" i="21" s="1"/>
  <c r="P122" i="21" s="1"/>
  <c r="P123" i="21" s="1"/>
  <c r="P124" i="21" s="1"/>
  <c r="P125" i="21" s="1"/>
  <c r="P126" i="21" s="1"/>
  <c r="P127" i="21" s="1"/>
  <c r="P128" i="21" s="1"/>
  <c r="P129" i="21" s="1"/>
  <c r="P130" i="21" s="1"/>
  <c r="P131" i="21" s="1"/>
  <c r="P132" i="21" s="1"/>
  <c r="P133" i="21" s="1"/>
  <c r="O85" i="21"/>
  <c r="O86" i="21" s="1"/>
  <c r="O87" i="21" s="1"/>
  <c r="O88" i="21" s="1"/>
  <c r="O89" i="21" s="1"/>
  <c r="O90" i="21" s="1"/>
  <c r="O91" i="21" s="1"/>
  <c r="O92" i="21" s="1"/>
  <c r="O93" i="21" s="1"/>
  <c r="O94" i="21" s="1"/>
  <c r="O95" i="21" s="1"/>
  <c r="O96" i="21" s="1"/>
  <c r="O97" i="21" s="1"/>
  <c r="O98" i="21" s="1"/>
  <c r="O99" i="21" s="1"/>
  <c r="O100" i="21" s="1"/>
  <c r="O101" i="21" s="1"/>
  <c r="O102" i="21" s="1"/>
  <c r="O103" i="21" s="1"/>
  <c r="O104" i="21" s="1"/>
  <c r="O105" i="21" s="1"/>
  <c r="O106" i="21" s="1"/>
  <c r="O107" i="21" s="1"/>
  <c r="O108" i="21" s="1"/>
  <c r="O109" i="21" s="1"/>
  <c r="O110" i="21" s="1"/>
  <c r="O111" i="21" s="1"/>
  <c r="O112" i="21" s="1"/>
  <c r="O113" i="21" s="1"/>
  <c r="O114" i="21" s="1"/>
  <c r="O115" i="21" s="1"/>
  <c r="O116" i="21" s="1"/>
  <c r="O117" i="21" s="1"/>
  <c r="O118" i="21" s="1"/>
  <c r="O119" i="21" s="1"/>
  <c r="O120" i="21" s="1"/>
  <c r="O121" i="21" s="1"/>
  <c r="O122" i="21" s="1"/>
  <c r="O123" i="21" s="1"/>
  <c r="O124" i="21" s="1"/>
  <c r="O125" i="21" s="1"/>
  <c r="O126" i="21" s="1"/>
  <c r="O127" i="21" s="1"/>
  <c r="O128" i="21" s="1"/>
  <c r="O129" i="21" s="1"/>
  <c r="O130" i="21" s="1"/>
  <c r="O131" i="21" s="1"/>
  <c r="O132" i="21" s="1"/>
  <c r="O133" i="21" s="1"/>
  <c r="N85" i="21"/>
  <c r="N86" i="21" s="1"/>
  <c r="N87" i="21" s="1"/>
  <c r="N88" i="21" s="1"/>
  <c r="N89" i="21" s="1"/>
  <c r="N90" i="21" s="1"/>
  <c r="N91" i="21" s="1"/>
  <c r="N92" i="21" s="1"/>
  <c r="N93" i="21" s="1"/>
  <c r="N94" i="21" s="1"/>
  <c r="N95" i="21" s="1"/>
  <c r="N96" i="21" s="1"/>
  <c r="N97" i="21" s="1"/>
  <c r="N98" i="21" s="1"/>
  <c r="N99" i="21" s="1"/>
  <c r="N100" i="21" s="1"/>
  <c r="N101" i="21" s="1"/>
  <c r="N102" i="21" s="1"/>
  <c r="N103" i="21" s="1"/>
  <c r="N104" i="21" s="1"/>
  <c r="N105" i="21" s="1"/>
  <c r="N106" i="21" s="1"/>
  <c r="N107" i="21" s="1"/>
  <c r="N108" i="21" s="1"/>
  <c r="N109" i="21" s="1"/>
  <c r="N110" i="21" s="1"/>
  <c r="N111" i="21" s="1"/>
  <c r="N112" i="21" s="1"/>
  <c r="N113" i="21" s="1"/>
  <c r="N114" i="21" s="1"/>
  <c r="N115" i="21" s="1"/>
  <c r="N116" i="21" s="1"/>
  <c r="N117" i="21" s="1"/>
  <c r="N118" i="21" s="1"/>
  <c r="N119" i="21" s="1"/>
  <c r="N120" i="21" s="1"/>
  <c r="N121" i="21" s="1"/>
  <c r="N122" i="21" s="1"/>
  <c r="N123" i="21" s="1"/>
  <c r="N124" i="21" s="1"/>
  <c r="N125" i="21" s="1"/>
  <c r="N126" i="21" s="1"/>
  <c r="N127" i="21" s="1"/>
  <c r="N128" i="21" s="1"/>
  <c r="N129" i="21" s="1"/>
  <c r="N130" i="21" s="1"/>
  <c r="N131" i="21" s="1"/>
  <c r="N132" i="21" s="1"/>
  <c r="N133" i="21" s="1"/>
  <c r="R65" i="21"/>
  <c r="R66" i="21" s="1"/>
  <c r="R67" i="21" s="1"/>
  <c r="R68" i="21" s="1"/>
  <c r="R69" i="21" s="1"/>
  <c r="R70" i="21" s="1"/>
  <c r="R71" i="21" s="1"/>
  <c r="R72" i="21" s="1"/>
  <c r="R73" i="21" s="1"/>
  <c r="R74" i="21" s="1"/>
  <c r="R75" i="21" s="1"/>
  <c r="R76" i="21" s="1"/>
  <c r="R77" i="21" s="1"/>
  <c r="R78" i="21" s="1"/>
  <c r="R79" i="21" s="1"/>
  <c r="R80" i="21" s="1"/>
  <c r="R81" i="21" s="1"/>
  <c r="R82" i="21" s="1"/>
  <c r="R83" i="21" s="1"/>
  <c r="Q65" i="21"/>
  <c r="Q66" i="21" s="1"/>
  <c r="Q67" i="21" s="1"/>
  <c r="Q68" i="21" s="1"/>
  <c r="Q69" i="21" s="1"/>
  <c r="Q70" i="21" s="1"/>
  <c r="Q71" i="21" s="1"/>
  <c r="Q72" i="21" s="1"/>
  <c r="Q73" i="21" s="1"/>
  <c r="Q74" i="21" s="1"/>
  <c r="Q75" i="21" s="1"/>
  <c r="Q76" i="21" s="1"/>
  <c r="Q77" i="21" s="1"/>
  <c r="Q78" i="21" s="1"/>
  <c r="Q79" i="21" s="1"/>
  <c r="Q80" i="21" s="1"/>
  <c r="Q81" i="21" s="1"/>
  <c r="Q82" i="21" s="1"/>
  <c r="Q83" i="21" s="1"/>
  <c r="P65" i="21"/>
  <c r="P66" i="21" s="1"/>
  <c r="P67" i="21" s="1"/>
  <c r="P68" i="21" s="1"/>
  <c r="P69" i="21" s="1"/>
  <c r="P70" i="21" s="1"/>
  <c r="P71" i="21" s="1"/>
  <c r="P72" i="21" s="1"/>
  <c r="P73" i="21" s="1"/>
  <c r="P74" i="21" s="1"/>
  <c r="P75" i="21" s="1"/>
  <c r="P76" i="21" s="1"/>
  <c r="P77" i="21" s="1"/>
  <c r="P78" i="21" s="1"/>
  <c r="P79" i="21" s="1"/>
  <c r="P80" i="21" s="1"/>
  <c r="P81" i="21" s="1"/>
  <c r="P82" i="21" s="1"/>
  <c r="P83" i="21" s="1"/>
  <c r="O65" i="21"/>
  <c r="O66" i="21" s="1"/>
  <c r="O67" i="21" s="1"/>
  <c r="O68" i="21" s="1"/>
  <c r="O69" i="21" s="1"/>
  <c r="O70" i="21" s="1"/>
  <c r="O71" i="21" s="1"/>
  <c r="O72" i="21" s="1"/>
  <c r="O73" i="21" s="1"/>
  <c r="O74" i="21" s="1"/>
  <c r="O75" i="21" s="1"/>
  <c r="O76" i="21" s="1"/>
  <c r="O77" i="21" s="1"/>
  <c r="O78" i="21" s="1"/>
  <c r="O79" i="21" s="1"/>
  <c r="O80" i="21" s="1"/>
  <c r="O81" i="21" s="1"/>
  <c r="O82" i="21" s="1"/>
  <c r="O83" i="21" s="1"/>
  <c r="N65" i="21"/>
  <c r="N66" i="21" s="1"/>
  <c r="N67" i="21" s="1"/>
  <c r="N68" i="21" s="1"/>
  <c r="N69" i="21" s="1"/>
  <c r="N70" i="21" s="1"/>
  <c r="N71" i="21" s="1"/>
  <c r="N72" i="21" s="1"/>
  <c r="N73" i="21" s="1"/>
  <c r="N74" i="21" s="1"/>
  <c r="N75" i="21" s="1"/>
  <c r="N76" i="21" s="1"/>
  <c r="N77" i="21" s="1"/>
  <c r="N78" i="21" s="1"/>
  <c r="N79" i="21" s="1"/>
  <c r="N80" i="21" s="1"/>
  <c r="N81" i="21" s="1"/>
  <c r="N82" i="21" s="1"/>
  <c r="N83" i="21" s="1"/>
  <c r="R5" i="21"/>
  <c r="R6" i="21" s="1"/>
  <c r="R7" i="21" s="1"/>
  <c r="R8" i="21" s="1"/>
  <c r="R9" i="21" s="1"/>
  <c r="R10" i="21" s="1"/>
  <c r="R11" i="21" s="1"/>
  <c r="R12" i="21" s="1"/>
  <c r="R13" i="21" s="1"/>
  <c r="R14" i="21" s="1"/>
  <c r="R15" i="21" s="1"/>
  <c r="R16" i="21" s="1"/>
  <c r="R17" i="21" s="1"/>
  <c r="R18" i="21" s="1"/>
  <c r="R19" i="21" s="1"/>
  <c r="R20" i="21" s="1"/>
  <c r="R21" i="21" s="1"/>
  <c r="R22" i="21" s="1"/>
  <c r="R23" i="21" s="1"/>
  <c r="R24" i="21" s="1"/>
  <c r="R25" i="21" s="1"/>
  <c r="R26" i="21" s="1"/>
  <c r="R27" i="21" s="1"/>
  <c r="R28" i="21" s="1"/>
  <c r="R29" i="21" s="1"/>
  <c r="R30" i="21" s="1"/>
  <c r="R31" i="21" s="1"/>
  <c r="R32" i="21" s="1"/>
  <c r="R33" i="21" s="1"/>
  <c r="R34" i="21" s="1"/>
  <c r="R35" i="21" s="1"/>
  <c r="R36" i="21" s="1"/>
  <c r="R37" i="21" s="1"/>
  <c r="R38" i="21" s="1"/>
  <c r="R39" i="21" s="1"/>
  <c r="R40" i="21" s="1"/>
  <c r="R41" i="21" s="1"/>
  <c r="R42" i="21" s="1"/>
  <c r="R43" i="21" s="1"/>
  <c r="R44" i="21" s="1"/>
  <c r="R45" i="21" s="1"/>
  <c r="R46" i="21" s="1"/>
  <c r="R47" i="21" s="1"/>
  <c r="R48" i="21" s="1"/>
  <c r="R49" i="21" s="1"/>
  <c r="R50" i="21" s="1"/>
  <c r="R51" i="21" s="1"/>
  <c r="R52" i="21" s="1"/>
  <c r="R53" i="21" s="1"/>
  <c r="R54" i="21" s="1"/>
  <c r="R55" i="21" s="1"/>
  <c r="R56" i="21" s="1"/>
  <c r="R57" i="21" s="1"/>
  <c r="R58" i="21" s="1"/>
  <c r="R59" i="21" s="1"/>
  <c r="R60" i="21" s="1"/>
  <c r="R61" i="21" s="1"/>
  <c r="R62" i="21" s="1"/>
  <c r="R63" i="21" s="1"/>
  <c r="Q5" i="21"/>
  <c r="Q6" i="21" s="1"/>
  <c r="Q7" i="21" s="1"/>
  <c r="Q8" i="21" s="1"/>
  <c r="Q9" i="21" s="1"/>
  <c r="Q10" i="21" s="1"/>
  <c r="Q11" i="21" s="1"/>
  <c r="Q12" i="21" s="1"/>
  <c r="Q13" i="21" s="1"/>
  <c r="Q14" i="21" s="1"/>
  <c r="Q15" i="21" s="1"/>
  <c r="Q16" i="21" s="1"/>
  <c r="Q17" i="21" s="1"/>
  <c r="Q18" i="21" s="1"/>
  <c r="Q19" i="21" s="1"/>
  <c r="Q20" i="21" s="1"/>
  <c r="Q21" i="21" s="1"/>
  <c r="Q22" i="21" s="1"/>
  <c r="Q23" i="21" s="1"/>
  <c r="Q24" i="21" s="1"/>
  <c r="Q25" i="21" s="1"/>
  <c r="Q26" i="21" s="1"/>
  <c r="Q27" i="21" s="1"/>
  <c r="Q28" i="21" s="1"/>
  <c r="Q29" i="21" s="1"/>
  <c r="Q30" i="21" s="1"/>
  <c r="Q31" i="21" s="1"/>
  <c r="Q32" i="21" s="1"/>
  <c r="Q33" i="21" s="1"/>
  <c r="Q34" i="21" s="1"/>
  <c r="Q35" i="21" s="1"/>
  <c r="Q36" i="21" s="1"/>
  <c r="Q37" i="21" s="1"/>
  <c r="Q38" i="21" s="1"/>
  <c r="Q39" i="21" s="1"/>
  <c r="Q40" i="21" s="1"/>
  <c r="Q41" i="21" s="1"/>
  <c r="Q42" i="21" s="1"/>
  <c r="Q43" i="21" s="1"/>
  <c r="Q44" i="21" s="1"/>
  <c r="Q45" i="21" s="1"/>
  <c r="Q46" i="21" s="1"/>
  <c r="Q47" i="21" s="1"/>
  <c r="Q48" i="21" s="1"/>
  <c r="Q49" i="21" s="1"/>
  <c r="Q50" i="21" s="1"/>
  <c r="Q51" i="21" s="1"/>
  <c r="Q52" i="21" s="1"/>
  <c r="Q53" i="21" s="1"/>
  <c r="Q54" i="21" s="1"/>
  <c r="Q55" i="21" s="1"/>
  <c r="Q56" i="21" s="1"/>
  <c r="Q57" i="21" s="1"/>
  <c r="Q58" i="21" s="1"/>
  <c r="Q59" i="21" s="1"/>
  <c r="Q60" i="21" s="1"/>
  <c r="Q61" i="21" s="1"/>
  <c r="Q62" i="21" s="1"/>
  <c r="Q63" i="21" s="1"/>
  <c r="P5" i="21"/>
  <c r="P6" i="21" s="1"/>
  <c r="P7" i="21" s="1"/>
  <c r="P8" i="21" s="1"/>
  <c r="P9" i="21" s="1"/>
  <c r="P10" i="21" s="1"/>
  <c r="P11" i="21" s="1"/>
  <c r="P12" i="21" s="1"/>
  <c r="P13" i="21" s="1"/>
  <c r="P14" i="21" s="1"/>
  <c r="P15" i="21" s="1"/>
  <c r="P16" i="21" s="1"/>
  <c r="P17" i="21" s="1"/>
  <c r="P18" i="21" s="1"/>
  <c r="P19" i="21" s="1"/>
  <c r="P20" i="21" s="1"/>
  <c r="P21" i="21" s="1"/>
  <c r="P22" i="21" s="1"/>
  <c r="P23" i="21" s="1"/>
  <c r="P24" i="21" s="1"/>
  <c r="P25" i="21" s="1"/>
  <c r="P26" i="21" s="1"/>
  <c r="P27" i="21" s="1"/>
  <c r="P28" i="21" s="1"/>
  <c r="P29" i="21" s="1"/>
  <c r="P30" i="21" s="1"/>
  <c r="P31" i="21" s="1"/>
  <c r="P32" i="21" s="1"/>
  <c r="P33" i="21" s="1"/>
  <c r="P34" i="21" s="1"/>
  <c r="P35" i="21" s="1"/>
  <c r="P36" i="21" s="1"/>
  <c r="P37" i="21" s="1"/>
  <c r="P38" i="21" s="1"/>
  <c r="P39" i="21" s="1"/>
  <c r="P40" i="21" s="1"/>
  <c r="P41" i="21" s="1"/>
  <c r="P42" i="21" s="1"/>
  <c r="P43" i="21" s="1"/>
  <c r="P44" i="21" s="1"/>
  <c r="P45" i="21" s="1"/>
  <c r="P46" i="21" s="1"/>
  <c r="P47" i="21" s="1"/>
  <c r="P48" i="21" s="1"/>
  <c r="P49" i="21" s="1"/>
  <c r="P50" i="21" s="1"/>
  <c r="P51" i="21" s="1"/>
  <c r="P52" i="21" s="1"/>
  <c r="P53" i="21" s="1"/>
  <c r="P54" i="21" s="1"/>
  <c r="P55" i="21" s="1"/>
  <c r="P56" i="21" s="1"/>
  <c r="P57" i="21" s="1"/>
  <c r="P58" i="21" s="1"/>
  <c r="P59" i="21" s="1"/>
  <c r="P60" i="21" s="1"/>
  <c r="P61" i="21" s="1"/>
  <c r="P62" i="21" s="1"/>
  <c r="P63" i="21" s="1"/>
  <c r="O5" i="21"/>
  <c r="O6" i="21" s="1"/>
  <c r="O7" i="21" s="1"/>
  <c r="O8" i="21" s="1"/>
  <c r="O9" i="21" s="1"/>
  <c r="O10" i="21" s="1"/>
  <c r="O11" i="21" s="1"/>
  <c r="O12" i="21" s="1"/>
  <c r="O13" i="21" s="1"/>
  <c r="O14" i="21" s="1"/>
  <c r="O15" i="21" s="1"/>
  <c r="O16" i="21" s="1"/>
  <c r="O17" i="21" s="1"/>
  <c r="O18" i="21" s="1"/>
  <c r="O19" i="21" s="1"/>
  <c r="O20" i="21" s="1"/>
  <c r="O21" i="21" s="1"/>
  <c r="O22" i="21" s="1"/>
  <c r="O23" i="21" s="1"/>
  <c r="O24" i="21" s="1"/>
  <c r="O25" i="21" s="1"/>
  <c r="O26" i="21" s="1"/>
  <c r="O27" i="21" s="1"/>
  <c r="O28" i="21" s="1"/>
  <c r="O29" i="21" s="1"/>
  <c r="O30" i="21" s="1"/>
  <c r="O31" i="21" s="1"/>
  <c r="O32" i="21" s="1"/>
  <c r="O33" i="21" s="1"/>
  <c r="O34" i="21" s="1"/>
  <c r="O35" i="21" s="1"/>
  <c r="O36" i="21" s="1"/>
  <c r="O37" i="21" s="1"/>
  <c r="O38" i="21" s="1"/>
  <c r="O39" i="21" s="1"/>
  <c r="O40" i="21" s="1"/>
  <c r="O41" i="21" s="1"/>
  <c r="O42" i="21" s="1"/>
  <c r="O43" i="21" s="1"/>
  <c r="O44" i="21" s="1"/>
  <c r="O45" i="21" s="1"/>
  <c r="O46" i="21" s="1"/>
  <c r="O47" i="21" s="1"/>
  <c r="O48" i="21" s="1"/>
  <c r="O49" i="21" s="1"/>
  <c r="O50" i="21" s="1"/>
  <c r="O51" i="21" s="1"/>
  <c r="O52" i="21" s="1"/>
  <c r="O53" i="21" s="1"/>
  <c r="O54" i="21" s="1"/>
  <c r="O55" i="21" s="1"/>
  <c r="O56" i="21" s="1"/>
  <c r="O57" i="21" s="1"/>
  <c r="O58" i="21" s="1"/>
  <c r="O59" i="21" s="1"/>
  <c r="O60" i="21" s="1"/>
  <c r="O61" i="21" s="1"/>
  <c r="O62" i="21" s="1"/>
  <c r="O63" i="21" s="1"/>
  <c r="N5" i="21"/>
  <c r="N6" i="21" s="1"/>
  <c r="N7" i="21" s="1"/>
  <c r="N8" i="21" s="1"/>
  <c r="N9" i="21" s="1"/>
  <c r="N10" i="21" s="1"/>
  <c r="N11" i="21" s="1"/>
  <c r="N12" i="21" s="1"/>
  <c r="N13" i="21" s="1"/>
  <c r="N14" i="21" s="1"/>
  <c r="N15" i="21" s="1"/>
  <c r="N16" i="21" s="1"/>
  <c r="N17" i="21" s="1"/>
  <c r="N18" i="21" s="1"/>
  <c r="N19" i="21" s="1"/>
  <c r="N20" i="21" s="1"/>
  <c r="N21" i="21" s="1"/>
  <c r="N22" i="21" s="1"/>
  <c r="N23" i="21" s="1"/>
  <c r="N24" i="21" s="1"/>
  <c r="N25" i="21" s="1"/>
  <c r="N26" i="21" s="1"/>
  <c r="N27" i="21" s="1"/>
  <c r="N28" i="21" s="1"/>
  <c r="N29" i="21" s="1"/>
  <c r="N30" i="21" s="1"/>
  <c r="N31" i="21" s="1"/>
  <c r="N32" i="21" s="1"/>
  <c r="N33" i="21" s="1"/>
  <c r="N34" i="21" s="1"/>
  <c r="N35" i="21" s="1"/>
  <c r="N36" i="21" s="1"/>
  <c r="N37" i="21" s="1"/>
  <c r="N38" i="21" s="1"/>
  <c r="N39" i="21" s="1"/>
  <c r="N40" i="21" s="1"/>
  <c r="N41" i="21" s="1"/>
  <c r="N42" i="21" s="1"/>
  <c r="N43" i="21" s="1"/>
  <c r="N44" i="21" s="1"/>
  <c r="N45" i="21" s="1"/>
  <c r="N46" i="21" s="1"/>
  <c r="N47" i="21" s="1"/>
  <c r="N48" i="21" s="1"/>
  <c r="N49" i="21" s="1"/>
  <c r="N50" i="21" s="1"/>
  <c r="N51" i="21" s="1"/>
  <c r="N52" i="21" s="1"/>
  <c r="N53" i="21" s="1"/>
  <c r="N54" i="21" s="1"/>
  <c r="N55" i="21" s="1"/>
  <c r="N56" i="21" s="1"/>
  <c r="N57" i="21" s="1"/>
  <c r="N58" i="21" s="1"/>
  <c r="N59" i="21" s="1"/>
  <c r="N60" i="21" s="1"/>
  <c r="N61" i="21" s="1"/>
  <c r="N62" i="21" s="1"/>
  <c r="N63" i="21" s="1"/>
  <c r="N2235" i="21" l="1"/>
  <c r="N2236" i="21" s="1"/>
  <c r="N2237" i="21" s="1"/>
  <c r="N2238" i="21" s="1"/>
  <c r="N2239" i="21" s="1"/>
  <c r="N2240" i="21" s="1"/>
  <c r="N2241" i="21" s="1"/>
  <c r="N2242" i="21" s="1"/>
  <c r="N2243" i="21" s="1"/>
  <c r="N2244" i="21" s="1"/>
  <c r="N2245" i="21" s="1"/>
  <c r="N2246" i="21" s="1"/>
  <c r="N2247" i="21" s="1"/>
  <c r="N2248" i="21" s="1"/>
  <c r="N2249" i="21" s="1"/>
  <c r="N2250" i="21" s="1"/>
  <c r="N2251" i="21" s="1"/>
  <c r="N2252" i="21" s="1"/>
  <c r="N2253" i="21" s="1"/>
  <c r="N2254" i="21" s="1"/>
  <c r="N2255" i="21" s="1"/>
  <c r="N2256" i="21" s="1"/>
  <c r="N2257" i="21" s="1"/>
  <c r="N2258" i="21" s="1"/>
  <c r="N2259" i="21" s="1"/>
  <c r="N2260" i="21" s="1"/>
  <c r="N2261" i="21" s="1"/>
  <c r="N2262" i="21" s="1"/>
  <c r="N2263" i="21" s="1"/>
  <c r="N2264" i="21" s="1"/>
  <c r="N2265" i="21" s="1"/>
  <c r="N2266" i="21" s="1"/>
  <c r="N2267" i="21" s="1"/>
  <c r="N2268" i="21" s="1"/>
  <c r="N2269" i="21" s="1"/>
  <c r="N2270" i="21" s="1"/>
  <c r="N2271" i="21" s="1"/>
  <c r="N2272" i="21" s="1"/>
  <c r="N2273" i="21" s="1"/>
  <c r="N2274" i="21" s="1"/>
  <c r="N2275" i="21" s="1"/>
  <c r="N2276" i="21" s="1"/>
  <c r="N2277" i="21" s="1"/>
  <c r="N2278" i="21" s="1"/>
  <c r="N2279" i="21" s="1"/>
  <c r="N2280" i="21" s="1"/>
  <c r="N2281" i="21" s="1"/>
  <c r="N2282" i="21" s="1"/>
  <c r="N2283" i="21" s="1"/>
  <c r="N2284" i="21" s="1"/>
  <c r="N2285" i="21" s="1"/>
  <c r="N2286" i="21" s="1"/>
  <c r="N2287" i="21" s="1"/>
  <c r="N2288" i="21" s="1"/>
  <c r="N2289" i="21" s="1"/>
  <c r="N2290" i="21" s="1"/>
  <c r="N2291" i="21" s="1"/>
  <c r="N2292" i="21" s="1"/>
  <c r="N2293" i="21" s="1"/>
  <c r="N2294" i="21" s="1"/>
  <c r="N2295" i="21" s="1"/>
  <c r="N2296" i="21" s="1"/>
  <c r="N2297" i="21" s="1"/>
  <c r="N2298" i="21" s="1"/>
  <c r="N2299" i="21" s="1"/>
  <c r="N2300" i="21" s="1"/>
  <c r="N2301" i="21" s="1"/>
  <c r="N2302" i="21" s="1"/>
  <c r="N2303" i="21" s="1"/>
  <c r="N2304" i="21" s="1"/>
  <c r="N2305" i="21" s="1"/>
  <c r="N2306" i="21" s="1"/>
  <c r="N2307" i="21" s="1"/>
  <c r="N2308" i="21" s="1"/>
  <c r="N2309" i="21" s="1"/>
  <c r="N2310" i="21" s="1"/>
  <c r="N2311" i="21" s="1"/>
  <c r="N2312" i="21" s="1"/>
  <c r="N2313" i="21" s="1"/>
  <c r="N2314" i="21" s="1"/>
  <c r="N2315" i="21" s="1"/>
  <c r="N2316" i="21" s="1"/>
  <c r="N2317" i="21" s="1"/>
  <c r="N2318" i="21" s="1"/>
  <c r="N2319" i="21" s="1"/>
  <c r="N2320" i="21" s="1"/>
  <c r="N2321" i="21" s="1"/>
  <c r="N2322" i="21" s="1"/>
  <c r="N2323" i="21" s="1"/>
  <c r="N2324" i="21" s="1"/>
  <c r="N2325" i="21" s="1"/>
  <c r="N2326" i="21" s="1"/>
  <c r="N2327" i="21" s="1"/>
  <c r="N2328" i="21" s="1"/>
  <c r="N2329" i="21" s="1"/>
  <c r="N2330" i="21" s="1"/>
  <c r="N2331" i="21" s="1"/>
  <c r="N2332" i="21" s="1"/>
  <c r="N2333" i="21" s="1"/>
  <c r="C7" i="27"/>
  <c r="Q2235" i="21"/>
  <c r="Q2236" i="21" s="1"/>
  <c r="Q2237" i="21" s="1"/>
  <c r="Q2238" i="21" s="1"/>
  <c r="Q2239" i="21" s="1"/>
  <c r="Q2240" i="21" s="1"/>
  <c r="Q2241" i="21" s="1"/>
  <c r="Q2242" i="21" s="1"/>
  <c r="Q2243" i="21" s="1"/>
  <c r="Q2244" i="21" s="1"/>
  <c r="Q2245" i="21" s="1"/>
  <c r="Q2246" i="21" s="1"/>
  <c r="Q2247" i="21" s="1"/>
  <c r="Q2248" i="21" s="1"/>
  <c r="Q2249" i="21" s="1"/>
  <c r="Q2250" i="21" s="1"/>
  <c r="Q2251" i="21" s="1"/>
  <c r="Q2252" i="21" s="1"/>
  <c r="Q2253" i="21" s="1"/>
  <c r="Q2254" i="21" s="1"/>
  <c r="Q2255" i="21" s="1"/>
  <c r="Q2256" i="21" s="1"/>
  <c r="Q2257" i="21" s="1"/>
  <c r="Q2258" i="21" s="1"/>
  <c r="Q2259" i="21" s="1"/>
  <c r="Q2260" i="21" s="1"/>
  <c r="Q2261" i="21" s="1"/>
  <c r="Q2262" i="21" s="1"/>
  <c r="Q2263" i="21" s="1"/>
  <c r="Q2264" i="21" s="1"/>
  <c r="Q2265" i="21" s="1"/>
  <c r="Q2266" i="21" s="1"/>
  <c r="Q2267" i="21" s="1"/>
  <c r="Q2268" i="21" s="1"/>
  <c r="Q2269" i="21" s="1"/>
  <c r="Q2270" i="21" s="1"/>
  <c r="Q2271" i="21" s="1"/>
  <c r="Q2272" i="21" s="1"/>
  <c r="Q2273" i="21" s="1"/>
  <c r="Q2274" i="21" s="1"/>
  <c r="Q2275" i="21" s="1"/>
  <c r="Q2276" i="21" s="1"/>
  <c r="Q2277" i="21" s="1"/>
  <c r="Q2278" i="21" s="1"/>
  <c r="Q2279" i="21" s="1"/>
  <c r="Q2280" i="21" s="1"/>
  <c r="Q2281" i="21" s="1"/>
  <c r="Q2282" i="21" s="1"/>
  <c r="Q2283" i="21" s="1"/>
  <c r="Q2284" i="21" s="1"/>
  <c r="Q2285" i="21" s="1"/>
  <c r="Q2286" i="21" s="1"/>
  <c r="Q2287" i="21" s="1"/>
  <c r="Q2288" i="21" s="1"/>
  <c r="Q2289" i="21" s="1"/>
  <c r="Q2290" i="21" s="1"/>
  <c r="Q2291" i="21" s="1"/>
  <c r="Q2292" i="21" s="1"/>
  <c r="Q2293" i="21" s="1"/>
  <c r="Q2294" i="21" s="1"/>
  <c r="Q2295" i="21" s="1"/>
  <c r="Q2296" i="21" s="1"/>
  <c r="Q2297" i="21" s="1"/>
  <c r="Q2298" i="21" s="1"/>
  <c r="Q2299" i="21" s="1"/>
  <c r="Q2300" i="21" s="1"/>
  <c r="Q2301" i="21" s="1"/>
  <c r="Q2302" i="21" s="1"/>
  <c r="Q2303" i="21" s="1"/>
  <c r="Q2304" i="21" s="1"/>
  <c r="Q2305" i="21" s="1"/>
  <c r="Q2306" i="21" s="1"/>
  <c r="Q2307" i="21" s="1"/>
  <c r="Q2308" i="21" s="1"/>
  <c r="Q2309" i="21" s="1"/>
  <c r="Q2310" i="21" s="1"/>
  <c r="Q2311" i="21" s="1"/>
  <c r="Q2312" i="21" s="1"/>
  <c r="Q2313" i="21" s="1"/>
  <c r="Q2314" i="21" s="1"/>
  <c r="Q2315" i="21" s="1"/>
  <c r="Q2316" i="21" s="1"/>
  <c r="Q2317" i="21" s="1"/>
  <c r="Q2318" i="21" s="1"/>
  <c r="Q2319" i="21" s="1"/>
  <c r="Q2320" i="21" s="1"/>
  <c r="Q2321" i="21" s="1"/>
  <c r="Q2322" i="21" s="1"/>
  <c r="Q2323" i="21" s="1"/>
  <c r="Q2324" i="21" s="1"/>
  <c r="Q2325" i="21" s="1"/>
  <c r="Q2326" i="21" s="1"/>
  <c r="Q2327" i="21" s="1"/>
  <c r="Q2328" i="21" s="1"/>
  <c r="Q2329" i="21" s="1"/>
  <c r="Q2330" i="21" s="1"/>
  <c r="Q2331" i="21" s="1"/>
  <c r="Q2332" i="21" s="1"/>
  <c r="Q2333" i="21" s="1"/>
  <c r="Q3235" i="21"/>
  <c r="Q3236" i="21" s="1"/>
  <c r="Q3237" i="21" s="1"/>
  <c r="Q3238" i="21" s="1"/>
  <c r="Q3239" i="21" s="1"/>
  <c r="Q3240" i="21" s="1"/>
  <c r="Q3241" i="21" s="1"/>
  <c r="Q3242" i="21" s="1"/>
  <c r="Q3243" i="21" s="1"/>
  <c r="Q3244" i="21" s="1"/>
  <c r="Q3245" i="21" s="1"/>
  <c r="Q3246" i="21" s="1"/>
  <c r="Q3247" i="21" s="1"/>
  <c r="Q3248" i="21" s="1"/>
  <c r="Q3249" i="21" s="1"/>
  <c r="Q3250" i="21" s="1"/>
  <c r="Q3251" i="21" s="1"/>
  <c r="Q3252" i="21" s="1"/>
  <c r="Q3253" i="21" s="1"/>
  <c r="Q3254" i="21" s="1"/>
  <c r="Q3255" i="21" s="1"/>
  <c r="Q3256" i="21" s="1"/>
  <c r="Q3257" i="21" s="1"/>
  <c r="Q3258" i="21" s="1"/>
  <c r="Q3259" i="21" s="1"/>
  <c r="Q3260" i="21" s="1"/>
  <c r="Q3261" i="21" s="1"/>
  <c r="Q3262" i="21" s="1"/>
  <c r="Q3263" i="21" s="1"/>
  <c r="Q3264" i="21" s="1"/>
  <c r="Q3265" i="21" s="1"/>
  <c r="Q3266" i="21" s="1"/>
  <c r="Q3267" i="21" s="1"/>
  <c r="Q3268" i="21" s="1"/>
  <c r="Q3269" i="21" s="1"/>
  <c r="Q3270" i="21" s="1"/>
  <c r="Q3271" i="21" s="1"/>
  <c r="Q3272" i="21" s="1"/>
  <c r="Q3273" i="21" s="1"/>
  <c r="Q3274" i="21" s="1"/>
  <c r="Q3275" i="21" s="1"/>
  <c r="Q3276" i="21" s="1"/>
  <c r="Q3277" i="21" s="1"/>
  <c r="Q3278" i="21" s="1"/>
  <c r="Q3279" i="21" s="1"/>
  <c r="Q3280" i="21" s="1"/>
  <c r="Q3281" i="21" s="1"/>
  <c r="Q3282" i="21" s="1"/>
  <c r="Q3283" i="21" s="1"/>
  <c r="Q3284" i="21" s="1"/>
  <c r="Q3285" i="21" s="1"/>
  <c r="Q3286" i="21" s="1"/>
  <c r="Q3287" i="21" s="1"/>
  <c r="Q3288" i="21" s="1"/>
  <c r="Q3289" i="21" s="1"/>
  <c r="Q3290" i="21" s="1"/>
  <c r="Q3291" i="21" s="1"/>
  <c r="Q3292" i="21" s="1"/>
  <c r="Q3293" i="21" s="1"/>
  <c r="Q3294" i="21" s="1"/>
  <c r="Q3295" i="21" s="1"/>
  <c r="Q3296" i="21" s="1"/>
  <c r="Q3297" i="21" s="1"/>
  <c r="Q3298" i="21" s="1"/>
  <c r="Q3299" i="21" s="1"/>
  <c r="Q3300" i="21" s="1"/>
  <c r="Q3301" i="21" s="1"/>
  <c r="Q3302" i="21" s="1"/>
  <c r="Q3303" i="21" s="1"/>
  <c r="Q3304" i="21" s="1"/>
  <c r="Q3305" i="21" s="1"/>
  <c r="Q3306" i="21" s="1"/>
  <c r="Q3307" i="21" s="1"/>
  <c r="Q3308" i="21" s="1"/>
  <c r="Q3309" i="21" s="1"/>
  <c r="Q3310" i="21" s="1"/>
  <c r="Q3311" i="21" s="1"/>
  <c r="Q3312" i="21" s="1"/>
  <c r="Q3313" i="21" s="1"/>
  <c r="Q3314" i="21" s="1"/>
  <c r="Q3315" i="21" s="1"/>
  <c r="Q3316" i="21" s="1"/>
  <c r="Q3317" i="21" s="1"/>
  <c r="Q3318" i="21" s="1"/>
  <c r="Q3319" i="21" s="1"/>
  <c r="Q3320" i="21" s="1"/>
  <c r="Q3321" i="21" s="1"/>
  <c r="Q3322" i="21" s="1"/>
  <c r="Q3323" i="21" s="1"/>
  <c r="Q3324" i="21" s="1"/>
  <c r="Q3325" i="21" s="1"/>
  <c r="Q3326" i="21" s="1"/>
  <c r="Q3327" i="21" s="1"/>
  <c r="Q3328" i="21" s="1"/>
  <c r="Q3329" i="21" s="1"/>
  <c r="Q3330" i="21" s="1"/>
  <c r="Q3331" i="21" s="1"/>
  <c r="Q3332" i="21" s="1"/>
  <c r="Q3333" i="21" s="1"/>
  <c r="Q3334" i="21" s="1"/>
  <c r="Q3335" i="21" s="1"/>
  <c r="Q3336" i="21" s="1"/>
  <c r="Q3337" i="21" s="1"/>
  <c r="Q3338" i="21" s="1"/>
  <c r="Q3339" i="21" s="1"/>
  <c r="Q3340" i="21" s="1"/>
  <c r="Q3341" i="21" s="1"/>
  <c r="Q3342" i="21" s="1"/>
  <c r="Q3343" i="21" s="1"/>
  <c r="Q3344" i="21" s="1"/>
  <c r="Q3345" i="21" s="1"/>
  <c r="Q3346" i="21" s="1"/>
  <c r="Q3347" i="21" s="1"/>
  <c r="Q3348" i="21" s="1"/>
  <c r="Q3349" i="21" s="1"/>
  <c r="Q3350" i="21" s="1"/>
  <c r="Q3351" i="21" s="1"/>
  <c r="Q3352" i="21" s="1"/>
  <c r="Q3353" i="21" s="1"/>
  <c r="Q3354" i="21" s="1"/>
  <c r="Q3355" i="21" s="1"/>
  <c r="Q3356" i="21" s="1"/>
  <c r="Q3357" i="21" s="1"/>
  <c r="Q3358" i="21" s="1"/>
  <c r="Q3359" i="21" s="1"/>
  <c r="Q3360" i="21" s="1"/>
  <c r="Q3361" i="21" s="1"/>
  <c r="Q3362" i="21" s="1"/>
  <c r="Q3363" i="21" s="1"/>
  <c r="Q3364" i="21" s="1"/>
  <c r="Q3365" i="21" s="1"/>
  <c r="Q3366" i="21" s="1"/>
  <c r="Q3367" i="21" s="1"/>
  <c r="Q3368" i="21" s="1"/>
  <c r="Q3369" i="21" s="1"/>
  <c r="Q3370" i="21" s="1"/>
  <c r="Q3371" i="21" s="1"/>
  <c r="Q3372" i="21" s="1"/>
  <c r="Q3373" i="21" s="1"/>
  <c r="Q3374" i="21" s="1"/>
  <c r="Q3375" i="21" s="1"/>
  <c r="Q3376" i="21" s="1"/>
  <c r="Q3377" i="21" s="1"/>
  <c r="Q3378" i="21" s="1"/>
  <c r="Q3379" i="21" s="1"/>
  <c r="Q3380" i="21" s="1"/>
  <c r="Q3381" i="21" s="1"/>
  <c r="Q3382" i="21" s="1"/>
  <c r="Q3383" i="21" s="1"/>
  <c r="Q3384" i="21" s="1"/>
  <c r="Q3385" i="21" s="1"/>
  <c r="Q3386" i="21" s="1"/>
  <c r="Q3387" i="21" s="1"/>
  <c r="Q3388" i="21" s="1"/>
  <c r="Q3389" i="21" s="1"/>
  <c r="Q3390" i="21" s="1"/>
  <c r="Q3391" i="21" s="1"/>
  <c r="Q3392" i="21" s="1"/>
  <c r="Q3393" i="21" s="1"/>
  <c r="Q3394" i="21" s="1"/>
  <c r="Q3395" i="21" s="1"/>
  <c r="Q3396" i="21" s="1"/>
  <c r="Q3397" i="21" s="1"/>
  <c r="Q3398" i="21" s="1"/>
  <c r="Q3399" i="21" s="1"/>
  <c r="Q3400" i="21" s="1"/>
  <c r="Q3401" i="21" s="1"/>
  <c r="Q3402" i="21" s="1"/>
  <c r="Q3403" i="21" s="1"/>
  <c r="Q3404" i="21" s="1"/>
  <c r="Q3405" i="21" s="1"/>
  <c r="Q3406" i="21" s="1"/>
  <c r="Q3407" i="21" s="1"/>
  <c r="Q3408" i="21" s="1"/>
  <c r="Q3409" i="21" s="1"/>
  <c r="Q3410" i="21" s="1"/>
  <c r="Q3411" i="21" s="1"/>
  <c r="Q3412" i="21" s="1"/>
  <c r="Q3413" i="21" s="1"/>
  <c r="Q3414" i="21" s="1"/>
  <c r="Q3415" i="21" s="1"/>
  <c r="Q3416" i="21" s="1"/>
  <c r="Q3417" i="21" s="1"/>
  <c r="Q3418" i="21" s="1"/>
  <c r="Q3419" i="21" s="1"/>
  <c r="Q3420" i="21" s="1"/>
  <c r="Q3421" i="21" s="1"/>
  <c r="Q3422" i="21" s="1"/>
  <c r="Q3423" i="21" s="1"/>
  <c r="Q3424" i="21" s="1"/>
  <c r="Q3425" i="21" s="1"/>
  <c r="Q3426" i="21" s="1"/>
  <c r="Q3427" i="21" s="1"/>
  <c r="Q3428" i="21" s="1"/>
  <c r="Q3429" i="21" s="1"/>
  <c r="Q3430" i="21" s="1"/>
  <c r="Q3431" i="21" s="1"/>
  <c r="Q3432" i="21" s="1"/>
  <c r="Q3433" i="21" s="1"/>
  <c r="T6" i="12" l="1"/>
  <c r="T7" i="12"/>
  <c r="T8" i="12"/>
  <c r="T9" i="12"/>
  <c r="T10" i="12"/>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 i="12"/>
  <c r="P26" i="12" l="1"/>
  <c r="Q26" i="12" s="1"/>
  <c r="P5" i="12"/>
  <c r="Q5" i="12" s="1"/>
  <c r="P49" i="12"/>
  <c r="Q49" i="12" s="1"/>
  <c r="P47" i="12"/>
  <c r="Q47" i="12" s="1"/>
  <c r="P46" i="12"/>
  <c r="Q46" i="12" s="1"/>
  <c r="P45" i="12"/>
  <c r="Q45" i="12" s="1"/>
  <c r="P44" i="12"/>
  <c r="Q44" i="12" s="1"/>
  <c r="P43" i="12"/>
  <c r="Q43" i="12" s="1"/>
  <c r="P42" i="12"/>
  <c r="Q42" i="12" s="1"/>
  <c r="P41" i="12"/>
  <c r="Q41" i="12" s="1"/>
  <c r="P40" i="12"/>
  <c r="Q40" i="12" s="1"/>
  <c r="P39" i="12"/>
  <c r="Q39" i="12" s="1"/>
  <c r="P38" i="12"/>
  <c r="Q38" i="12" s="1"/>
  <c r="P37" i="12"/>
  <c r="Q37" i="12" s="1"/>
  <c r="P36" i="12"/>
  <c r="Q36" i="12" s="1"/>
  <c r="P35" i="12"/>
  <c r="Q35" i="12" s="1"/>
  <c r="P34" i="12"/>
  <c r="Q34" i="12" s="1"/>
  <c r="P33" i="12"/>
  <c r="Q33" i="12" s="1"/>
  <c r="P32" i="12"/>
  <c r="Q32" i="12" s="1"/>
  <c r="P31" i="12"/>
  <c r="Q31" i="12" s="1"/>
  <c r="P30" i="12"/>
  <c r="Q30" i="12" s="1"/>
  <c r="P29" i="12"/>
  <c r="Q29" i="12" s="1"/>
  <c r="P28" i="12"/>
  <c r="Q28" i="12" s="1"/>
  <c r="P27" i="12"/>
  <c r="Q27" i="12" s="1"/>
  <c r="P25" i="12"/>
  <c r="Q25" i="12" s="1"/>
  <c r="P24" i="12"/>
  <c r="Q24" i="12" s="1"/>
  <c r="P23" i="12"/>
  <c r="Q23" i="12" s="1"/>
  <c r="P22" i="12"/>
  <c r="Q22" i="12" s="1"/>
  <c r="P21" i="12"/>
  <c r="Q21" i="12" s="1"/>
  <c r="P20" i="12"/>
  <c r="Q20" i="12" s="1"/>
  <c r="P19" i="12"/>
  <c r="Q19" i="12" s="1"/>
  <c r="P18" i="12"/>
  <c r="Q18" i="12" s="1"/>
  <c r="P17" i="12"/>
  <c r="Q17" i="12" s="1"/>
  <c r="P16" i="12"/>
  <c r="Q16" i="12" s="1"/>
  <c r="P15" i="12"/>
  <c r="Q15" i="12" s="1"/>
  <c r="P14" i="12"/>
  <c r="Q14" i="12" s="1"/>
  <c r="P13" i="12"/>
  <c r="Q13" i="12" s="1"/>
  <c r="P12" i="12"/>
  <c r="Q12" i="12" s="1"/>
  <c r="P11" i="12"/>
  <c r="Q11" i="12" s="1"/>
  <c r="P10" i="12"/>
  <c r="Q10" i="12" s="1"/>
  <c r="P9" i="12"/>
  <c r="Q9" i="12" s="1"/>
  <c r="P8" i="12"/>
  <c r="Q8" i="12" s="1"/>
  <c r="P7" i="12"/>
  <c r="Q7" i="12" s="1"/>
  <c r="P6" i="12"/>
  <c r="Q6" i="12" s="1"/>
  <c r="AA16" i="12" l="1"/>
  <c r="AA17" i="12" s="1"/>
  <c r="AB15" i="12"/>
  <c r="BL20" i="9" l="1"/>
  <c r="BL28" i="9" l="1"/>
  <c r="CE61" i="9" l="1"/>
  <c r="CD60" i="9"/>
  <c r="CE60" i="9"/>
  <c r="CD59" i="9"/>
  <c r="CE59" i="9"/>
  <c r="CD58" i="9"/>
  <c r="CE58" i="9"/>
  <c r="CD57" i="9"/>
  <c r="CE57" i="9"/>
  <c r="CD56" i="9"/>
  <c r="CE56" i="9"/>
  <c r="CB37" i="9"/>
  <c r="CA37" i="9"/>
  <c r="BY37" i="9"/>
  <c r="BX37" i="9"/>
  <c r="BV37" i="9"/>
  <c r="BU37" i="9"/>
  <c r="BS37" i="9"/>
  <c r="BR37" i="9"/>
  <c r="BP37" i="9"/>
  <c r="BO37" i="9"/>
  <c r="BM37" i="9"/>
  <c r="BL37" i="9"/>
  <c r="CB36" i="9"/>
  <c r="CA36" i="9"/>
  <c r="BY36" i="9"/>
  <c r="BX36" i="9"/>
  <c r="BV36" i="9"/>
  <c r="BU36" i="9"/>
  <c r="BS36" i="9"/>
  <c r="BR36" i="9"/>
  <c r="BP36" i="9"/>
  <c r="BO36" i="9"/>
  <c r="BM36" i="9"/>
  <c r="BL36" i="9"/>
  <c r="CB35" i="9"/>
  <c r="CA35" i="9"/>
  <c r="BY35" i="9"/>
  <c r="BX35" i="9"/>
  <c r="BV35" i="9"/>
  <c r="BU35" i="9"/>
  <c r="BS35" i="9"/>
  <c r="BR35" i="9"/>
  <c r="BP35" i="9"/>
  <c r="BO35" i="9"/>
  <c r="BM35" i="9"/>
  <c r="BL35" i="9"/>
  <c r="CB34" i="9"/>
  <c r="CA34" i="9"/>
  <c r="BY34" i="9"/>
  <c r="BX34" i="9"/>
  <c r="BV34" i="9"/>
  <c r="BU34" i="9"/>
  <c r="BS34" i="9"/>
  <c r="BR34" i="9"/>
  <c r="BP34" i="9"/>
  <c r="BO34" i="9"/>
  <c r="BM34" i="9"/>
  <c r="BL34" i="9"/>
  <c r="CB33" i="9"/>
  <c r="CA33" i="9"/>
  <c r="BY33" i="9"/>
  <c r="BX33" i="9"/>
  <c r="BV33" i="9"/>
  <c r="BU33" i="9"/>
  <c r="BS33" i="9"/>
  <c r="BR33" i="9"/>
  <c r="BP33" i="9"/>
  <c r="BO33" i="9"/>
  <c r="BM33" i="9"/>
  <c r="BL33" i="9"/>
  <c r="CB32" i="9"/>
  <c r="CA32" i="9"/>
  <c r="BY32" i="9"/>
  <c r="BX32" i="9"/>
  <c r="BV32" i="9"/>
  <c r="BU32" i="9"/>
  <c r="BS32" i="9"/>
  <c r="BR32" i="9"/>
  <c r="BP32" i="9"/>
  <c r="BO32" i="9"/>
  <c r="BM32" i="9"/>
  <c r="BL32" i="9"/>
  <c r="CB31" i="9"/>
  <c r="CA31" i="9"/>
  <c r="BY31" i="9"/>
  <c r="BX31" i="9"/>
  <c r="BV31" i="9"/>
  <c r="BU31" i="9"/>
  <c r="BS31" i="9"/>
  <c r="BR31" i="9"/>
  <c r="BP31" i="9"/>
  <c r="BO31" i="9"/>
  <c r="BM31" i="9"/>
  <c r="BL31" i="9"/>
  <c r="CB30" i="9"/>
  <c r="CA30" i="9"/>
  <c r="BY30" i="9"/>
  <c r="BX30" i="9"/>
  <c r="BV30" i="9"/>
  <c r="BU30" i="9"/>
  <c r="BS30" i="9"/>
  <c r="BR30" i="9"/>
  <c r="BP30" i="9"/>
  <c r="BO30" i="9"/>
  <c r="BM30" i="9"/>
  <c r="BL30" i="9"/>
  <c r="CB29" i="9"/>
  <c r="CA29" i="9"/>
  <c r="BY29" i="9"/>
  <c r="BX29" i="9"/>
  <c r="BV29" i="9"/>
  <c r="BU29" i="9"/>
  <c r="BS29" i="9"/>
  <c r="BR29" i="9"/>
  <c r="BP29" i="9"/>
  <c r="BO29" i="9"/>
  <c r="BM29" i="9"/>
  <c r="BL29" i="9"/>
  <c r="CB28" i="9"/>
  <c r="CA28" i="9"/>
  <c r="BY28" i="9"/>
  <c r="BX28" i="9"/>
  <c r="BV28" i="9"/>
  <c r="BU28" i="9"/>
  <c r="BS28" i="9"/>
  <c r="BR28" i="9"/>
  <c r="BP28" i="9"/>
  <c r="BO28" i="9"/>
  <c r="BM28" i="9"/>
  <c r="CB27" i="9"/>
  <c r="CA27" i="9"/>
  <c r="BY27" i="9"/>
  <c r="BX27" i="9"/>
  <c r="BV27" i="9"/>
  <c r="BU27" i="9"/>
  <c r="BS27" i="9"/>
  <c r="BR27" i="9"/>
  <c r="BP27" i="9"/>
  <c r="BO27" i="9"/>
  <c r="BM27" i="9"/>
  <c r="BL27" i="9"/>
  <c r="CB26" i="9"/>
  <c r="CA26" i="9"/>
  <c r="BY26" i="9"/>
  <c r="BX26" i="9"/>
  <c r="BV26" i="9"/>
  <c r="BU26" i="9"/>
  <c r="BS26" i="9"/>
  <c r="BR26" i="9"/>
  <c r="BP26" i="9"/>
  <c r="BO26" i="9"/>
  <c r="BM26" i="9"/>
  <c r="BL26" i="9"/>
  <c r="CB25" i="9"/>
  <c r="CA25" i="9"/>
  <c r="BY25" i="9"/>
  <c r="BX25" i="9"/>
  <c r="BV25" i="9"/>
  <c r="BU25" i="9"/>
  <c r="BS25" i="9"/>
  <c r="BR25" i="9"/>
  <c r="BP25" i="9"/>
  <c r="BO25" i="9"/>
  <c r="BM25" i="9"/>
  <c r="BL25" i="9"/>
  <c r="CB24" i="9"/>
  <c r="CA24" i="9"/>
  <c r="BY24" i="9"/>
  <c r="BX24" i="9"/>
  <c r="BV24" i="9"/>
  <c r="BU24" i="9"/>
  <c r="BS24" i="9"/>
  <c r="BR24" i="9"/>
  <c r="BP24" i="9"/>
  <c r="BO24" i="9"/>
  <c r="BM24" i="9"/>
  <c r="BL24" i="9"/>
  <c r="CB23" i="9"/>
  <c r="CA23" i="9"/>
  <c r="BY23" i="9"/>
  <c r="BX23" i="9"/>
  <c r="BV23" i="9"/>
  <c r="BU23" i="9"/>
  <c r="BS23" i="9"/>
  <c r="BR23" i="9"/>
  <c r="BP23" i="9"/>
  <c r="BO23" i="9"/>
  <c r="BM23" i="9"/>
  <c r="BL23" i="9"/>
  <c r="CB22" i="9"/>
  <c r="CA22" i="9"/>
  <c r="BY22" i="9"/>
  <c r="BX22" i="9"/>
  <c r="BV22" i="9"/>
  <c r="BU22" i="9"/>
  <c r="BS22" i="9"/>
  <c r="BR22" i="9"/>
  <c r="BP22" i="9"/>
  <c r="BO22" i="9"/>
  <c r="BM22" i="9"/>
  <c r="BL22" i="9"/>
  <c r="CB21" i="9"/>
  <c r="CA21" i="9"/>
  <c r="BY21" i="9"/>
  <c r="BX21" i="9"/>
  <c r="BV21" i="9"/>
  <c r="BU21" i="9"/>
  <c r="BS21" i="9"/>
  <c r="BR21" i="9"/>
  <c r="BP21" i="9"/>
  <c r="BO21" i="9"/>
  <c r="BL21" i="9"/>
  <c r="CB20" i="9"/>
  <c r="CA20" i="9"/>
  <c r="BY20" i="9"/>
  <c r="BX20" i="9"/>
  <c r="BV20" i="9"/>
  <c r="BU20" i="9"/>
  <c r="BS20" i="9"/>
  <c r="BR20" i="9"/>
  <c r="BP20" i="9"/>
  <c r="BO20" i="9"/>
  <c r="BM20" i="9"/>
  <c r="CB19" i="9"/>
  <c r="CA19" i="9"/>
  <c r="BY19" i="9"/>
  <c r="BX19" i="9"/>
  <c r="BV19" i="9"/>
  <c r="BU19" i="9"/>
  <c r="BS19" i="9"/>
  <c r="BR19" i="9"/>
  <c r="BP19" i="9"/>
  <c r="BO19" i="9"/>
  <c r="BM19" i="9"/>
  <c r="BL19" i="9"/>
  <c r="CD61" i="9" l="1"/>
  <c r="CD37" i="9" l="1"/>
  <c r="CD33" i="9"/>
  <c r="CD29" i="9"/>
  <c r="CD25" i="9"/>
  <c r="CD21" i="9"/>
  <c r="CD23" i="9"/>
  <c r="CD35" i="9"/>
  <c r="CD31" i="9"/>
  <c r="CD27" i="9"/>
  <c r="CD19" i="9"/>
  <c r="CD36" i="9"/>
  <c r="CD34" i="9"/>
  <c r="CD32" i="9"/>
  <c r="CD30" i="9"/>
  <c r="CD28" i="9"/>
  <c r="CD26" i="9"/>
  <c r="CD24" i="9"/>
  <c r="CD22" i="9"/>
  <c r="CD20" i="9"/>
  <c r="BN22" i="9" l="1"/>
  <c r="CF22" i="9" s="1"/>
  <c r="BQ22" i="9"/>
  <c r="CG22" i="9" s="1"/>
  <c r="BT22" i="9"/>
  <c r="CH22" i="9" s="1"/>
  <c r="CC22" i="9"/>
  <c r="CK22" i="9" s="1"/>
  <c r="BW22" i="9"/>
  <c r="CI22" i="9" s="1"/>
  <c r="BZ22" i="9"/>
  <c r="CJ22" i="9" s="1"/>
  <c r="CC21" i="9"/>
  <c r="CK21" i="9" s="1"/>
  <c r="BW21" i="9"/>
  <c r="CI21" i="9" s="1"/>
  <c r="BN21" i="9"/>
  <c r="CF21" i="9" s="1"/>
  <c r="BQ21" i="9"/>
  <c r="CG21" i="9" s="1"/>
  <c r="BT21" i="9"/>
  <c r="CH21" i="9" s="1"/>
  <c r="BZ21" i="9"/>
  <c r="CJ21" i="9" s="1"/>
  <c r="BW20" i="9"/>
  <c r="CI20" i="9" s="1"/>
  <c r="BZ20" i="9"/>
  <c r="CJ20" i="9" s="1"/>
  <c r="CC20" i="9"/>
  <c r="CK20" i="9" s="1"/>
  <c r="BT20" i="9"/>
  <c r="CH20" i="9" s="1"/>
  <c r="BN20" i="9"/>
  <c r="CF20" i="9" s="1"/>
  <c r="BQ20" i="9"/>
  <c r="CG20" i="9" s="1"/>
  <c r="O37" i="9" l="1"/>
  <c r="O36" i="9"/>
  <c r="O35" i="9"/>
  <c r="O34" i="9"/>
  <c r="O33" i="9"/>
  <c r="O31" i="9"/>
  <c r="O30" i="9"/>
  <c r="O29" i="9"/>
  <c r="O28" i="9"/>
  <c r="O27" i="9"/>
  <c r="O26" i="9"/>
  <c r="O25" i="9"/>
  <c r="O24" i="9"/>
  <c r="O23" i="9"/>
  <c r="O22" i="9"/>
  <c r="O21" i="9"/>
  <c r="O20" i="9"/>
  <c r="O19" i="9"/>
  <c r="O32" i="9"/>
  <c r="AE23" i="9" l="1"/>
  <c r="V23" i="9"/>
  <c r="AB23" i="9"/>
  <c r="Y23" i="9"/>
  <c r="AE21" i="9"/>
  <c r="AB21" i="9"/>
  <c r="V21" i="9"/>
  <c r="Y21" i="9"/>
  <c r="V19" i="9"/>
  <c r="AE19" i="9"/>
  <c r="AE22" i="9"/>
  <c r="V22" i="9"/>
  <c r="Y22" i="9"/>
  <c r="AB22" i="9"/>
  <c r="AE20" i="9"/>
  <c r="AB20" i="9"/>
  <c r="V20" i="9"/>
  <c r="Y20" i="9"/>
  <c r="Y19" i="9"/>
  <c r="AB19" i="9"/>
  <c r="AF31" i="9"/>
  <c r="AF32" i="9"/>
  <c r="AF33" i="9"/>
  <c r="AF34" i="9"/>
  <c r="AF35" i="9"/>
  <c r="AF36" i="9"/>
  <c r="AF37" i="9"/>
  <c r="AE33" i="9" l="1"/>
  <c r="AK33" i="9" s="1"/>
  <c r="Y33" i="9"/>
  <c r="AI33" i="9" s="1"/>
  <c r="AB33" i="9"/>
  <c r="AJ33" i="9" s="1"/>
  <c r="V33" i="9"/>
  <c r="AH33" i="9" s="1"/>
  <c r="AE36" i="9"/>
  <c r="AK36" i="9" s="1"/>
  <c r="Y36" i="9"/>
  <c r="AI36" i="9" s="1"/>
  <c r="AB36" i="9"/>
  <c r="AJ36" i="9" s="1"/>
  <c r="V36" i="9"/>
  <c r="AH36" i="9" s="1"/>
  <c r="AE32" i="9"/>
  <c r="AK32" i="9" s="1"/>
  <c r="Y32" i="9"/>
  <c r="AI32" i="9" s="1"/>
  <c r="AB32" i="9"/>
  <c r="AJ32" i="9" s="1"/>
  <c r="V32" i="9"/>
  <c r="AH32" i="9" s="1"/>
  <c r="AE35" i="9"/>
  <c r="AK35" i="9" s="1"/>
  <c r="AB35" i="9"/>
  <c r="AJ35" i="9" s="1"/>
  <c r="V35" i="9"/>
  <c r="AH35" i="9" s="1"/>
  <c r="Y35" i="9"/>
  <c r="AI35" i="9" s="1"/>
  <c r="AE31" i="9"/>
  <c r="AK31" i="9" s="1"/>
  <c r="AB31" i="9"/>
  <c r="AJ31" i="9" s="1"/>
  <c r="V31" i="9"/>
  <c r="AH31" i="9" s="1"/>
  <c r="Y31" i="9"/>
  <c r="AI31" i="9" s="1"/>
  <c r="AE34" i="9"/>
  <c r="AK34" i="9" s="1"/>
  <c r="AB34" i="9"/>
  <c r="AJ34" i="9" s="1"/>
  <c r="V34" i="9"/>
  <c r="AH34" i="9" s="1"/>
  <c r="Y34" i="9"/>
  <c r="AI34" i="9" s="1"/>
  <c r="BT34" i="9"/>
  <c r="CH34" i="9" s="1"/>
  <c r="BN34" i="9"/>
  <c r="CF34" i="9" s="1"/>
  <c r="BQ34" i="9"/>
  <c r="CG34" i="9" s="1"/>
  <c r="BZ34" i="9"/>
  <c r="CJ34" i="9" s="1"/>
  <c r="CC34" i="9"/>
  <c r="CK34" i="9" s="1"/>
  <c r="BW34" i="9"/>
  <c r="CI34" i="9" s="1"/>
  <c r="BW33" i="9"/>
  <c r="CI33" i="9" s="1"/>
  <c r="BZ33" i="9"/>
  <c r="CJ33" i="9" s="1"/>
  <c r="CC33" i="9"/>
  <c r="CK33" i="9" s="1"/>
  <c r="BQ33" i="9"/>
  <c r="CG33" i="9" s="1"/>
  <c r="BT33" i="9"/>
  <c r="CH33" i="9" s="1"/>
  <c r="BN33" i="9"/>
  <c r="CF33" i="9" s="1"/>
  <c r="BN36" i="9"/>
  <c r="CF36" i="9" s="1"/>
  <c r="BT36" i="9"/>
  <c r="CH36" i="9" s="1"/>
  <c r="BW36" i="9"/>
  <c r="CI36" i="9" s="1"/>
  <c r="BZ36" i="9"/>
  <c r="CJ36" i="9" s="1"/>
  <c r="BQ36" i="9"/>
  <c r="CG36" i="9" s="1"/>
  <c r="CC36" i="9"/>
  <c r="CK36" i="9" s="1"/>
  <c r="BT32" i="9"/>
  <c r="CH32" i="9" s="1"/>
  <c r="BN32" i="9"/>
  <c r="CF32" i="9" s="1"/>
  <c r="BW32" i="9"/>
  <c r="CI32" i="9" s="1"/>
  <c r="CC32" i="9"/>
  <c r="CK32" i="9" s="1"/>
  <c r="BQ32" i="9"/>
  <c r="CG32" i="9" s="1"/>
  <c r="BZ32" i="9"/>
  <c r="CJ32" i="9" s="1"/>
  <c r="CC35" i="9"/>
  <c r="CK35" i="9" s="1"/>
  <c r="BQ35" i="9"/>
  <c r="CG35" i="9" s="1"/>
  <c r="BW35" i="9"/>
  <c r="CI35" i="9" s="1"/>
  <c r="BZ35" i="9"/>
  <c r="CJ35" i="9" s="1"/>
  <c r="BT35" i="9"/>
  <c r="CH35" i="9" s="1"/>
  <c r="BN35" i="9"/>
  <c r="CF35" i="9" s="1"/>
  <c r="BZ31" i="9"/>
  <c r="CJ31" i="9" s="1"/>
  <c r="BW31" i="9"/>
  <c r="CI31" i="9" s="1"/>
  <c r="CC31" i="9"/>
  <c r="CK31" i="9" s="1"/>
  <c r="BQ31" i="9"/>
  <c r="CG31" i="9" s="1"/>
  <c r="BN31" i="9"/>
  <c r="CF31" i="9" s="1"/>
  <c r="BT31" i="9"/>
  <c r="CH31" i="9" s="1"/>
  <c r="CL33" i="9" l="1"/>
  <c r="CL32" i="9"/>
  <c r="CL34" i="9"/>
  <c r="CL35" i="9"/>
  <c r="CL36" i="9"/>
  <c r="CL31" i="9"/>
  <c r="AL32" i="9"/>
  <c r="AL34" i="9"/>
  <c r="AL36" i="9"/>
  <c r="AL33" i="9"/>
  <c r="AL31" i="9"/>
  <c r="AL35" i="9"/>
  <c r="AE30" i="9" l="1"/>
  <c r="AK30" i="9" s="1"/>
  <c r="AB30" i="9"/>
  <c r="AJ30" i="9" s="1"/>
  <c r="V30" i="9"/>
  <c r="AH30" i="9" s="1"/>
  <c r="Y30" i="9"/>
  <c r="AI30" i="9" s="1"/>
  <c r="AE29" i="9"/>
  <c r="AK29" i="9" s="1"/>
  <c r="Y29" i="9"/>
  <c r="AI29" i="9" s="1"/>
  <c r="AB29" i="9"/>
  <c r="AJ29" i="9" s="1"/>
  <c r="V29" i="9"/>
  <c r="AH29" i="9" s="1"/>
  <c r="AE25" i="9"/>
  <c r="AK25" i="9" s="1"/>
  <c r="Y25" i="9"/>
  <c r="AI25" i="9" s="1"/>
  <c r="AB25" i="9"/>
  <c r="AJ25" i="9" s="1"/>
  <c r="V25" i="9"/>
  <c r="AH25" i="9" s="1"/>
  <c r="AE26" i="9"/>
  <c r="AK26" i="9" s="1"/>
  <c r="AB26" i="9"/>
  <c r="AJ26" i="9" s="1"/>
  <c r="V26" i="9"/>
  <c r="AH26" i="9" s="1"/>
  <c r="Y26" i="9"/>
  <c r="AE28" i="9"/>
  <c r="AK28" i="9" s="1"/>
  <c r="Y28" i="9"/>
  <c r="AI28" i="9" s="1"/>
  <c r="AB28" i="9"/>
  <c r="AJ28" i="9" s="1"/>
  <c r="V28" i="9"/>
  <c r="AH28" i="9" s="1"/>
  <c r="AE24" i="9"/>
  <c r="Y24" i="9"/>
  <c r="AB24" i="9"/>
  <c r="V24" i="9"/>
  <c r="AE37" i="9"/>
  <c r="AK37" i="9" s="1"/>
  <c r="Y37" i="9"/>
  <c r="AI37" i="9" s="1"/>
  <c r="AB37" i="9"/>
  <c r="AJ37" i="9" s="1"/>
  <c r="V37" i="9"/>
  <c r="AH37" i="9" s="1"/>
  <c r="AE27" i="9"/>
  <c r="AK27" i="9" s="1"/>
  <c r="AB27" i="9"/>
  <c r="AJ27" i="9" s="1"/>
  <c r="V27" i="9"/>
  <c r="AH27" i="9" s="1"/>
  <c r="Y27" i="9"/>
  <c r="BT30" i="9"/>
  <c r="CH30" i="9" s="1"/>
  <c r="BN30" i="9"/>
  <c r="CF30" i="9" s="1"/>
  <c r="BW30" i="9"/>
  <c r="CI30" i="9" s="1"/>
  <c r="BQ30" i="9"/>
  <c r="CG30" i="9" s="1"/>
  <c r="BZ30" i="9"/>
  <c r="CJ30" i="9" s="1"/>
  <c r="CC30" i="9"/>
  <c r="CK30" i="9" s="1"/>
  <c r="BQ23" i="9"/>
  <c r="CG23" i="9" s="1"/>
  <c r="BT23" i="9"/>
  <c r="CH23" i="9" s="1"/>
  <c r="BW23" i="9"/>
  <c r="CI23" i="9" s="1"/>
  <c r="BZ23" i="9"/>
  <c r="CJ23" i="9" s="1"/>
  <c r="CC23" i="9"/>
  <c r="CK23" i="9" s="1"/>
  <c r="BN23" i="9"/>
  <c r="CF23" i="9" s="1"/>
  <c r="BQ27" i="9"/>
  <c r="CG27" i="9" s="1"/>
  <c r="BT27" i="9"/>
  <c r="CH27" i="9" s="1"/>
  <c r="BW27" i="9"/>
  <c r="CI27" i="9" s="1"/>
  <c r="BZ27" i="9"/>
  <c r="CJ27" i="9" s="1"/>
  <c r="BN27" i="9"/>
  <c r="CF27" i="9" s="1"/>
  <c r="CC27" i="9"/>
  <c r="CK27" i="9" s="1"/>
  <c r="CC37" i="9"/>
  <c r="CK37" i="9" s="1"/>
  <c r="BQ37" i="9"/>
  <c r="CG37" i="9" s="1"/>
  <c r="BZ37" i="9"/>
  <c r="CJ37" i="9" s="1"/>
  <c r="BW37" i="9"/>
  <c r="CI37" i="9" s="1"/>
  <c r="BN37" i="9"/>
  <c r="CF37" i="9" s="1"/>
  <c r="BT37" i="9"/>
  <c r="CH37" i="9" s="1"/>
  <c r="BN26" i="9"/>
  <c r="CF26" i="9" s="1"/>
  <c r="BQ26" i="9"/>
  <c r="CG26" i="9" s="1"/>
  <c r="BT26" i="9"/>
  <c r="CH26" i="9" s="1"/>
  <c r="CC26" i="9"/>
  <c r="CK26" i="9" s="1"/>
  <c r="BW26" i="9"/>
  <c r="CI26" i="9" s="1"/>
  <c r="BZ26" i="9"/>
  <c r="CJ26" i="9" s="1"/>
  <c r="BW24" i="9"/>
  <c r="CI24" i="9" s="1"/>
  <c r="BZ24" i="9"/>
  <c r="CJ24" i="9" s="1"/>
  <c r="CC24" i="9"/>
  <c r="CK24" i="9" s="1"/>
  <c r="BT24" i="9"/>
  <c r="CH24" i="9" s="1"/>
  <c r="BN24" i="9"/>
  <c r="CF24" i="9" s="1"/>
  <c r="BQ24" i="9"/>
  <c r="CG24" i="9" s="1"/>
  <c r="BN28" i="9"/>
  <c r="CF28" i="9" s="1"/>
  <c r="BT28" i="9"/>
  <c r="CH28" i="9" s="1"/>
  <c r="CC28" i="9"/>
  <c r="CK28" i="9" s="1"/>
  <c r="BZ28" i="9"/>
  <c r="CJ28" i="9" s="1"/>
  <c r="BQ28" i="9"/>
  <c r="CG28" i="9" s="1"/>
  <c r="BW28" i="9"/>
  <c r="CI28" i="9" s="1"/>
  <c r="BT19" i="9"/>
  <c r="BW19" i="9"/>
  <c r="BZ19" i="9"/>
  <c r="CC19" i="9"/>
  <c r="BQ19" i="9"/>
  <c r="BN19" i="9"/>
  <c r="CC25" i="9"/>
  <c r="CK25" i="9" s="1"/>
  <c r="BN25" i="9"/>
  <c r="CF25" i="9" s="1"/>
  <c r="BQ25" i="9"/>
  <c r="CG25" i="9" s="1"/>
  <c r="BT25" i="9"/>
  <c r="CH25" i="9" s="1"/>
  <c r="BW25" i="9"/>
  <c r="CI25" i="9" s="1"/>
  <c r="BZ25" i="9"/>
  <c r="CJ25" i="9" s="1"/>
  <c r="CC29" i="9"/>
  <c r="CK29" i="9" s="1"/>
  <c r="BQ29" i="9"/>
  <c r="CG29" i="9" s="1"/>
  <c r="BZ29" i="9"/>
  <c r="CJ29" i="9" s="1"/>
  <c r="BW29" i="9"/>
  <c r="CI29" i="9" s="1"/>
  <c r="BN29" i="9"/>
  <c r="CF29" i="9" s="1"/>
  <c r="BT29" i="9"/>
  <c r="CH29" i="9" s="1"/>
  <c r="AH22" i="9"/>
  <c r="AK22" i="9"/>
  <c r="AK23" i="9"/>
  <c r="AK20" i="9"/>
  <c r="AJ20" i="9"/>
  <c r="AI19" i="9"/>
  <c r="AH19" i="9"/>
  <c r="AH21" i="9"/>
  <c r="AF19" i="9"/>
  <c r="AF20" i="9"/>
  <c r="AF21" i="9"/>
  <c r="AF22" i="9"/>
  <c r="AF23" i="9"/>
  <c r="AF24" i="9"/>
  <c r="AF25" i="9"/>
  <c r="AF26" i="9"/>
  <c r="AF27" i="9"/>
  <c r="AF28" i="9"/>
  <c r="AF29" i="9"/>
  <c r="AF30" i="9"/>
  <c r="AK21" i="9"/>
  <c r="AJ22" i="9"/>
  <c r="AJ21" i="9"/>
  <c r="AJ19" i="9"/>
  <c r="AI21" i="9"/>
  <c r="AJ23" i="9"/>
  <c r="AI23" i="9"/>
  <c r="AB40" i="9" l="1"/>
  <c r="AB39" i="9"/>
  <c r="AB38" i="9"/>
  <c r="BQ40" i="9"/>
  <c r="BQ39" i="9"/>
  <c r="Y40" i="9"/>
  <c r="Y39" i="9"/>
  <c r="AE38" i="9"/>
  <c r="AE39" i="9"/>
  <c r="AE40" i="9"/>
  <c r="AK24" i="9"/>
  <c r="BW40" i="9"/>
  <c r="BW39" i="9"/>
  <c r="V40" i="9"/>
  <c r="V39" i="9"/>
  <c r="CC40" i="9"/>
  <c r="CC39" i="9"/>
  <c r="BZ40" i="9"/>
  <c r="BZ39" i="9"/>
  <c r="BN40" i="9"/>
  <c r="BN39" i="9"/>
  <c r="BT40" i="9"/>
  <c r="BT39" i="9"/>
  <c r="AH24" i="9"/>
  <c r="AJ24" i="9"/>
  <c r="AI24" i="9"/>
  <c r="CJ19" i="9"/>
  <c r="CH19" i="9"/>
  <c r="CG19" i="9"/>
  <c r="CK19" i="9"/>
  <c r="CI19" i="9"/>
  <c r="CF19" i="9"/>
  <c r="BN38" i="9"/>
  <c r="CC38" i="9"/>
  <c r="BZ38" i="9"/>
  <c r="Y38" i="9"/>
  <c r="AL37" i="9"/>
  <c r="AI27" i="9"/>
  <c r="AL27" i="9" s="1"/>
  <c r="V38" i="9"/>
  <c r="AH20" i="9"/>
  <c r="AH23" i="9"/>
  <c r="AL23" i="9" s="1"/>
  <c r="AI26" i="9"/>
  <c r="AL26" i="9" s="1"/>
  <c r="AI22" i="9"/>
  <c r="AL22" i="9" s="1"/>
  <c r="AI20" i="9"/>
  <c r="AK19" i="9"/>
  <c r="AL21" i="9"/>
  <c r="AL25" i="9"/>
  <c r="AL30" i="9"/>
  <c r="AL29" i="9"/>
  <c r="AL28" i="9"/>
  <c r="BQ38" i="9"/>
  <c r="AH39" i="9" l="1"/>
  <c r="AH40" i="9"/>
  <c r="AK39" i="9"/>
  <c r="AK40" i="9"/>
  <c r="AJ39" i="9"/>
  <c r="AJ40" i="9"/>
  <c r="AI40" i="9"/>
  <c r="AI39" i="9"/>
  <c r="AL24" i="9"/>
  <c r="AL19" i="9"/>
  <c r="CL30" i="9"/>
  <c r="AL20" i="9"/>
  <c r="CL37" i="9"/>
  <c r="CL22" i="9"/>
  <c r="CL28" i="9"/>
  <c r="CL19" i="9"/>
  <c r="CL29" i="9"/>
  <c r="CL25" i="9"/>
  <c r="CL23" i="9"/>
  <c r="CL21" i="9"/>
  <c r="CL20" i="9"/>
  <c r="CL24" i="9"/>
  <c r="CL27" i="9"/>
  <c r="CL26" i="9"/>
  <c r="BW38" i="9"/>
  <c r="BT38" i="9"/>
  <c r="AL39" i="9" l="1"/>
  <c r="AL40" i="9"/>
  <c r="CL40" i="9"/>
  <c r="CL39" i="9"/>
  <c r="CL38" i="9"/>
  <c r="AL38" i="9"/>
  <c r="AQ9" i="13" l="1"/>
  <c r="AQ6" i="13"/>
  <c r="AQ3" i="13"/>
  <c r="AP3" i="13"/>
  <c r="Y27" i="22" l="1"/>
  <c r="Y46" i="26"/>
  <c r="AP6" i="13"/>
  <c r="Y46" i="29"/>
  <c r="AP9" i="13"/>
  <c r="AS9" i="13" l="1"/>
  <c r="Y62" i="29"/>
  <c r="AS6" i="13"/>
  <c r="Y62" i="26"/>
  <c r="AS3" i="13"/>
  <c r="Y31" i="22"/>
  <c r="Y50" i="26"/>
  <c r="Y50" i="29"/>
  <c r="AU3" i="13"/>
  <c r="Y37" i="22" l="1"/>
  <c r="Y39" i="22" s="1"/>
  <c r="Y56" i="26"/>
  <c r="Y58" i="26" s="1"/>
  <c r="Y56" i="29"/>
  <c r="Y58" i="29" s="1"/>
  <c r="AU6" i="13"/>
  <c r="AU9" i="13"/>
  <c r="AR3" i="13"/>
  <c r="AR6" i="13"/>
  <c r="AR9" i="13"/>
  <c r="Y41" i="22" l="1"/>
  <c r="Y45" i="22" s="1"/>
  <c r="Y60" i="29"/>
  <c r="Y60" i="26"/>
  <c r="Y47" i="22" l="1"/>
  <c r="AY3" i="13"/>
  <c r="AY9" i="13" l="1"/>
  <c r="Y66" i="29"/>
  <c r="Y64" i="29"/>
  <c r="Y66" i="26"/>
  <c r="Y64" i="26"/>
  <c r="AY6" i="13"/>
  <c r="N41" i="33"/>
  <c r="N81" i="33"/>
  <c r="N42" i="33"/>
  <c r="N39" i="33"/>
  <c r="N85" i="33"/>
  <c r="N79" i="33"/>
  <c r="N45" i="33"/>
  <c r="N86" i="33"/>
  <c r="N80" i="33"/>
  <c r="N43" i="33"/>
  <c r="N46" i="33"/>
  <c r="N40" i="33"/>
  <c r="N47" i="33"/>
  <c r="N78" i="33"/>
  <c r="N48" i="33"/>
  <c r="N37" i="33"/>
  <c r="P37" i="33" s="1"/>
  <c r="N44" i="33"/>
  <c r="N38" i="33"/>
  <c r="N84" i="33"/>
  <c r="P86" i="33" l="1"/>
  <c r="O86" i="33"/>
  <c r="P81" i="33"/>
  <c r="O81" i="33"/>
  <c r="P40" i="33"/>
  <c r="O40" i="33"/>
  <c r="O45" i="33"/>
  <c r="P45" i="33"/>
  <c r="P38" i="33"/>
  <c r="O38" i="33"/>
  <c r="P47" i="33"/>
  <c r="O47" i="33"/>
  <c r="O37" i="33"/>
  <c r="P79" i="33"/>
  <c r="O79" i="33"/>
  <c r="P39" i="33"/>
  <c r="O39" i="33"/>
  <c r="O41" i="33"/>
  <c r="P41" i="33"/>
  <c r="P84" i="33"/>
  <c r="O84" i="33"/>
  <c r="P48" i="33"/>
  <c r="O48" i="33"/>
  <c r="O78" i="33"/>
  <c r="P78" i="33"/>
  <c r="O44" i="33"/>
  <c r="P44" i="33"/>
  <c r="P46" i="33"/>
  <c r="O46" i="33"/>
  <c r="O43" i="33"/>
  <c r="P43" i="33"/>
  <c r="P80" i="33"/>
  <c r="O80" i="33"/>
  <c r="O85" i="33"/>
  <c r="P85" i="33"/>
  <c r="O42" i="33"/>
  <c r="P42" i="33"/>
  <c r="C25" i="33" l="1"/>
  <c r="B2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Remo Forster</author>
    <author>Marco Suter</author>
  </authors>
  <commentList>
    <comment ref="Y35" authorId="0" shapeId="0" xr:uid="{89988CB0-1A7A-4BFB-A5E3-AC6803F22560}">
      <text>
        <r>
          <rPr>
            <b/>
            <sz val="9"/>
            <color indexed="81"/>
            <rFont val="Tahoma"/>
            <family val="2"/>
          </rPr>
          <t>Energie Zukunft Schweiz:</t>
        </r>
        <r>
          <rPr>
            <sz val="9"/>
            <color indexed="81"/>
            <rFont val="Tahoma"/>
            <family val="2"/>
          </rPr>
          <t xml:space="preserve">
La somma dell’investimento non può superare 300 000.-. Ci contatti se ha in programma un progetto più grande con un investimento superiore.
</t>
        </r>
      </text>
    </comment>
    <comment ref="Y42" authorId="0" shapeId="0" xr:uid="{C33E2330-4636-4726-943C-0D8D93E15854}">
      <text>
        <r>
          <rPr>
            <sz val="9"/>
            <color indexed="81"/>
            <rFont val="Tahoma"/>
            <family val="2"/>
          </rPr>
          <t>È possibile inserire direttamente il consumo di corrente nuovo/vecchio se sono già disponibili misurazioni/calcoli propri. La preghiamo di allegare tale documentazione alla richiesta di incentivazione.</t>
        </r>
      </text>
    </comment>
    <comment ref="Y44" authorId="0" shapeId="0" xr:uid="{5500B8ED-9EAD-44BD-92C3-1B8C5E981AE9}">
      <text>
        <r>
          <rPr>
            <sz val="9"/>
            <color indexed="81"/>
            <rFont val="Tahoma"/>
            <family val="2"/>
          </rPr>
          <t>È possibile inserire direttamente il consumo di corrente nuovo/vecchio se sono già disponibili misurazioni/calcoli propri. La preghiamo di allegare tale documentazione alla richiesta di incentivazione</t>
        </r>
      </text>
    </comment>
    <comment ref="Y50" authorId="1" shapeId="0" xr:uid="{39463FFE-68D8-4DFB-A2C1-AF31187CB4D3}">
      <text>
        <r>
          <rPr>
            <sz val="9"/>
            <color indexed="81"/>
            <rFont val="Tahoma"/>
            <family val="2"/>
          </rPr>
          <t>Il risparmio sulla durata di utilizzo viene ridotto del 25% (fattore 0.75) per rispecchiare il tasso di rinnovo naturale di apparecchi e installazioni.</t>
        </r>
      </text>
    </comment>
    <comment ref="Y62" authorId="1" shapeId="0" xr:uid="{EED821FF-A0FD-4EF7-BB13-FCCE99B9C8A2}">
      <text>
        <r>
          <rPr>
            <sz val="9"/>
            <color indexed="81"/>
            <rFont val="Tahoma"/>
            <family val="2"/>
          </rPr>
          <t>Questo valore deve essere superiore al valore “Payback minimo richiesto” (4 anni).</t>
        </r>
      </text>
    </comment>
    <comment ref="AB75" authorId="1" shapeId="0" xr:uid="{EB7C370B-39E3-447B-BCBF-1793CB5C4DD3}">
      <text>
        <r>
          <rPr>
            <sz val="9"/>
            <color indexed="81"/>
            <rFont val="Tahoma"/>
            <family val="2"/>
          </rPr>
          <t xml:space="preserve">Le domande possono essere presentate solo prima della decisione definitiva (come data di riferimento si applica l'ultima firma apposta sul contratto/ordine tra il cliente e il fornitore). Gli impianti già installati in loco non possono ricevere un’incentivazione a posteriori.
</t>
        </r>
      </text>
    </comment>
    <comment ref="AB77" authorId="0" shapeId="0" xr:uid="{5D5FDE26-28F1-45F9-9B6E-B39FC779BD0F}">
      <text>
        <r>
          <rPr>
            <sz val="9"/>
            <color indexed="81"/>
            <rFont val="Tahoma"/>
            <family val="2"/>
          </rPr>
          <t>Il richiedente conferma con un SÌ di non svolgere le misure di efficienza energetica perché obbligato da una disposizione di legge/un accordo sugli obiettivi o da un'analisi dei consumi energetici.</t>
        </r>
      </text>
    </comment>
    <comment ref="AB79" authorId="1" shapeId="0" xr:uid="{8912B8AA-935A-48AE-885D-D9256D43029B}">
      <text>
        <r>
          <rPr>
            <sz val="9"/>
            <color indexed="81"/>
            <rFont val="Tahoma"/>
            <family val="2"/>
          </rPr>
          <t>Il richiedente conferma con un SÌ la correttezza e la completezza dei dati indicati. Ove necessario, il richiedente consentirà agli esperti indipendenti incaricati di prendere visione della documentazione necessaria per verificare lo sviluppo di riferimento, il risparmio di energia elettrica dei modelli quantitativi e le informazioni sui rilevanti accordi sugli obiettivi.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Remo Forster</author>
    <author>Marco Suter</author>
  </authors>
  <commentList>
    <comment ref="Y16" authorId="0" shapeId="0" xr:uid="{79AACA66-0FAF-4650-9174-9CD6F8C9C953}">
      <text>
        <r>
          <rPr>
            <b/>
            <sz val="10"/>
            <color indexed="81"/>
            <rFont val="Source Sans Pro"/>
            <family val="2"/>
          </rPr>
          <t>Energie Zukunft Schweiz:</t>
        </r>
        <r>
          <rPr>
            <sz val="10"/>
            <color indexed="81"/>
            <rFont val="Source Sans Pro"/>
            <family val="2"/>
          </rPr>
          <t xml:space="preserve">
Investitionssumme darf maximal 300'000.- betragen. Nehmen Sie mit uns Kontakt  auf, falls Sie ein grösseres Projekt planen mit einer höheren Investitionssumme.</t>
        </r>
      </text>
    </comment>
    <comment ref="Y23" authorId="0" shapeId="0" xr:uid="{999F02A2-6E8D-4B75-B5BF-67DA5DACF4B3}">
      <text>
        <r>
          <rPr>
            <sz val="10"/>
            <color indexed="81"/>
            <rFont val="Source Sans Pro"/>
            <family val="2"/>
          </rPr>
          <t>Stromverbrauch alt/neu kannauch direkt eingegeben werden, falls Messungen/eigene Berechnungen bereits vorhanden sind. Wir bitten Sie diese Belege mit dem Förderantrag zusammen mitzuschicken.</t>
        </r>
      </text>
    </comment>
    <comment ref="Y25" authorId="0" shapeId="0" xr:uid="{B5A59501-07FD-4831-897A-8316B2202475}">
      <text>
        <r>
          <rPr>
            <sz val="10"/>
            <color indexed="81"/>
            <rFont val="Source Sans Pro"/>
            <family val="2"/>
          </rPr>
          <t>Stromverbrauch alt/neu kannauch direkt eingegeben werden, falls Messungen/eigene Berechnungen bereits vorhanden sind. Wir bitten Sie diese Belege mit dem Förderantrag zusammen mitzuschicken.</t>
        </r>
      </text>
    </comment>
    <comment ref="Y31" authorId="1" shapeId="0" xr:uid="{E01F9BA7-0C8B-46D2-A9A9-E9E1A06CB776}">
      <text>
        <r>
          <rPr>
            <sz val="10"/>
            <color indexed="81"/>
            <rFont val="Source Sans Pro"/>
            <family val="2"/>
          </rPr>
          <t xml:space="preserve">Die Einsparung über die Nutzungsdauer wird pauschal um 25% (Faktor 0.75) gekürzt, um die natürliche Erneuerungsrate von Geräten und Installationen zu berücksichtigen. </t>
        </r>
        <r>
          <rPr>
            <sz val="9"/>
            <color indexed="81"/>
            <rFont val="Tahoma"/>
            <family val="2"/>
          </rPr>
          <t xml:space="preserve">
</t>
        </r>
      </text>
    </comment>
    <comment ref="Y43" authorId="1" shapeId="0" xr:uid="{9BBEA823-C9A4-472D-9E98-738FF1074D60}">
      <text>
        <r>
          <rPr>
            <sz val="10"/>
            <color indexed="81"/>
            <rFont val="Source Sans Pro"/>
            <family val="2"/>
          </rPr>
          <t>Dieser Wert muss grösser als der Wert „Minimal erforderlicher Payback“ sein (4 Jahre).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Remo Forster</author>
    <author>Marco Suter</author>
  </authors>
  <commentList>
    <comment ref="Y35" authorId="0" shapeId="0" xr:uid="{0FC7EE14-543A-495B-AA44-4CAD639D7EC0}">
      <text>
        <r>
          <rPr>
            <b/>
            <sz val="9"/>
            <color indexed="81"/>
            <rFont val="Tahoma"/>
            <family val="2"/>
          </rPr>
          <t>Energie Zukunft Schweiz:</t>
        </r>
        <r>
          <rPr>
            <sz val="9"/>
            <color indexed="81"/>
            <rFont val="Tahoma"/>
            <family val="2"/>
          </rPr>
          <t xml:space="preserve">
Le montant de l’investissement ne doit pas excéder 300'000 CHF. Contactez-nous si votre projet dépasse ce montant d’investissement.</t>
        </r>
      </text>
    </comment>
    <comment ref="Y42" authorId="0" shapeId="0" xr:uid="{B5BA120D-4D49-4857-8325-B9F710A50F28}">
      <text>
        <r>
          <rPr>
            <sz val="9"/>
            <color indexed="81"/>
            <rFont val="Tahoma"/>
            <family val="2"/>
          </rPr>
          <t>La consommation électrique avant/après peut aussi être saisie directement, si vous disposez de mesures / de vos propres calculs. Nous vous prions de joindre ces justificatifs à la demande de financement.</t>
        </r>
      </text>
    </comment>
    <comment ref="Y44" authorId="0" shapeId="0" xr:uid="{E30DA187-2AFF-4CDC-BF3F-A513EFC8AB18}">
      <text>
        <r>
          <rPr>
            <sz val="9"/>
            <color indexed="81"/>
            <rFont val="Tahoma"/>
            <family val="2"/>
          </rPr>
          <t>La consommation électrique avant/après peut aussi être saisie directement, si vous disposez de mesures/de vos propres calculs. Nous vous prions de joindre ces justificatifs à la demande de financement.</t>
        </r>
      </text>
    </comment>
    <comment ref="Y50" authorId="1" shapeId="0" xr:uid="{DCE0EE7B-ADDA-4D35-A2AF-2828C53391ED}">
      <text>
        <r>
          <rPr>
            <sz val="9"/>
            <color indexed="81"/>
            <rFont val="Tahoma"/>
            <family val="2"/>
          </rPr>
          <t>Réduit de 25% (ou multiplié par 0,75) pour tenir compte du taux naturel de renouvellement des appareils et des installations.</t>
        </r>
      </text>
    </comment>
    <comment ref="Y62" authorId="1" shapeId="0" xr:uid="{F5A15127-8B8C-42FA-A192-CD92D9F76FA9}">
      <text>
        <r>
          <rPr>
            <sz val="9"/>
            <color indexed="81"/>
            <rFont val="Tahoma"/>
            <family val="2"/>
          </rPr>
          <t>Cette valeur doit être supérieure à «Durée minimale de remboursement» (4 ans).</t>
        </r>
      </text>
    </comment>
    <comment ref="AB75" authorId="1" shapeId="0" xr:uid="{B2CC80D8-39A8-49A7-B6DD-BBDF589584E0}">
      <text>
        <r>
          <rPr>
            <sz val="9"/>
            <color indexed="81"/>
            <rFont val="Tahoma"/>
            <family val="2"/>
          </rPr>
          <t xml:space="preserve">Les demandes peuvent être soumises uniquement avant la décision définitive concernant la mise en œuvre (la date de référence étant celle de la dernière signature apposée sur le contrat/la commande entre le client et le fournisseur). Les installations qui sont déjà mises en œuvre sur site ne peuvent pas être subventionnées a posteriori.
</t>
        </r>
      </text>
    </comment>
    <comment ref="AB77" authorId="0" shapeId="0" xr:uid="{72A583A3-B491-4DE4-B3CB-5F8C06EB19D3}">
      <text>
        <r>
          <rPr>
            <sz val="9"/>
            <color indexed="81"/>
            <rFont val="Tahoma"/>
            <family val="2"/>
          </rPr>
          <t>Le demandeur confirme avec un OUI qu’il n’est pas contraint de réaliser les mesures d’efficacité électrique à cause d’une convention d’objectifs/prescription légale ou d’une analyse de la consommation énergétique.</t>
        </r>
      </text>
    </comment>
    <comment ref="AB79" authorId="1" shapeId="0" xr:uid="{123FE8A9-8911-4382-9DB9-C455696A2A0B}">
      <text>
        <r>
          <rPr>
            <sz val="9"/>
            <color indexed="81"/>
            <rFont val="Tahoma"/>
            <family val="2"/>
          </rPr>
          <t>Le demandeur confirme avec un OUI l’exactitude et l‘exhaustivité des données produites. En cas de besoin, le demandeur permettra aux experts indépendants mandatés de consulter les documents nécessaires à la vérification de l’évolution de référence, de l’économie d’électricité des modèles quantitatifs et des informations relatives aux conventions d’objectifs concernées.</t>
        </r>
      </text>
    </comment>
  </commentList>
</comments>
</file>

<file path=xl/sharedStrings.xml><?xml version="1.0" encoding="utf-8"?>
<sst xmlns="http://schemas.openxmlformats.org/spreadsheetml/2006/main" count="1881" uniqueCount="938">
  <si>
    <t>kWh/Jahr</t>
  </si>
  <si>
    <t>Jahre</t>
  </si>
  <si>
    <t>kWh</t>
  </si>
  <si>
    <t>Firma</t>
  </si>
  <si>
    <t>Vorname</t>
  </si>
  <si>
    <t>Branche</t>
  </si>
  <si>
    <t>Name</t>
  </si>
  <si>
    <t>Bitte auswählen</t>
  </si>
  <si>
    <t xml:space="preserve">Strasse, Nr. </t>
  </si>
  <si>
    <t>Funktion</t>
  </si>
  <si>
    <t>Deutsch</t>
  </si>
  <si>
    <t>PLZ, Ort</t>
  </si>
  <si>
    <t>Telefon</t>
  </si>
  <si>
    <t>Französisch</t>
  </si>
  <si>
    <t>Website</t>
  </si>
  <si>
    <t>E-Mail</t>
  </si>
  <si>
    <t>Retoromanisch</t>
  </si>
  <si>
    <t>Energie Zukunft Schweiz</t>
  </si>
  <si>
    <t>Firma:</t>
  </si>
  <si>
    <t>Kontaktperson:</t>
  </si>
  <si>
    <t>Antragsteller</t>
  </si>
  <si>
    <t xml:space="preserve">E) Checkliste Förderberechtigung </t>
  </si>
  <si>
    <t xml:space="preserve">Es handelt sich um einen Pumpentausch: Es wird eine alte Umwälzpumpe ausser Betrieb </t>
  </si>
  <si>
    <t>genommen und durch eine neue Pumpe ersetzt. Selbstverständlich können auch</t>
  </si>
  <si>
    <t xml:space="preserve">mehrere Pumpen gleichzeitig ersetzt werden. </t>
  </si>
  <si>
    <t>Es handelt sich um Nassläufer-Umwälzpumpen.</t>
  </si>
  <si>
    <t>Der Energieeffizienzindex (EEI) der neuen Pumpen ist kleiner als 0.20.</t>
  </si>
  <si>
    <t xml:space="preserve">Bei den neuen Pumpen handelt sich um fabrikneue Geräte. </t>
  </si>
  <si>
    <t xml:space="preserve">Die Pumpen sind in Industrie-, Gewerbe-, oder anderen Dienstleistungsgebäuden installiert. </t>
  </si>
  <si>
    <t>Der Betrieb ist nicht durch eine Zielvereinbarung oder eine kantonale Energieverbrauchsanalyse</t>
  </si>
  <si>
    <t>verpflichtet, die Pumpe(n) auszutauschen.</t>
  </si>
  <si>
    <t xml:space="preserve">Der Pumpentausch wird nicht als nichtwirtschaftliche Massnahme für eine allfällige </t>
  </si>
  <si>
    <t>Rückerstattung des Netzzuschlags angerechnet.</t>
  </si>
  <si>
    <t xml:space="preserve">Der Beitragsempfänger ist Eigentümer der Anlagen, in denen die Pumpen installiert sind.  </t>
  </si>
  <si>
    <t xml:space="preserve">Der Beitragsempfänger gewährt Energie Zukunft Schweiz oder von ihr beauftragten Organisationen </t>
  </si>
  <si>
    <t xml:space="preserve">im Jahr nach der Installation des/der geförderten Pumpe Zugang zum zu den betreffenden Anlagen </t>
  </si>
  <si>
    <t>zwecks Überprüfung der obenstehenden Angaben (Stichprobenkontrollen).</t>
  </si>
  <si>
    <t>CHF</t>
  </si>
  <si>
    <t>Vorgesehene Stromeinsparungen</t>
  </si>
  <si>
    <t>Anrechenbare Nutzungsdauer der neuen Anlagen:</t>
  </si>
  <si>
    <t>Stromverbrauch der bestehenden Anlage:</t>
  </si>
  <si>
    <t>Jahr(e)</t>
  </si>
  <si>
    <t>Stromverbrauch der neuen energieeffizienten Anlage:</t>
  </si>
  <si>
    <t>Einsparung pro Jahr gegenüber bestehender Anlage:</t>
  </si>
  <si>
    <t>Erwartete Stromeinsparung über Nutzungsdauer:</t>
  </si>
  <si>
    <t>Max. Förderbeitrag ProKilowatt:</t>
  </si>
  <si>
    <t>Payback ohne Fördermittel ProKilowatt:</t>
  </si>
  <si>
    <t>Durchschnittlicher Stromtarif:</t>
  </si>
  <si>
    <t>Rp/kWh</t>
  </si>
  <si>
    <t>Kosten</t>
  </si>
  <si>
    <t>Stromrelevante Investitionskosten:</t>
  </si>
  <si>
    <t>Paybackzeit und maximaler ProKilowatt-Förderbeitrag</t>
  </si>
  <si>
    <t>A) Fördermittelempfänger</t>
  </si>
  <si>
    <t>B) Objekt, an dem die Massnahmen umgesetzt werden</t>
  </si>
  <si>
    <t>Adresse gleich wie Fördermittelempfänger:</t>
  </si>
  <si>
    <t>D) Installationsfirma</t>
  </si>
  <si>
    <t>Summe</t>
  </si>
  <si>
    <t>Unternehmen:</t>
  </si>
  <si>
    <t>Firma/Standort</t>
  </si>
  <si>
    <t>Strasse, Nr.</t>
  </si>
  <si>
    <t>Ja</t>
  </si>
  <si>
    <t>Nein</t>
  </si>
  <si>
    <t>Viaduktstrasse 8</t>
  </si>
  <si>
    <t>Anhang Berechnung Ersatz Ventilatoren</t>
  </si>
  <si>
    <t>Situation vor der Umsetzung</t>
  </si>
  <si>
    <t xml:space="preserve">Situation nach der Umsetzung </t>
  </si>
  <si>
    <t>Stromverbrauch bei variablem Volumenstrom</t>
  </si>
  <si>
    <t>Zustand 1 (z.B. 100% oder Betriebspunkt)</t>
  </si>
  <si>
    <t>Zustand 2 (z.B. 75%)</t>
  </si>
  <si>
    <t>Zustand 3 (z.B. 50%)</t>
  </si>
  <si>
    <t>Zustand 4 (z.B. 25%)</t>
  </si>
  <si>
    <t>Summe Betriebszeit</t>
  </si>
  <si>
    <t>Nr.</t>
  </si>
  <si>
    <t>Anlage</t>
  </si>
  <si>
    <t>Luftart</t>
  </si>
  <si>
    <t>Hersteller</t>
  </si>
  <si>
    <t>Typ</t>
  </si>
  <si>
    <t>Volumenstrom / Regelstrategie</t>
  </si>
  <si>
    <t>Betriebszeit</t>
  </si>
  <si>
    <t>Effizienzklasse Motor</t>
  </si>
  <si>
    <t>Drehzahlregelung</t>
  </si>
  <si>
    <t>Regelparameter</t>
  </si>
  <si>
    <t>Anzahl Ventilatoren</t>
  </si>
  <si>
    <t>Erklärung zur Betriebszeit / Betriebszuständen</t>
  </si>
  <si>
    <t>Drehzahl</t>
  </si>
  <si>
    <t>Anteil Betriebszeit</t>
  </si>
  <si>
    <t>kW</t>
  </si>
  <si>
    <t>h/Jahr</t>
  </si>
  <si>
    <t>ja / nein</t>
  </si>
  <si>
    <t>n(%)</t>
  </si>
  <si>
    <t>%</t>
  </si>
  <si>
    <t>Beispiel</t>
  </si>
  <si>
    <t>Schalterhalle</t>
  </si>
  <si>
    <t>Fortluft</t>
  </si>
  <si>
    <t>awewa</t>
  </si>
  <si>
    <t>AG 11/14</t>
  </si>
  <si>
    <t>Ungeregelt - fixer Volumenstrom</t>
  </si>
  <si>
    <t xml:space="preserve">20 Stunden pro Tag an 365 Tagen pro Jahr. Die restlichen 4 Stunden ist die Anlage ausgeschaltet. </t>
  </si>
  <si>
    <t>rosenberg</t>
  </si>
  <si>
    <t>GKH_355-CIB112.6FF IE</t>
  </si>
  <si>
    <t>IE4</t>
  </si>
  <si>
    <t>Zweistufig</t>
  </si>
  <si>
    <t>Uhrzeit</t>
  </si>
  <si>
    <t>Durchgehend in Betrieb, 12 h/Tag im Betriebspunkt, 12 h/Tag auf reduzierter Stufe</t>
  </si>
  <si>
    <t>keine</t>
  </si>
  <si>
    <t xml:space="preserve">total </t>
  </si>
  <si>
    <t>Mehrstufig</t>
  </si>
  <si>
    <t>Temperatur</t>
  </si>
  <si>
    <t>Stufenlos - variabler Volumenstrom</t>
  </si>
  <si>
    <t>Anforderungen ProKilowatt siehe Förderbedingungen</t>
  </si>
  <si>
    <t>Stromverbrauch über alle Zustände</t>
  </si>
  <si>
    <t>Förderanteil in % der Investitionskosten</t>
  </si>
  <si>
    <t>Kostenwirksamkeit des Förderbeitrags</t>
  </si>
  <si>
    <t>Tel. +41 61 500 18 72</t>
  </si>
  <si>
    <t>IE1</t>
  </si>
  <si>
    <t>IE2</t>
  </si>
  <si>
    <t>IE3</t>
  </si>
  <si>
    <t xml:space="preserve">Wirkungsgrade in %  für 4-polige Elektromotoren für die Effizienzklassen IE1, IE2, IE3 und IE4. </t>
  </si>
  <si>
    <t>m3/h</t>
  </si>
  <si>
    <t>Wirkungsgrad Ventilator</t>
  </si>
  <si>
    <t>Wirkungsgrad Motor</t>
  </si>
  <si>
    <t>kPa</t>
  </si>
  <si>
    <t>HINWEIS:</t>
  </si>
  <si>
    <t>Zustand 1</t>
  </si>
  <si>
    <t>Zustand 2</t>
  </si>
  <si>
    <t>Zustand 3</t>
  </si>
  <si>
    <t>Zustand 4</t>
  </si>
  <si>
    <t>Der Effizenzgrad N bezieht sich auf den N-Wert gemäss der EU-Norm Nr. 327/2011. Im Normalfall findet man diesen Wert auf den Datenblätter des Herstellers.</t>
  </si>
  <si>
    <t>IE0</t>
  </si>
  <si>
    <t>Jahrgang</t>
  </si>
  <si>
    <t>Eff.-klasse</t>
  </si>
  <si>
    <t>vor 2000</t>
  </si>
  <si>
    <t>IEO (EFff3)</t>
  </si>
  <si>
    <t>ab 2000</t>
  </si>
  <si>
    <t>IE1 (Eff2)</t>
  </si>
  <si>
    <t>ab 2012</t>
  </si>
  <si>
    <t>IE2 (Eff1)</t>
  </si>
  <si>
    <t>ab 2015</t>
  </si>
  <si>
    <t xml:space="preserve">IE3 </t>
  </si>
  <si>
    <t>Dropdowns</t>
  </si>
  <si>
    <r>
      <t>CO</t>
    </r>
    <r>
      <rPr>
        <vertAlign val="subscript"/>
        <sz val="11"/>
        <rFont val="Calibri"/>
        <family val="2"/>
        <scheme val="minor"/>
      </rPr>
      <t>2</t>
    </r>
    <r>
      <rPr>
        <sz val="11"/>
        <rFont val="Calibri"/>
        <family val="2"/>
        <scheme val="minor"/>
      </rPr>
      <t>-Gehalt</t>
    </r>
  </si>
  <si>
    <t>eta (Rückwärts&amp;Axial)</t>
  </si>
  <si>
    <t>eta (Vorwärts,"Trommel")</t>
  </si>
  <si>
    <t>kW_mech</t>
  </si>
  <si>
    <t>kW_elektrisch</t>
  </si>
  <si>
    <t>P2 output</t>
  </si>
  <si>
    <t>IEO</t>
  </si>
  <si>
    <t>Wirkungsgrad in %</t>
  </si>
  <si>
    <t>Wirkungsgrad</t>
  </si>
  <si>
    <t>Motorengrösse Nennleistung in kW*</t>
  </si>
  <si>
    <t>IE Klasse**</t>
  </si>
  <si>
    <t>Typ des Ventilators</t>
  </si>
  <si>
    <t>Vorwärtsgekrümmt</t>
  </si>
  <si>
    <t>Rückwärtsgekrümmt</t>
  </si>
  <si>
    <t>**=Falls unbekannt, kann man mittels des Jahrgangs des Motors die Effizienzklasse aus der Tabelle Rechts auslesen</t>
  </si>
  <si>
    <t>Hilfstabelle Wirkungsgrade für Motoren und Ventilatoren</t>
  </si>
  <si>
    <t>Wirkungsgrad Transmission</t>
  </si>
  <si>
    <t>Wohnen MFH</t>
  </si>
  <si>
    <t>Wohnen EFH</t>
  </si>
  <si>
    <t xml:space="preserve">Hotelzimmer </t>
  </si>
  <si>
    <t>Empfang, Lobby</t>
  </si>
  <si>
    <t>Einzel-, Gruppenbüro</t>
  </si>
  <si>
    <t>Grossraumbüro</t>
  </si>
  <si>
    <t>Sitzungszimmer</t>
  </si>
  <si>
    <t>Schalterhalle, Empfang</t>
  </si>
  <si>
    <t>Schulzimmer</t>
  </si>
  <si>
    <t>Lehrerzimmer</t>
  </si>
  <si>
    <t>Bibliothek</t>
  </si>
  <si>
    <t>Hörsaal</t>
  </si>
  <si>
    <t>Schulfachraum (Spezialraum)</t>
  </si>
  <si>
    <t>Lebensmittelverkauf</t>
  </si>
  <si>
    <t>Fachgeschäft</t>
  </si>
  <si>
    <t>Verkauf Möbel, Bau, Garten</t>
  </si>
  <si>
    <t>Restaurant</t>
  </si>
  <si>
    <t>Selbstbedienungsrestaurant</t>
  </si>
  <si>
    <t>Küche zu Restaurant</t>
  </si>
  <si>
    <t>Küche zu Selbstbedienungsrest.</t>
  </si>
  <si>
    <t>Vorstellungsraum</t>
  </si>
  <si>
    <t>Mehrzweckhalle</t>
  </si>
  <si>
    <t>Ausstellungshalle</t>
  </si>
  <si>
    <t xml:space="preserve">Bettenzimmer </t>
  </si>
  <si>
    <t xml:space="preserve">Stationszimmer </t>
  </si>
  <si>
    <t>Behandlungsraum</t>
  </si>
  <si>
    <t>Produktion (grobe Arbeit)</t>
  </si>
  <si>
    <t>Produktion (feine Arbeit)</t>
  </si>
  <si>
    <t>Laborraum</t>
  </si>
  <si>
    <t>Lagerhalle</t>
  </si>
  <si>
    <t>Turnhalle</t>
  </si>
  <si>
    <t>Fitnessraum</t>
  </si>
  <si>
    <t>Schwimmhalle</t>
  </si>
  <si>
    <t>Verkehrsfläche</t>
  </si>
  <si>
    <t>Verkehrsfläche 24 h</t>
  </si>
  <si>
    <t>Treppenhaus</t>
  </si>
  <si>
    <t>Nebenraum</t>
  </si>
  <si>
    <t>Küche, Teeküche</t>
  </si>
  <si>
    <t xml:space="preserve">WC, Bad, Dusche </t>
  </si>
  <si>
    <t>WC</t>
  </si>
  <si>
    <t>Garderobe, Dusche</t>
  </si>
  <si>
    <t>Parkhaus</t>
  </si>
  <si>
    <t>Wasch- und Trockenraum</t>
  </si>
  <si>
    <t>Kühlraum</t>
  </si>
  <si>
    <t>Serverraum</t>
  </si>
  <si>
    <t>Leistung</t>
  </si>
  <si>
    <t>Zeitanteil</t>
  </si>
  <si>
    <t>Raumnutzung nach SIA 2024</t>
  </si>
  <si>
    <t>Eigenes Profil</t>
  </si>
  <si>
    <t>Zustand 5 (z.B. 25%)</t>
  </si>
  <si>
    <t>Zustand 6 (z.B. 25%)</t>
  </si>
  <si>
    <t>Zustand 5</t>
  </si>
  <si>
    <t>Zustand 6</t>
  </si>
  <si>
    <t>Anlage läuft immer auf Volllast</t>
  </si>
  <si>
    <t>Leistungsprofil der neuen Anlage</t>
  </si>
  <si>
    <t xml:space="preserve">*=Ablesen von Motorentypenschild
</t>
  </si>
  <si>
    <t>PLZ</t>
  </si>
  <si>
    <t>Ort</t>
  </si>
  <si>
    <t>Telefonnummer</t>
  </si>
  <si>
    <t>Email-Adresse</t>
  </si>
  <si>
    <t>Gleich wie Fördermittelempfänger</t>
  </si>
  <si>
    <t>Firma / Standort</t>
  </si>
  <si>
    <t xml:space="preserve">Elektrische Leistungs-aufnahme </t>
  </si>
  <si>
    <t>Druck-differenz</t>
  </si>
  <si>
    <t>Mechanische Nennleistung des Motors gemäss Typenschild</t>
  </si>
  <si>
    <t xml:space="preserve">-Im Dropdownmenu kann man die Standardraumnutzungsarten gemäss SIA 2024 auswählen für ein Standardleistungsprofil für die Hauptnutzung des Gebäudes. Dieses Profil entspricht der Personenbelegung gemäss SIA2024. Es ist auch möglich ein eigenes Profil einzugeben über den Menupunkt "Eigenes Profil".
-Wenn genaue Angaben zur Leistungsaufnahme in den Betriebszuständen vorliegen, kann man die Formel überschreiben.
-Bei fixem Volumenstrom 100% der Betriebszeit im Betriebspunkt kann man die anderen Zustände leer lassen.
-Bei Stufenbetrieb z.B. mit Zeitschaltuhr die tatsächlichen Drehzahlen für die Stufen angeben und Betriebszeiten auf Basis der geplanten Zeiten (Stunden pro Tag, saisonal usw.) ausrechnen. 
-Bei temperatur- oder CO2-abhängiger Regelung am besten 100%, 75%, 50% und 25% stehen lassen und Betriebszeiten abschätzen. 
-Bei FanGrids mit mehreren Ventilatoren in der gleichen Anlage ist die Leistungsaufnahme pro Ventilator anzugeben. </t>
  </si>
  <si>
    <t>Volumenstrom</t>
  </si>
  <si>
    <t>Effizienzgrad N</t>
  </si>
  <si>
    <t>Druckdifferenz</t>
  </si>
  <si>
    <t>Titel</t>
  </si>
  <si>
    <t>AUS</t>
  </si>
  <si>
    <t>h</t>
  </si>
  <si>
    <t>Volllaststunden pro Tag</t>
  </si>
  <si>
    <t>Volllaststunden pro Jahr</t>
  </si>
  <si>
    <t>Volllast</t>
  </si>
  <si>
    <t>Volllaststunden</t>
  </si>
  <si>
    <t>Volllaststunden Lüftung Zielwert gemäss SIA</t>
  </si>
  <si>
    <t>keine angabe</t>
  </si>
  <si>
    <t>Nutzungstage Personenprofil</t>
  </si>
  <si>
    <t xml:space="preserve">-Bei fixem Volumenstrom 100% der Betriebszeit im Betriebspunkt kann man die anderen Zustände leer lassen.
-Bei Stufenbetrieb z.B. mit Zeitschaltuhr die tatsächlichen Drehzahlen für die Stufen angeben und Betriebszeiten auf Basis der geplanten Zeiten (Stunden pro Tag, saisonal usw.) ausrechnen. 
-Bei temperatur- oder CO2-abhängiger Regelung am besten 100%, 75%, 50% und 25% stehen lassen und Betriebszeiten abschätzen. 
-Bei FanGrids mit mehreren Ventilatoren in der gleichen Anlage ist die Leistungsaufnahme pro Ventilator anzugeben. </t>
  </si>
  <si>
    <t>Fördermittel Empfänger</t>
  </si>
  <si>
    <t>Objektadresse (in dem die Massnahme umgesetzt wurde)</t>
  </si>
  <si>
    <t>Energieberater</t>
  </si>
  <si>
    <t>Installateur/Planer pro Objekt</t>
  </si>
  <si>
    <t>Geförderte Massnahmen</t>
  </si>
  <si>
    <t>Massnahme</t>
  </si>
  <si>
    <t>Monitoringkonzept</t>
  </si>
  <si>
    <t>Projektkennzahlen</t>
  </si>
  <si>
    <t>Sprachauswahl</t>
  </si>
  <si>
    <t>Language Selection</t>
  </si>
  <si>
    <t>Selezione della lingua</t>
  </si>
  <si>
    <t>Sélection de la langue</t>
  </si>
  <si>
    <r>
      <rPr>
        <sz val="10"/>
        <rFont val="Arial"/>
        <family val="2"/>
      </rPr>
      <t>Energie Zukunft Schweiz</t>
    </r>
  </si>
  <si>
    <r>
      <rPr>
        <b/>
        <sz val="20"/>
        <color rgb="FF73B5E0"/>
        <rFont val="Arial"/>
        <family val="2"/>
      </rPr>
      <t>Informations concernant le projet</t>
    </r>
  </si>
  <si>
    <r>
      <rPr>
        <b/>
        <sz val="14"/>
        <color rgb="FF73B5E0"/>
        <rFont val="Arial"/>
        <family val="2"/>
      </rPr>
      <t>A) Mesure</t>
    </r>
  </si>
  <si>
    <r>
      <rPr>
        <sz val="10"/>
        <color rgb="FF000000"/>
        <rFont val="Arial"/>
        <family val="2"/>
      </rPr>
      <t>Nom mesure:</t>
    </r>
  </si>
  <si>
    <r>
      <rPr>
        <b/>
        <sz val="10"/>
        <color rgb="FF000000"/>
        <rFont val="Arial"/>
        <family val="2"/>
      </rPr>
      <t>Description</t>
    </r>
  </si>
  <si>
    <r>
      <rPr>
        <sz val="10"/>
        <color rgb="FF000000"/>
        <rFont val="Arial"/>
        <family val="2"/>
      </rPr>
      <t>ans</t>
    </r>
  </si>
  <si>
    <r>
      <rPr>
        <b/>
        <sz val="10"/>
        <color rgb="FF000000"/>
        <rFont val="Arial"/>
        <family val="2"/>
      </rPr>
      <t>Coûts</t>
    </r>
  </si>
  <si>
    <r>
      <rPr>
        <sz val="10"/>
        <color rgb="FF000000"/>
        <rFont val="Arial"/>
        <family val="2"/>
      </rPr>
      <t>Frais d’investissement liés à l’électricité:</t>
    </r>
  </si>
  <si>
    <r>
      <rPr>
        <sz val="10"/>
        <color rgb="FF000000"/>
        <rFont val="Arial"/>
        <family val="2"/>
      </rPr>
      <t>CHF</t>
    </r>
  </si>
  <si>
    <r>
      <rPr>
        <sz val="10"/>
        <color rgb="FF000000"/>
        <rFont val="Arial"/>
        <family val="2"/>
      </rPr>
      <t>Tarif moyen de l’électricité:</t>
    </r>
  </si>
  <si>
    <r>
      <rPr>
        <sz val="10"/>
        <color rgb="FF000000"/>
        <rFont val="Arial"/>
        <family val="2"/>
      </rPr>
      <t>Consommation électrique de l’installation existante:</t>
    </r>
  </si>
  <si>
    <r>
      <rPr>
        <sz val="10"/>
        <color rgb="FF000000"/>
        <rFont val="Arial"/>
        <family val="2"/>
      </rPr>
      <t>kWh/an</t>
    </r>
  </si>
  <si>
    <r>
      <rPr>
        <sz val="10"/>
        <color rgb="FF000000"/>
        <rFont val="Arial"/>
        <family val="2"/>
      </rPr>
      <t>Consommation électrique de la nouvelle installation efficace en énergie:</t>
    </r>
  </si>
  <si>
    <r>
      <rPr>
        <sz val="10"/>
        <color rgb="FF000000"/>
        <rFont val="Arial"/>
        <family val="2"/>
      </rPr>
      <t>kWh</t>
    </r>
  </si>
  <si>
    <r>
      <rPr>
        <sz val="10"/>
        <color rgb="FF000000"/>
        <rFont val="Arial"/>
        <family val="2"/>
      </rPr>
      <t>Remboursement sans subvention ProKilowatt:</t>
    </r>
  </si>
  <si>
    <r>
      <rPr>
        <sz val="10"/>
        <color rgb="FF000000"/>
        <rFont val="Arial"/>
        <family val="2"/>
      </rPr>
      <t>an(s)</t>
    </r>
  </si>
  <si>
    <r>
      <rPr>
        <sz val="10"/>
        <color rgb="FF000000"/>
        <rFont val="Arial"/>
        <family val="2"/>
      </rPr>
      <t>Part de la subvention en % du coût d’investissement</t>
    </r>
  </si>
  <si>
    <r>
      <rPr>
        <b/>
        <sz val="14"/>
        <color rgb="FF73B5E0"/>
        <rFont val="Arial"/>
        <family val="2"/>
      </rPr>
      <t>B) Exigences de contrôle</t>
    </r>
  </si>
  <si>
    <r>
      <rPr>
        <b/>
        <sz val="10"/>
        <color rgb="FF000000"/>
        <rFont val="Arial"/>
        <family val="2"/>
      </rPr>
      <t>Exigences</t>
    </r>
  </si>
  <si>
    <r>
      <rPr>
        <sz val="10"/>
        <color rgb="FF000000"/>
        <rFont val="Arial"/>
        <family val="2"/>
      </rPr>
      <t>OUI, aucune exigence juridique présente:</t>
    </r>
  </si>
  <si>
    <r>
      <rPr>
        <sz val="10"/>
        <color rgb="FF000000"/>
        <rFont val="Arial"/>
        <family val="2"/>
      </rPr>
      <t>OUI, pour l'exactitude, l'exhaustivité et la possibilité de contrôle des données:</t>
    </r>
  </si>
  <si>
    <r>
      <rPr>
        <sz val="10"/>
        <color rgb="FF000000"/>
        <rFont val="Arial"/>
        <family val="2"/>
      </rPr>
      <t>OUI, ces mesures n’ont pas été présentées à un autre programme de subvention ProKilowatt:</t>
    </r>
  </si>
  <si>
    <r>
      <rPr>
        <b/>
        <sz val="14"/>
        <color rgb="FF73B5E0"/>
        <rFont val="Arial"/>
        <family val="2"/>
      </rPr>
      <t>C) Informations sur le projet</t>
    </r>
  </si>
  <si>
    <r>
      <rPr>
        <b/>
        <sz val="10"/>
        <color rgb="FF000000"/>
        <rFont val="Arial"/>
        <family val="2"/>
      </rPr>
      <t>Informations supplémentaires concernant le projet</t>
    </r>
  </si>
  <si>
    <r>
      <rPr>
        <sz val="10"/>
        <color rgb="FF000000"/>
        <rFont val="Arial"/>
        <family val="2"/>
      </rPr>
      <t>Début prévu du projet:</t>
    </r>
  </si>
  <si>
    <r>
      <rPr>
        <sz val="10"/>
        <color rgb="FF000000"/>
        <rFont val="Arial"/>
        <family val="2"/>
      </rPr>
      <t>JJ.MM.AAAA</t>
    </r>
  </si>
  <si>
    <r>
      <rPr>
        <sz val="10"/>
        <color rgb="FF000000"/>
        <rFont val="Arial"/>
        <family val="2"/>
      </rPr>
      <t>Fin prévue du projet:</t>
    </r>
  </si>
  <si>
    <r>
      <rPr>
        <sz val="10"/>
        <color rgb="FF000000"/>
        <rFont val="Arial"/>
        <family val="2"/>
      </rPr>
      <t xml:space="preserve">Description détaillée de la méthode sélectionnée pour déterminer la consommation électrique avant/après et de celle </t>
    </r>
  </si>
  <si>
    <r>
      <rPr>
        <sz val="10"/>
        <color rgb="FF000000"/>
        <rFont val="Arial"/>
        <family val="2"/>
      </rPr>
      <t>pour prouver la réduction de la consommation électrique à la fin du projet (monitoring)</t>
    </r>
  </si>
  <si>
    <r>
      <rPr>
        <b/>
        <sz val="10"/>
        <color rgb="FF000000"/>
        <rFont val="Arial"/>
        <family val="2"/>
      </rPr>
      <t>Documentation du projet</t>
    </r>
  </si>
  <si>
    <r>
      <rPr>
        <sz val="10"/>
        <color rgb="FF000000"/>
        <rFont val="Arial"/>
        <family val="2"/>
      </rPr>
      <t>Les documents suivants sont nécessaires à l’évaluation de votre dossier.</t>
    </r>
  </si>
  <si>
    <t>Nombre de ventilateurs</t>
  </si>
  <si>
    <t>Deutsche Dropdowns</t>
  </si>
  <si>
    <t>Französische Dropdowns</t>
  </si>
  <si>
    <t>Italienische Dropdowns</t>
  </si>
  <si>
    <t>Raumnutzungstypen</t>
  </si>
  <si>
    <t xml:space="preserve">Chambre d’hôtel </t>
  </si>
  <si>
    <t xml:space="preserve">Réception, zone d’accueil </t>
  </si>
  <si>
    <t xml:space="preserve">Bureau individuel, bureau collectif </t>
  </si>
  <si>
    <t xml:space="preserve">Bureau paysagé </t>
  </si>
  <si>
    <t xml:space="preserve">Salle de réunion </t>
  </si>
  <si>
    <t xml:space="preserve">Hall des guichets, zone clientèle </t>
  </si>
  <si>
    <t xml:space="preserve">Salle de classe </t>
  </si>
  <si>
    <t xml:space="preserve">Salle des maîtres </t>
  </si>
  <si>
    <t xml:space="preserve">Bibliothèque </t>
  </si>
  <si>
    <t xml:space="preserve">Auditoire </t>
  </si>
  <si>
    <t xml:space="preserve">Locaux spéciaux </t>
  </si>
  <si>
    <t xml:space="preserve">Magasin d’alimentation </t>
  </si>
  <si>
    <t xml:space="preserve">Magasin spécialisé </t>
  </si>
  <si>
    <t xml:space="preserve">Magasin de meubles, centre de bricolage, de jardinage </t>
  </si>
  <si>
    <t xml:space="preserve">Restaurant </t>
  </si>
  <si>
    <t xml:space="preserve">Restaurant self-service </t>
  </si>
  <si>
    <t xml:space="preserve">Cuisine de restaurant </t>
  </si>
  <si>
    <t xml:space="preserve">Cuisine de restaurant self-service </t>
  </si>
  <si>
    <t xml:space="preserve">Salle de spectacles </t>
  </si>
  <si>
    <t xml:space="preserve">Salle omnisports </t>
  </si>
  <si>
    <t xml:space="preserve">Halle d’exposition </t>
  </si>
  <si>
    <t xml:space="preserve">Chambre d’hôpital </t>
  </si>
  <si>
    <t xml:space="preserve">Infirmerie </t>
  </si>
  <si>
    <t xml:space="preserve">Locaux médicaux </t>
  </si>
  <si>
    <t xml:space="preserve">Production (travail lourd) </t>
  </si>
  <si>
    <t xml:space="preserve">Production (travail fin) </t>
  </si>
  <si>
    <t xml:space="preserve">Laboratoire </t>
  </si>
  <si>
    <t xml:space="preserve">Entrepôt </t>
  </si>
  <si>
    <t xml:space="preserve">Salle de gymnastique </t>
  </si>
  <si>
    <t xml:space="preserve">Salle de fitness </t>
  </si>
  <si>
    <t xml:space="preserve">Piscine couverte </t>
  </si>
  <si>
    <t xml:space="preserve">Surface de dégagement </t>
  </si>
  <si>
    <t xml:space="preserve">Surface de dégagement 24h (hôpitaux) </t>
  </si>
  <si>
    <t xml:space="preserve">Cage d’escaliers </t>
  </si>
  <si>
    <t xml:space="preserve">Locaux annexes </t>
  </si>
  <si>
    <t xml:space="preserve">Cuisine, coin cuisine </t>
  </si>
  <si>
    <t xml:space="preserve">WC, salle de bain, douche </t>
  </si>
  <si>
    <t xml:space="preserve">WC </t>
  </si>
  <si>
    <t xml:space="preserve">Vestiaires, douches </t>
  </si>
  <si>
    <t xml:space="preserve">Garage collectif </t>
  </si>
  <si>
    <t xml:space="preserve">Buanderie, séchoir </t>
  </si>
  <si>
    <t xml:space="preserve">Chambre froide </t>
  </si>
  <si>
    <t xml:space="preserve">Salle des serveurs </t>
  </si>
  <si>
    <t xml:space="preserve">Ricezione, hall </t>
  </si>
  <si>
    <t xml:space="preserve">Ufficio, gruppo di uffici </t>
  </si>
  <si>
    <t xml:space="preserve">Ufficio "open space" </t>
  </si>
  <si>
    <t xml:space="preserve">Sala riunioni </t>
  </si>
  <si>
    <t xml:space="preserve">Area sportelli, clientela </t>
  </si>
  <si>
    <t xml:space="preserve">Aula scolastica </t>
  </si>
  <si>
    <t xml:space="preserve">Aula insegnanti </t>
  </si>
  <si>
    <t xml:space="preserve">Biblioteca </t>
  </si>
  <si>
    <t xml:space="preserve">Sala conferenze </t>
  </si>
  <si>
    <t xml:space="preserve">Aula tecnica </t>
  </si>
  <si>
    <t xml:space="preserve">Negozio di alimentari </t>
  </si>
  <si>
    <t xml:space="preserve">Negozio specializzato </t>
  </si>
  <si>
    <t xml:space="preserve">Negozio di mobili, negozio fai da te </t>
  </si>
  <si>
    <t xml:space="preserve">Ristorante </t>
  </si>
  <si>
    <t xml:space="preserve">Ristorante self-service </t>
  </si>
  <si>
    <t xml:space="preserve">Cucina ristorante </t>
  </si>
  <si>
    <t xml:space="preserve">Cucina self-service </t>
  </si>
  <si>
    <t xml:space="preserve">Sala di spettacolo </t>
  </si>
  <si>
    <t xml:space="preserve">Sala multiuso </t>
  </si>
  <si>
    <t xml:space="preserve">Sala d'esposizione </t>
  </si>
  <si>
    <t xml:space="preserve">Camera d'ospedale </t>
  </si>
  <si>
    <t xml:space="preserve">Locale di servizio ospedaliero </t>
  </si>
  <si>
    <t xml:space="preserve">Locale di trattamento </t>
  </si>
  <si>
    <t xml:space="preserve">Produzione (lavoro grezzo) </t>
  </si>
  <si>
    <t xml:space="preserve">Produzione (lavoro raffinato) </t>
  </si>
  <si>
    <t xml:space="preserve">Laboratorio </t>
  </si>
  <si>
    <t xml:space="preserve">Deposito </t>
  </si>
  <si>
    <t xml:space="preserve">Palestra </t>
  </si>
  <si>
    <t xml:space="preserve">Locale fitness </t>
  </si>
  <si>
    <t xml:space="preserve">Piscina coperta </t>
  </si>
  <si>
    <t xml:space="preserve">Superficie di circolazione </t>
  </si>
  <si>
    <t xml:space="preserve">Superficie di circolazione 24h (ospedali) </t>
  </si>
  <si>
    <t xml:space="preserve">Vano scala </t>
  </si>
  <si>
    <t xml:space="preserve">Locale accessorio </t>
  </si>
  <si>
    <t xml:space="preserve">Cucina, cucinino </t>
  </si>
  <si>
    <t xml:space="preserve">WC, bagno, doccia </t>
  </si>
  <si>
    <t xml:space="preserve">Spogliatoio, doccia </t>
  </si>
  <si>
    <t xml:space="preserve">Autosilo </t>
  </si>
  <si>
    <t xml:space="preserve">Lavanderia, stenditoio </t>
  </si>
  <si>
    <t xml:space="preserve">Cella frigorifero </t>
  </si>
  <si>
    <t xml:space="preserve">Locale server </t>
  </si>
  <si>
    <t>Betriebszeit eingeben</t>
  </si>
  <si>
    <t xml:space="preserve">Betriebszeit </t>
  </si>
  <si>
    <t>Immettere il tempo di funzionamento</t>
  </si>
  <si>
    <t>Immettere</t>
  </si>
  <si>
    <t>Eingeben</t>
  </si>
  <si>
    <t>Proprio profilo</t>
  </si>
  <si>
    <t xml:space="preserve">Sprache </t>
  </si>
  <si>
    <r>
      <rPr>
        <sz val="10"/>
        <color rgb="FF000000"/>
        <rFont val="Arial"/>
        <family val="2"/>
      </rPr>
      <t>Durée d’utilisation</t>
    </r>
    <r>
      <rPr>
        <sz val="10"/>
        <color rgb="FF000000"/>
        <rFont val="Arial"/>
        <family val="2"/>
      </rPr>
      <t xml:space="preserve"> des nouvelles installations:</t>
    </r>
  </si>
  <si>
    <t>CO2-Gehalt</t>
  </si>
  <si>
    <r>
      <rPr>
        <sz val="10"/>
        <rFont val="Arial"/>
        <family val="2"/>
      </rPr>
      <t>Tél. +41 61 500 18 72</t>
    </r>
  </si>
  <si>
    <r>
      <rPr>
        <b/>
        <sz val="20"/>
        <color rgb="FF73B5E0"/>
        <rFont val="Arial"/>
        <family val="2"/>
      </rPr>
      <t>Demandeur</t>
    </r>
  </si>
  <si>
    <r>
      <rPr>
        <b/>
        <sz val="14"/>
        <color rgb="FF73B5E0"/>
        <rFont val="Arial"/>
        <family val="2"/>
      </rPr>
      <t>A) Destinataire de la subvention</t>
    </r>
  </si>
  <si>
    <r>
      <rPr>
        <b/>
        <sz val="10"/>
        <color rgb="FF000000"/>
        <rFont val="Arial"/>
        <family val="2"/>
      </rPr>
      <t>Entreprise:</t>
    </r>
  </si>
  <si>
    <r>
      <rPr>
        <b/>
        <sz val="10"/>
        <color rgb="FF000000"/>
        <rFont val="Arial"/>
        <family val="2"/>
      </rPr>
      <t>Personne de contact:</t>
    </r>
  </si>
  <si>
    <r>
      <rPr>
        <sz val="10"/>
        <color rgb="FF000000"/>
        <rFont val="Arial"/>
        <family val="2"/>
      </rPr>
      <t>Société</t>
    </r>
  </si>
  <si>
    <r>
      <rPr>
        <sz val="10"/>
        <color rgb="FF000000"/>
        <rFont val="Arial"/>
        <family val="2"/>
      </rPr>
      <t>Prénom</t>
    </r>
  </si>
  <si>
    <r>
      <rPr>
        <sz val="10"/>
        <color rgb="FF000000"/>
        <rFont val="Arial"/>
        <family val="2"/>
      </rPr>
      <t>Branche</t>
    </r>
  </si>
  <si>
    <r>
      <rPr>
        <sz val="10"/>
        <color rgb="FF000000"/>
        <rFont val="Arial"/>
        <family val="2"/>
      </rPr>
      <t>Nom</t>
    </r>
  </si>
  <si>
    <r>
      <rPr>
        <sz val="10"/>
        <color rgb="FF000000"/>
        <rFont val="Arial"/>
        <family val="2"/>
      </rPr>
      <t xml:space="preserve">Rue, n° </t>
    </r>
  </si>
  <si>
    <r>
      <rPr>
        <sz val="10"/>
        <color rgb="FF000000"/>
        <rFont val="Arial"/>
        <family val="2"/>
      </rPr>
      <t>Fonction</t>
    </r>
  </si>
  <si>
    <r>
      <rPr>
        <sz val="10"/>
        <color rgb="FF000000"/>
        <rFont val="Arial"/>
        <family val="2"/>
      </rPr>
      <t>NPA, localité</t>
    </r>
  </si>
  <si>
    <r>
      <rPr>
        <sz val="10"/>
        <color rgb="FF000000"/>
        <rFont val="Arial"/>
        <family val="2"/>
      </rPr>
      <t>Téléphone</t>
    </r>
  </si>
  <si>
    <r>
      <rPr>
        <sz val="10"/>
        <color rgb="FF000000"/>
        <rFont val="Arial"/>
        <family val="2"/>
      </rPr>
      <t>Site web</t>
    </r>
  </si>
  <si>
    <r>
      <rPr>
        <sz val="10"/>
        <color rgb="FF000000"/>
        <rFont val="Arial"/>
        <family val="2"/>
      </rPr>
      <t>E-mail</t>
    </r>
  </si>
  <si>
    <r>
      <rPr>
        <b/>
        <sz val="14"/>
        <color rgb="FF73B5E0"/>
        <rFont val="Arial"/>
        <family val="2"/>
      </rPr>
      <t>B) Objet d’application de la mesure</t>
    </r>
  </si>
  <si>
    <r>
      <rPr>
        <sz val="10"/>
        <color rgb="FF000000"/>
        <rFont val="Arial"/>
        <family val="2"/>
      </rPr>
      <t>Adresse identique à celle du destinataire de la subvention:</t>
    </r>
  </si>
  <si>
    <r>
      <rPr>
        <sz val="10"/>
        <color rgb="FF000000"/>
        <rFont val="Arial"/>
        <family val="2"/>
      </rPr>
      <t>Société/site</t>
    </r>
  </si>
  <si>
    <r>
      <rPr>
        <sz val="10"/>
        <color rgb="FF000000"/>
        <rFont val="Arial"/>
        <family val="2"/>
      </rPr>
      <t>Rue, n°</t>
    </r>
  </si>
  <si>
    <r>
      <rPr>
        <b/>
        <sz val="10"/>
        <color rgb="FF000000"/>
        <rFont val="Arial"/>
        <family val="2"/>
      </rPr>
      <t>Société:</t>
    </r>
  </si>
  <si>
    <r>
      <rPr>
        <b/>
        <sz val="14"/>
        <color rgb="FF73B5E0"/>
        <rFont val="Arial"/>
        <family val="2"/>
      </rPr>
      <t>D) Société d’installation</t>
    </r>
  </si>
  <si>
    <r>
      <rPr>
        <sz val="10"/>
        <color rgb="FF000000"/>
        <rFont val="Arial"/>
        <family val="2"/>
      </rPr>
      <t>Titre mesure</t>
    </r>
  </si>
  <si>
    <r>
      <rPr>
        <sz val="10"/>
        <color rgb="FF000000"/>
        <rFont val="Arial"/>
        <family val="2"/>
      </rPr>
      <t>Prière de décrire ici brièvement ce qui va être remplacé ou rénové.</t>
    </r>
  </si>
  <si>
    <r>
      <rPr>
        <sz val="10"/>
        <color rgb="FF000000"/>
        <rFont val="Arial"/>
        <family val="2"/>
      </rPr>
      <t>c./kWh</t>
    </r>
  </si>
  <si>
    <r>
      <rPr>
        <b/>
        <sz val="10"/>
        <color rgb="FF000000"/>
        <rFont val="Arial"/>
        <family val="2"/>
      </rPr>
      <t>Économies d’électricité prévues</t>
    </r>
  </si>
  <si>
    <r>
      <rPr>
        <sz val="10"/>
        <color rgb="FF000000"/>
        <rFont val="Arial"/>
        <family val="2"/>
      </rPr>
      <t>Économies par an par rapport à l’installation existante:</t>
    </r>
  </si>
  <si>
    <r>
      <rPr>
        <sz val="10"/>
        <color rgb="FF000000"/>
        <rFont val="Arial"/>
        <family val="2"/>
      </rPr>
      <t>Économie électrique attendue sur la durée d'utilisation:</t>
    </r>
  </si>
  <si>
    <r>
      <rPr>
        <sz val="10"/>
        <color rgb="FF000000"/>
        <rFont val="Arial"/>
        <family val="2"/>
      </rPr>
      <t>OUI, la commande n'a pas encore été passée:</t>
    </r>
  </si>
  <si>
    <r>
      <rPr>
        <b/>
        <sz val="10"/>
        <rFont val="Arial"/>
        <family val="2"/>
      </rPr>
      <t xml:space="preserve">Installation actuelle: </t>
    </r>
  </si>
  <si>
    <r>
      <rPr>
        <sz val="10"/>
        <rFont val="Arial"/>
        <family val="2"/>
      </rPr>
      <t>- Documents sur lesquels est visible la puissance nominale, le débit volumétrique ou la différence de pression (p. ex. fiches des données recueillies, photos de plaques signalétiques, etc.)</t>
    </r>
  </si>
  <si>
    <r>
      <rPr>
        <b/>
        <sz val="10"/>
        <rFont val="Arial"/>
        <family val="2"/>
      </rPr>
      <t xml:space="preserve">Installation pour économie d’énergie: </t>
    </r>
  </si>
  <si>
    <r>
      <rPr>
        <sz val="10"/>
        <rFont val="Arial"/>
        <family val="2"/>
      </rPr>
      <t>- Coûts (offres/devis, les factures finales détaillées devront être fournies à la fin du projet)</t>
    </r>
  </si>
  <si>
    <t xml:space="preserve">- Consommation électrique (mesure ou calculs détaillés) </t>
  </si>
  <si>
    <r>
      <rPr>
        <b/>
        <sz val="16"/>
        <color rgb="FF000000"/>
        <rFont val="Calibri"/>
        <family val="2"/>
      </rPr>
      <t>Tableau d’aide: efficacité des moteurs et des ventilateurs</t>
    </r>
  </si>
  <si>
    <r>
      <rPr>
        <sz val="11"/>
        <color rgb="FF000000"/>
        <rFont val="Calibri"/>
        <family val="2"/>
      </rPr>
      <t>Champs jaunes=saisie, liste déroulante</t>
    </r>
  </si>
  <si>
    <r>
      <rPr>
        <b/>
        <sz val="11"/>
        <color rgb="FF000000"/>
        <rFont val="Calibri"/>
        <family val="2"/>
      </rPr>
      <t xml:space="preserve">Efficacités en % pour moteurs électriques à 4 pôles dans les classes d’efficience IE1, IE2, IE3 et IE4. </t>
    </r>
  </si>
  <si>
    <r>
      <rPr>
        <b/>
        <sz val="10"/>
        <color rgb="FF000000"/>
        <rFont val="Arial"/>
        <family val="2"/>
      </rPr>
      <t>Année</t>
    </r>
  </si>
  <si>
    <r>
      <rPr>
        <b/>
        <sz val="10"/>
        <color rgb="FF000000"/>
        <rFont val="Arial"/>
        <family val="2"/>
      </rPr>
      <t>Classe d’efficience</t>
    </r>
  </si>
  <si>
    <r>
      <rPr>
        <b/>
        <sz val="10"/>
        <color rgb="FF000000"/>
        <rFont val="Arial"/>
        <family val="2"/>
      </rPr>
      <t>Puissance nominale du moteur en kW*</t>
    </r>
  </si>
  <si>
    <r>
      <rPr>
        <b/>
        <sz val="10"/>
        <color rgb="FF000000"/>
        <rFont val="Arial"/>
        <family val="2"/>
      </rPr>
      <t>Classe IE**</t>
    </r>
  </si>
  <si>
    <r>
      <rPr>
        <b/>
        <sz val="10"/>
        <color rgb="FF000000"/>
        <rFont val="Arial"/>
        <family val="2"/>
      </rPr>
      <t>Efficacité</t>
    </r>
  </si>
  <si>
    <r>
      <rPr>
        <sz val="11"/>
        <color rgb="FF000000"/>
        <rFont val="Calibri"/>
        <family val="2"/>
      </rPr>
      <t>avant 2000</t>
    </r>
  </si>
  <si>
    <r>
      <rPr>
        <sz val="11"/>
        <color rgb="FF000000"/>
        <rFont val="Calibri"/>
        <family val="2"/>
      </rPr>
      <t>IEO (Eff3)</t>
    </r>
  </si>
  <si>
    <r>
      <rPr>
        <sz val="11"/>
        <color rgb="FF000000"/>
        <rFont val="Calibri"/>
        <family val="2"/>
      </rPr>
      <t>après 2000</t>
    </r>
  </si>
  <si>
    <r>
      <rPr>
        <sz val="11"/>
        <color rgb="FF000000"/>
        <rFont val="Calibri"/>
        <family val="2"/>
      </rPr>
      <t>IE1 (Eff2)</t>
    </r>
  </si>
  <si>
    <r>
      <rPr>
        <sz val="11"/>
        <color rgb="FF000000"/>
        <rFont val="Calibri"/>
        <family val="2"/>
      </rPr>
      <t>après 2012</t>
    </r>
  </si>
  <si>
    <r>
      <rPr>
        <sz val="11"/>
        <color rgb="FF000000"/>
        <rFont val="Calibri"/>
        <family val="2"/>
      </rPr>
      <t>IE2 (Eff1)</t>
    </r>
  </si>
  <si>
    <r>
      <rPr>
        <sz val="11"/>
        <color rgb="FF000000"/>
        <rFont val="Calibri"/>
        <family val="2"/>
      </rPr>
      <t>après 2015</t>
    </r>
  </si>
  <si>
    <r>
      <rPr>
        <sz val="11"/>
        <color rgb="FF000000"/>
        <rFont val="Calibri"/>
        <family val="2"/>
      </rPr>
      <t xml:space="preserve">IE3 </t>
    </r>
  </si>
  <si>
    <r>
      <rPr>
        <sz val="11"/>
        <color rgb="FF000000"/>
        <rFont val="Calibri"/>
        <family val="2"/>
      </rPr>
      <t xml:space="preserve">*=Relever la plaque signalétique du moteur
</t>
    </r>
  </si>
  <si>
    <r>
      <rPr>
        <sz val="11"/>
        <color rgb="FF000000"/>
        <rFont val="Calibri"/>
        <family val="2"/>
      </rPr>
      <t>**=Si inconnue, on peut lire dans le tableau ci-contre la classe d’efficience correspondant à l’année du moteur</t>
    </r>
  </si>
  <si>
    <r>
      <rPr>
        <b/>
        <sz val="10"/>
        <color rgb="FF000000"/>
        <rFont val="Arial"/>
        <family val="2"/>
      </rPr>
      <t>Efficacité des ventilateurs</t>
    </r>
  </si>
  <si>
    <r>
      <rPr>
        <b/>
        <sz val="10"/>
        <color rgb="FF000000"/>
        <rFont val="Arial"/>
        <family val="2"/>
      </rPr>
      <t>Type du ventilateur</t>
    </r>
  </si>
  <si>
    <r>
      <rPr>
        <b/>
        <sz val="10"/>
        <color rgb="FF000000"/>
        <rFont val="Arial"/>
        <family val="2"/>
      </rPr>
      <t>kW</t>
    </r>
  </si>
  <si>
    <r>
      <rPr>
        <b/>
        <sz val="11"/>
        <rFont val="Calibri"/>
        <family val="2"/>
      </rPr>
      <t>Type d’utilisation des locaux</t>
    </r>
  </si>
  <si>
    <r>
      <rPr>
        <sz val="11"/>
        <rFont val="Calibri"/>
        <family val="2"/>
      </rPr>
      <t>Profil personnalisé</t>
    </r>
  </si>
  <si>
    <r>
      <rPr>
        <sz val="11"/>
        <rFont val="Calibri"/>
        <family val="2"/>
      </rPr>
      <t>L’installation fonctionne toujours à pleine charge</t>
    </r>
  </si>
  <si>
    <r>
      <rPr>
        <sz val="11"/>
        <rFont val="Calibri"/>
        <family val="2"/>
      </rPr>
      <t>Maison résidentielle collective</t>
    </r>
  </si>
  <si>
    <r>
      <rPr>
        <sz val="11"/>
        <rFont val="Calibri"/>
        <family val="2"/>
      </rPr>
      <t>Maison résidentielle familiale</t>
    </r>
  </si>
  <si>
    <r>
      <rPr>
        <sz val="11"/>
        <rFont val="Calibri"/>
        <family val="2"/>
      </rPr>
      <t>Non régulé - débit volumétrique constant</t>
    </r>
  </si>
  <si>
    <r>
      <rPr>
        <sz val="11"/>
        <color rgb="FF000000"/>
        <rFont val="Calibri"/>
        <family val="2"/>
      </rPr>
      <t>Oui</t>
    </r>
  </si>
  <si>
    <r>
      <rPr>
        <sz val="11"/>
        <rFont val="Calibri"/>
        <family val="2"/>
      </rPr>
      <t>aucun</t>
    </r>
  </si>
  <si>
    <r>
      <rPr>
        <sz val="11"/>
        <rFont val="Calibri"/>
        <family val="2"/>
      </rPr>
      <t>Courbé vers l’arrière</t>
    </r>
  </si>
  <si>
    <r>
      <rPr>
        <sz val="11"/>
        <color rgb="FF000000"/>
        <rFont val="Calibri"/>
        <family val="2"/>
      </rPr>
      <t>Saisir le temps de fonctionnement</t>
    </r>
  </si>
  <si>
    <r>
      <rPr>
        <sz val="11"/>
        <rFont val="Calibri"/>
        <family val="2"/>
      </rPr>
      <t>Biétage</t>
    </r>
  </si>
  <si>
    <r>
      <rPr>
        <sz val="11"/>
        <color rgb="FF000000"/>
        <rFont val="Calibri"/>
        <family val="2"/>
      </rPr>
      <t>Non</t>
    </r>
  </si>
  <si>
    <r>
      <rPr>
        <sz val="11"/>
        <rFont val="Calibri"/>
        <family val="2"/>
      </rPr>
      <t>Heure</t>
    </r>
  </si>
  <si>
    <r>
      <rPr>
        <sz val="11"/>
        <rFont val="Calibri"/>
        <family val="2"/>
      </rPr>
      <t>Courbé vers l’avant</t>
    </r>
  </si>
  <si>
    <r>
      <rPr>
        <sz val="11"/>
        <color rgb="FF000000"/>
        <rFont val="Calibri"/>
        <family val="2"/>
      </rPr>
      <t>Saisir</t>
    </r>
  </si>
  <si>
    <r>
      <rPr>
        <sz val="11"/>
        <rFont val="Calibri"/>
        <family val="2"/>
      </rPr>
      <t>Pluriétage</t>
    </r>
  </si>
  <si>
    <r>
      <rPr>
        <sz val="11"/>
        <rFont val="Calibri"/>
        <family val="2"/>
      </rPr>
      <t>Température</t>
    </r>
  </si>
  <si>
    <r>
      <rPr>
        <sz val="11"/>
        <rFont val="Calibri"/>
        <family val="2"/>
      </rPr>
      <t>Débit volumétrique librement variable</t>
    </r>
  </si>
  <si>
    <r>
      <rPr>
        <sz val="11"/>
        <rFont val="Calibri"/>
        <family val="2"/>
      </rPr>
      <t>Taux de CO</t>
    </r>
    <r>
      <rPr>
        <vertAlign val="subscript"/>
        <sz val="11"/>
        <color rgb="FF000000"/>
        <rFont val="Calibri"/>
        <family val="2"/>
      </rPr>
      <t>2</t>
    </r>
  </si>
  <si>
    <t>NOTA:</t>
  </si>
  <si>
    <t xml:space="preserve">- Con una portata in volume fissa al 100% del tempo di funzionamento nel punto di funzionamento, gli altri stati possono essere lasciati vuoti.
- Per il funzionamento in stadi, ad es. con un timer, specificare le velocità effettive degli stadi e calcolare i tempi di funzionamento in base ai tempi pianificati (ore al giorno, stagionali, ecc.) 
- In caso di regolazione in base alla temperatura o al CO2, è meglio lasciare invariati 100%, 75%, 50% e 25% e stimare i tempi di funzionamento. 
- Per FanGrid con più ventilatori nello stesso impianto va indicata la potenza assorbita per ciascun ventilatore. </t>
  </si>
  <si>
    <t>Il grado di efficienza N si riferisce al valore N secondo la norma UE 327/2011. In genere questo valore è indicato sulle schede dati del produttore.</t>
  </si>
  <si>
    <t xml:space="preserve">- Nel menu a tendina si possono selezionare i tipi standard di utilizzo di locale secondo SIA 2024 per un profilo di rendimento standard per l’utilizzo principale dell’edificio. Tale profilo corrisponde al numero di occupanti secondo SIA2024. È anche possibile inserire un proprio profilo tramite la voce di menu “Proprio profilo”.
- Se sono disponibili dati precisi sulla potenza assorbita negli stati di funzionamento è possibile sovrascrivere la formula.
- Con una portata in volume fissa al 100% del tempo di funzionamento nel punto di funzionamento, gli altri stati possono essere lasciati vuoti.
- Per il funzionamento in stadi, ad es. con un timer, specificare le velocità effettive degli stadi e calcolare i tempi di funzionamento in base ai tempi pianificati (ore al giorno, stagionali, ecc.) 
- In caso di regolazione in base alla temperatura o al CO2, è meglio lasciare invariati 100%, 75%, 50% e 25% e stimare i tempi di funzionamento. 
- Per FanGrid con più ventilatori nello stesso impianto va indicata la potenza assorbita per ciascun ventilatore. </t>
  </si>
  <si>
    <t>Non regolato - portata in volume fissa</t>
  </si>
  <si>
    <t>Sì</t>
  </si>
  <si>
    <t>Nessuno</t>
  </si>
  <si>
    <t>Curvate all’indietro</t>
  </si>
  <si>
    <t>Bistadio</t>
  </si>
  <si>
    <t>No</t>
  </si>
  <si>
    <t>Ora</t>
  </si>
  <si>
    <t>Curvate in avanti</t>
  </si>
  <si>
    <t>L’impianto funziona sempre a pieno carico</t>
  </si>
  <si>
    <t>A più stadi</t>
  </si>
  <si>
    <t>Temperatura</t>
  </si>
  <si>
    <t>Abitativo, condominio</t>
  </si>
  <si>
    <t>Continuo - portata in volume variabile</t>
  </si>
  <si>
    <r>
      <rPr>
        <sz val="11"/>
        <color theme="1"/>
        <rFont val="Calibri"/>
        <family val="2"/>
        <scheme val="minor"/>
      </rPr>
      <t>Contenuto di CO</t>
    </r>
    <r>
      <rPr>
        <vertAlign val="subscript"/>
        <sz val="11"/>
        <color theme="1"/>
        <rFont val="Calibri"/>
        <family val="2"/>
        <scheme val="minor"/>
      </rPr>
      <t>2</t>
    </r>
  </si>
  <si>
    <t>Abitativo, casa unifamiliare</t>
  </si>
  <si>
    <t xml:space="preserve">Camera d'albergo </t>
  </si>
  <si>
    <t>Richiedente</t>
  </si>
  <si>
    <t>A) Destinatario dell'incentivazione</t>
  </si>
  <si>
    <t>Azienda:</t>
  </si>
  <si>
    <t>Referente:</t>
  </si>
  <si>
    <t>Azienda</t>
  </si>
  <si>
    <t>Nome</t>
  </si>
  <si>
    <t>Settore</t>
  </si>
  <si>
    <t>Cognome</t>
  </si>
  <si>
    <t xml:space="preserve">Via, n. </t>
  </si>
  <si>
    <t>Funzione</t>
  </si>
  <si>
    <t>NPA, località</t>
  </si>
  <si>
    <t>Telefono</t>
  </si>
  <si>
    <t>Sito web</t>
  </si>
  <si>
    <t>E-mail</t>
  </si>
  <si>
    <t>B) Immobile di attuazione dei provvedimenti</t>
  </si>
  <si>
    <t>Stesso indirizzo del destinatario dell'incentivazione:</t>
  </si>
  <si>
    <t>Azienda/sede</t>
  </si>
  <si>
    <t>Via, n.</t>
  </si>
  <si>
    <t>D) Azienda installatrice</t>
  </si>
  <si>
    <t>Informazioni sul progetto</t>
  </si>
  <si>
    <t>A) Provvedimento</t>
  </si>
  <si>
    <t>Nome provvedimento:</t>
  </si>
  <si>
    <t>Titolo provvedimento</t>
  </si>
  <si>
    <t>Descrizione</t>
  </si>
  <si>
    <t>Descrivere qui in breve cosa si sostituisce o modifica.</t>
  </si>
  <si>
    <t>Costi</t>
  </si>
  <si>
    <t>Costi di investimento rilevanti per l’energia elettrica:</t>
  </si>
  <si>
    <t>Tariffa media energia elettrica:</t>
  </si>
  <si>
    <t>ct./kWh</t>
  </si>
  <si>
    <t>Risparmio di energia elettrica previsto</t>
  </si>
  <si>
    <t>Consumo elettrico dell’impianto attuale:</t>
  </si>
  <si>
    <t>kWh/anno</t>
  </si>
  <si>
    <t>Consumo elettrico del nuovo impianto a efficienza energetica:</t>
  </si>
  <si>
    <t>Risparmio annuale rispetto all’impianto attuale:</t>
  </si>
  <si>
    <t>Durata di utilizzo stimata per il nuovo impianto:</t>
  </si>
  <si>
    <t>anni</t>
  </si>
  <si>
    <t>Risparmio di energia elettrica previsto per la durata di utilizzo:</t>
  </si>
  <si>
    <t>Periodo di payback e contributo di incentivazione ProKilowatt massimo</t>
  </si>
  <si>
    <t>Payback senza contributo di incentivazione ProKilowatt:</t>
  </si>
  <si>
    <t>anno/i</t>
  </si>
  <si>
    <t>Quota contributiva in % dei costi di investimento</t>
  </si>
  <si>
    <t>Efficacia dei costi del contributo di incentivazione</t>
  </si>
  <si>
    <t>B) Requisiti di controllo</t>
  </si>
  <si>
    <t>Requisiti</t>
  </si>
  <si>
    <t xml:space="preserve">SÌ, l’ordine non è ancora stato presentato: </t>
  </si>
  <si>
    <t>SÌ, non ci sono obblighi giuridici:</t>
  </si>
  <si>
    <t>SÌ, per l’esattezza, la completezza e la verificabilità dei dati:</t>
  </si>
  <si>
    <t>SÌ, per questi provvedimenti non è stata presentata una domanda di incentivazione a nessun altro programma ProKilowatt:</t>
  </si>
  <si>
    <t>SÌ, l'impresa non è obbligata ad attuare il provvedimento da un accordo sugli obiettivi o</t>
  </si>
  <si>
    <t>da un'analisi cantonale dei consumi energetici:</t>
  </si>
  <si>
    <t>SÌ, i provvedimenti non possono essere conteggiati come misura non economica</t>
  </si>
  <si>
    <t>per un eventuale rimborso del supplemento di rete:</t>
  </si>
  <si>
    <t>C) Informazioni sul progetto</t>
  </si>
  <si>
    <t>Informazioni aggiuntive sul progetto</t>
  </si>
  <si>
    <t>Inizio previsto del progetto:</t>
  </si>
  <si>
    <t>GG.MM. AAAA</t>
  </si>
  <si>
    <t>Termine previsto del progetto:</t>
  </si>
  <si>
    <t>Descrizione dettagliata del metodo scelto per documentare il consumo elettrico prima/dopo e anche il metodo per documentare</t>
  </si>
  <si>
    <t>la riduzione del consumo elettrico al termine del progetto (monitoring)</t>
  </si>
  <si>
    <t>Inserire qui una breve descrizione del metodo di documentazione del consumo prima/dopo.</t>
  </si>
  <si>
    <t>Documentazione del progetto:</t>
  </si>
  <si>
    <t>I seguenti documenti sono obbligatori per la valutazione del dossier di presentazione:</t>
  </si>
  <si>
    <t>- Impianto attuale:</t>
  </si>
  <si>
    <t>- Documentazione che indichi potenza nominale, portata in volume, differenza di pressione (ad es. schede dati, foto di targhette, ecc.)</t>
  </si>
  <si>
    <t xml:space="preserve">- Consumo elettrico (misurazione o calcoli dettagliati) </t>
  </si>
  <si>
    <t>- Impianto per il risparmio energetico</t>
  </si>
  <si>
    <t>- Costi (offerte/preventivo, al termine del progetto occorre allegare le fatture finali dettagliate)</t>
  </si>
  <si>
    <t>Tabella di riferimento gradi di efficienza per motori e ventilatori</t>
  </si>
  <si>
    <t>Campi gialli = immissione, menu a tendina</t>
  </si>
  <si>
    <t xml:space="preserve">Gradi di rendimento in % per motori elettrici quadripolari per le classi di efficienza IE1, IE2, IE3 e IE4. </t>
  </si>
  <si>
    <t>Anno</t>
  </si>
  <si>
    <t>Classe eff.</t>
  </si>
  <si>
    <t>Potenza nominale in kW* dimensioni motore</t>
  </si>
  <si>
    <t>Classe IE**</t>
  </si>
  <si>
    <t>Rendimento</t>
  </si>
  <si>
    <t>Prima del 2000</t>
  </si>
  <si>
    <t>IEO (Eff3)</t>
  </si>
  <si>
    <t>dal 2000</t>
  </si>
  <si>
    <t>dal 2012</t>
  </si>
  <si>
    <t>dal 2015</t>
  </si>
  <si>
    <t xml:space="preserve">*= leggere dalla targhetta del motore
</t>
  </si>
  <si>
    <t>**= se sconosciuta, la classe di efficienza può essere dedotta dalla tabella a destra sulla base dell’anno del motore</t>
  </si>
  <si>
    <t>Rendimento ventilatore</t>
  </si>
  <si>
    <t>Tipo di ventilatore</t>
  </si>
  <si>
    <t>Situazione prima dell’attuazione</t>
  </si>
  <si>
    <t>Consumo elettrico con portata in volume variabile</t>
  </si>
  <si>
    <t>Tempo di funzionamento</t>
  </si>
  <si>
    <t>Stato 1 (ad es. 100% o punto di funzionamento)</t>
  </si>
  <si>
    <t>Stato 2 (ad es. 75%)</t>
  </si>
  <si>
    <t>Stato 3 (ad es. 50%)</t>
  </si>
  <si>
    <t>Stato 4 (ad es. 25%)</t>
  </si>
  <si>
    <t>Somma tempo di funzionamento</t>
  </si>
  <si>
    <t>Consumo elettrico su tutti gli stati</t>
  </si>
  <si>
    <t xml:space="preserve">Situazione dopo l’attuazione </t>
  </si>
  <si>
    <t>Prestazioni del nuovo impianto</t>
  </si>
  <si>
    <t>Stato 5 (ad es. 25%)</t>
  </si>
  <si>
    <t>Stato 6 (ad es. 25%)</t>
  </si>
  <si>
    <t>N.</t>
  </si>
  <si>
    <t>Impianto</t>
  </si>
  <si>
    <t>Tipo di aria</t>
  </si>
  <si>
    <t>Produttore</t>
  </si>
  <si>
    <t>Modello</t>
  </si>
  <si>
    <t>Portata in volume / strategia di regolazione</t>
  </si>
  <si>
    <t>Numero ventilatori</t>
  </si>
  <si>
    <t>Portata in volume</t>
  </si>
  <si>
    <t>Differenza di pressione</t>
  </si>
  <si>
    <t>Rendimento motore</t>
  </si>
  <si>
    <t>Rendimento trasmissione</t>
  </si>
  <si>
    <t>Potenza nominale meccanica del motore secondo targhetta identificativa</t>
  </si>
  <si>
    <t>Spiegazione tempo / condizioni di funzionamento</t>
  </si>
  <si>
    <t>Regime</t>
  </si>
  <si>
    <t>Quota tempo di funzionamento</t>
  </si>
  <si>
    <t xml:space="preserve">Potenza elettrica assorbita </t>
  </si>
  <si>
    <t>Stato 1</t>
  </si>
  <si>
    <t>Stato 2</t>
  </si>
  <si>
    <t>Stato 3</t>
  </si>
  <si>
    <t>Stato 4</t>
  </si>
  <si>
    <t>Somma</t>
  </si>
  <si>
    <t>Grado di efficienza N</t>
  </si>
  <si>
    <t>Classe di efficienza motore</t>
  </si>
  <si>
    <t>Regolazione regime</t>
  </si>
  <si>
    <t>Parametri di regolazione</t>
  </si>
  <si>
    <t>Utilizzo di locali secondo SIA 2024</t>
  </si>
  <si>
    <t>Stato 5</t>
  </si>
  <si>
    <t>Stato 6</t>
  </si>
  <si>
    <t>kW_meccanico</t>
  </si>
  <si>
    <t>kW_elettrico</t>
  </si>
  <si>
    <t>h/anno</t>
  </si>
  <si>
    <t>sì / no</t>
  </si>
  <si>
    <t>Esempio</t>
  </si>
  <si>
    <t>Sala sportelli</t>
  </si>
  <si>
    <t>Aria di smaltimento</t>
  </si>
  <si>
    <t xml:space="preserve">20 ore al giorno, 365 giorni all’anno Le restanti 4 ore l’impianto è disattivato. </t>
  </si>
  <si>
    <t>Contenuto di CO2</t>
  </si>
  <si>
    <t>Ufficio open-space</t>
  </si>
  <si>
    <t>Continuamente in funzione, 12 h/giorno al punto operativo, 12 h/giorno a livello ridotto</t>
  </si>
  <si>
    <t>Exemple</t>
  </si>
  <si>
    <t>Hall des guichets</t>
  </si>
  <si>
    <t>Air d'échappement</t>
  </si>
  <si>
    <t xml:space="preserve">20 heures par jour, 365 jours par an. L’installation est à l’arrêt les 4 heures restantes. </t>
  </si>
  <si>
    <t>Oui</t>
  </si>
  <si>
    <t>Biétage</t>
  </si>
  <si>
    <t>Heure</t>
  </si>
  <si>
    <t>Fonctionnement constant, 12 h/jour avec point de fonctionnement dynamique, 12 h/jour en mode réduit</t>
  </si>
  <si>
    <t>Strom- Verbrauch Alt [kWh/a]</t>
  </si>
  <si>
    <t>Strom- Verbrauch Neu [kWh/a]</t>
  </si>
  <si>
    <t>Anrechenbare Strom- Einsparung [kWh]</t>
  </si>
  <si>
    <t>Strom- Einsparung pro Jahr [kWh/a]</t>
  </si>
  <si>
    <t>Anrechenbare Investitions- Kosten [CHF]</t>
  </si>
  <si>
    <t>Payback ohne Fördermittel ProKilowatt [Jahre]</t>
  </si>
  <si>
    <r>
      <t xml:space="preserve">Alter der zu ersetzenden Anlage [Jahre]
</t>
    </r>
    <r>
      <rPr>
        <b/>
        <sz val="8"/>
        <color theme="1"/>
        <rFont val="Arial"/>
        <family val="2"/>
      </rPr>
      <t>(Gewichtet nach Verbrauch der zu ersetzenden Komponenten)</t>
    </r>
  </si>
  <si>
    <t>max. Förderanteil ProKilowatt [%]</t>
  </si>
  <si>
    <t>Max. Förderbeitrag ProKilowatt [CHF]</t>
  </si>
  <si>
    <t>Förderbeitrag Optivent [CHF]</t>
  </si>
  <si>
    <t>Anteil Förderbeitrag Corona [CHF]</t>
  </si>
  <si>
    <t>Allegato calcolo sostituzione ventilatori</t>
  </si>
  <si>
    <t>Förderbeitrag Total</t>
  </si>
  <si>
    <t>Rentabilité de la subvention</t>
  </si>
  <si>
    <t>Subvention total</t>
  </si>
  <si>
    <t>Contributo totale di incentivazione</t>
  </si>
  <si>
    <t>Contributo di incentivazione "Corona-premio"</t>
  </si>
  <si>
    <t>Subvention "Corona-Bonus"</t>
  </si>
  <si>
    <t>Energie Zukunft Schweiz AG</t>
  </si>
  <si>
    <t>Förderbeitrag Corona-Bonus (bei Umsetzung bis 31.12.2021)</t>
  </si>
  <si>
    <t>Technologieauswahl</t>
  </si>
  <si>
    <t>Technology Selection</t>
  </si>
  <si>
    <t>Sélection de la technologie</t>
  </si>
  <si>
    <t>Selezione della tecnologia</t>
  </si>
  <si>
    <t>Technologie</t>
  </si>
  <si>
    <t>Lüftungsanlage</t>
  </si>
  <si>
    <t>Kälteanlage</t>
  </si>
  <si>
    <t>Druckluftanlage</t>
  </si>
  <si>
    <t>Pumpen</t>
  </si>
  <si>
    <t>Innenbeleuchtung</t>
  </si>
  <si>
    <t>Sonstiges</t>
  </si>
  <si>
    <t>Système de ventilation</t>
  </si>
  <si>
    <t>Groupe frigorifique</t>
  </si>
  <si>
    <t>Système d'air comprimé</t>
  </si>
  <si>
    <t>Pompes</t>
  </si>
  <si>
    <t>Divers</t>
  </si>
  <si>
    <t>Sistema di ventilazione</t>
  </si>
  <si>
    <t>Unità refrigerante</t>
  </si>
  <si>
    <t>Sistema ad aria compressa</t>
  </si>
  <si>
    <t>Pompe</t>
  </si>
  <si>
    <t>Illuminazione interna</t>
  </si>
  <si>
    <t>Altro</t>
  </si>
  <si>
    <t>Anzahl Leuchten</t>
  </si>
  <si>
    <t>ProKilowatt-Berechnungshilfe zur Ermittlung des Strombedarfs von Innenbeleuchtung</t>
  </si>
  <si>
    <t>Eingaben erforderlich</t>
  </si>
  <si>
    <t>Zusammenfassung</t>
  </si>
  <si>
    <t>Keine Eingaben / Resultate</t>
  </si>
  <si>
    <t>Netto-geschossfläche (m2)</t>
  </si>
  <si>
    <t xml:space="preserve">Spezifischer Elektrizitätsbedarf (kWh/m2) </t>
  </si>
  <si>
    <t>ProKilowatt-Höchstwert für den spezifischen Elektrizitätsbedarf (kWh/m2)</t>
  </si>
  <si>
    <t>Allgemeine Angaben</t>
  </si>
  <si>
    <t>Bezeichnung Raum</t>
  </si>
  <si>
    <r>
      <t xml:space="preserve">Raumnutzung - </t>
    </r>
    <r>
      <rPr>
        <i/>
        <sz val="10"/>
        <color theme="1"/>
        <rFont val="Arial"/>
        <family val="2"/>
      </rPr>
      <t>wählen aus Liste (Dropdown)</t>
    </r>
  </si>
  <si>
    <r>
      <t xml:space="preserve">Volllaststunden (h/a) - 
</t>
    </r>
    <r>
      <rPr>
        <sz val="10"/>
        <color rgb="FFFF0000"/>
        <rFont val="Arial"/>
        <family val="2"/>
      </rPr>
      <t>Vorgabe ProKilowatt im Kap. 4.6 der Bedingungen</t>
    </r>
  </si>
  <si>
    <t>Begründung erforderlich falls Volllaststunden abweichen</t>
  </si>
  <si>
    <t>Leistung pro Leuchte (W)</t>
  </si>
  <si>
    <t>Installierte Leistung (kW)</t>
  </si>
  <si>
    <t>Jährlicher Stromverbrauch (kWh)</t>
  </si>
  <si>
    <r>
      <t xml:space="preserve">ProKilowatt-Höchstwert für den spezifischen Elektrizitätsbedarf (kWh/m2) - </t>
    </r>
    <r>
      <rPr>
        <sz val="10"/>
        <color rgb="FFFF0000"/>
        <rFont val="Arial"/>
        <family val="2"/>
      </rPr>
      <t>Vorgabe ProKilowatt im Kap. 4.6 der Bedingungen</t>
    </r>
  </si>
  <si>
    <t>Flächenanteil</t>
  </si>
  <si>
    <t>Flächen-gewichteter Wert geplant (kWh/m2*Flächen-anteil)</t>
  </si>
  <si>
    <t>Fl.-gewichteter ProKW-Höchstwert (kWh/m2*Flächen-anteil)</t>
  </si>
  <si>
    <t>wählen</t>
  </si>
  <si>
    <t>Raumnutzung</t>
  </si>
  <si>
    <t>Volllast-stunden (h/a)</t>
  </si>
  <si>
    <t>ProKilowatt-Höchstwert für den spezifischen Elektrizitätsbedarf der Neuanlage (kWh/m2)</t>
  </si>
  <si>
    <t>Hotelzimmer</t>
  </si>
  <si>
    <t>Schulfachraum</t>
  </si>
  <si>
    <t>Küche zu Selbstbedienungsrestaurant</t>
  </si>
  <si>
    <t>Bettenzimmer</t>
  </si>
  <si>
    <t>Stationszimmer</t>
  </si>
  <si>
    <t>Verkehrsfläche 24h (Spitäler)</t>
  </si>
  <si>
    <t>WC, Bad, Dusche</t>
  </si>
  <si>
    <t>Garderoben, Duschen</t>
  </si>
  <si>
    <t>Résumé</t>
  </si>
  <si>
    <t>Surface de planché nette (m2)</t>
  </si>
  <si>
    <t xml:space="preserve">Besoin spécifique (kWh/m2) </t>
  </si>
  <si>
    <t xml:space="preserve">Valeur maximale besoin spécifique de la nouvelle
installation (kWh/m2) </t>
  </si>
  <si>
    <t>Consommation annuelle nouvelle installation (kWh)</t>
  </si>
  <si>
    <t>Informations générales</t>
  </si>
  <si>
    <t>Description de la pièce</t>
  </si>
  <si>
    <r>
      <t xml:space="preserve">Affectation - </t>
    </r>
    <r>
      <rPr>
        <i/>
        <sz val="10"/>
        <color theme="1"/>
        <rFont val="Arial"/>
        <family val="2"/>
      </rPr>
      <t>liste déroulante à choix</t>
    </r>
  </si>
  <si>
    <t>Surface de plancher nette (m2)</t>
  </si>
  <si>
    <r>
      <t xml:space="preserve">Heures à pleine charge (h/a) - </t>
    </r>
    <r>
      <rPr>
        <i/>
        <sz val="10"/>
        <color rgb="FFFF0000"/>
        <rFont val="Arial"/>
        <family val="2"/>
      </rPr>
      <t>Exigences ProKilowatt au chap. 4.6 des conditions</t>
    </r>
  </si>
  <si>
    <t>Justification obligatoire si valeur différente</t>
  </si>
  <si>
    <t>Type</t>
  </si>
  <si>
    <t>Nombre de luminaires</t>
  </si>
  <si>
    <t>Puissance par luminaire(W)</t>
  </si>
  <si>
    <t>Puissance installée (kW)</t>
  </si>
  <si>
    <t>Consommation annuelle (kWh)</t>
  </si>
  <si>
    <r>
      <t xml:space="preserve">Valeur maximale besoin spécifique de la nouvelle
installation (kWh/m2) - </t>
    </r>
    <r>
      <rPr>
        <i/>
        <sz val="10"/>
        <color rgb="FFFF0000"/>
        <rFont val="Arial"/>
        <family val="2"/>
      </rPr>
      <t>Exigences ProKilowatt au chap. 4.6 des conditions</t>
    </r>
  </si>
  <si>
    <t>Pourcentage de surface</t>
  </si>
  <si>
    <t>Affectation</t>
  </si>
  <si>
    <t>choisir</t>
  </si>
  <si>
    <t>Chambre d’hôtel</t>
  </si>
  <si>
    <t>Réception, zone d’accueil</t>
  </si>
  <si>
    <t>Bureau paysagé</t>
  </si>
  <si>
    <t>Salle de réunion</t>
  </si>
  <si>
    <t>Hall des guichets, zone clientèle</t>
  </si>
  <si>
    <t>Salle d’école</t>
  </si>
  <si>
    <t>Salle des maîtres</t>
  </si>
  <si>
    <t>Bibliothèque</t>
  </si>
  <si>
    <t>Auditoire</t>
  </si>
  <si>
    <t>Locaux spéciaux</t>
  </si>
  <si>
    <t>Magasin d’alimentation</t>
  </si>
  <si>
    <t>Magasin spécialisé</t>
  </si>
  <si>
    <t>Magasin de meubles, centre de bricolage, de jardinage</t>
  </si>
  <si>
    <t>Restaurant self-service</t>
  </si>
  <si>
    <t>Cuisine de restaurant</t>
  </si>
  <si>
    <t>Cuisine de restaurant self-service</t>
  </si>
  <si>
    <t>Salle de spectacles</t>
  </si>
  <si>
    <t>Salle omnisports</t>
  </si>
  <si>
    <t>Halle d’exposition</t>
  </si>
  <si>
    <t>Chambre d’hôpital</t>
  </si>
  <si>
    <t>Infirmerie</t>
  </si>
  <si>
    <t>Locaux médicaux</t>
  </si>
  <si>
    <t>Production (travail lourd)</t>
  </si>
  <si>
    <t>Production (travail fin)</t>
  </si>
  <si>
    <t>Laboratoire</t>
  </si>
  <si>
    <t>Entrepôt</t>
  </si>
  <si>
    <t>Salle de gymnastique</t>
  </si>
  <si>
    <t>Salle de fitness</t>
  </si>
  <si>
    <t>Piscine couverte</t>
  </si>
  <si>
    <t>Surface de dégagement</t>
  </si>
  <si>
    <t>Surface de dégagement 24h (hôpitaux)</t>
  </si>
  <si>
    <t>Locaux annexes</t>
  </si>
  <si>
    <t>Cuisine, coin cuisine</t>
  </si>
  <si>
    <t>WC, salle de bain, douche</t>
  </si>
  <si>
    <t>Vestiaires, douches</t>
  </si>
  <si>
    <t>Garage collectif</t>
  </si>
  <si>
    <t>Buanderie, séchoir</t>
  </si>
  <si>
    <t>Chambre froide</t>
  </si>
  <si>
    <t>Salle des serveurs</t>
  </si>
  <si>
    <t>Aide ProKilowatt pour le calcul de la consommation électrique de l'éclairage intérieur</t>
  </si>
  <si>
    <t>Strumento di calcolo ProKilowatt per determinare il fabbisogno energetico di impianti di illuminazione</t>
  </si>
  <si>
    <t>Valori necessari</t>
  </si>
  <si>
    <t>Risultati</t>
  </si>
  <si>
    <t>Utilizzazione di spazi</t>
  </si>
  <si>
    <t>scegliere</t>
  </si>
  <si>
    <t>Camera d'albergo</t>
  </si>
  <si>
    <t>Ricezione, hall</t>
  </si>
  <si>
    <t>Ufficio, gruppo di uffici</t>
  </si>
  <si>
    <t>Ufficio "open space"</t>
  </si>
  <si>
    <t>Sala riunioni</t>
  </si>
  <si>
    <t>Area sportelli, clientela</t>
  </si>
  <si>
    <t>Aula scolastica</t>
  </si>
  <si>
    <t>Aula insegnanti</t>
  </si>
  <si>
    <t>Biblioteca</t>
  </si>
  <si>
    <t>Sala conferenze</t>
  </si>
  <si>
    <t>Aula tecnica</t>
  </si>
  <si>
    <t>Negozio di alimentari</t>
  </si>
  <si>
    <t>Negozio specializzato</t>
  </si>
  <si>
    <t>Negozio di mobili, negozio fai da te</t>
  </si>
  <si>
    <t>Ristorante</t>
  </si>
  <si>
    <t>Ristorante self-service</t>
  </si>
  <si>
    <t>Cucina ristorante</t>
  </si>
  <si>
    <t>Cucina self-service</t>
  </si>
  <si>
    <t>Sala di spettacolo</t>
  </si>
  <si>
    <t>Sala multiuso</t>
  </si>
  <si>
    <t>Sala d'esposizione</t>
  </si>
  <si>
    <t>Camera d'ospedale</t>
  </si>
  <si>
    <t>Locale di servizio ospedaliero</t>
  </si>
  <si>
    <t>Locale di trattamento</t>
  </si>
  <si>
    <t>Produzione (lavoro grezzo)</t>
  </si>
  <si>
    <t>Produzione (lavoro raffinato)</t>
  </si>
  <si>
    <t>Laboratorio</t>
  </si>
  <si>
    <t>Deposito</t>
  </si>
  <si>
    <t>Palestra</t>
  </si>
  <si>
    <t>Locale fitness</t>
  </si>
  <si>
    <t>Piscina coperta</t>
  </si>
  <si>
    <t>Superficie di circolazione</t>
  </si>
  <si>
    <t>Superficie di circolazione 24h (ospedali)</t>
  </si>
  <si>
    <t>Vano scala</t>
  </si>
  <si>
    <t>Locale accessorio</t>
  </si>
  <si>
    <t>Cucina, cucinino</t>
  </si>
  <si>
    <t>WC, bagno, doccia</t>
  </si>
  <si>
    <t>Spogliatoio, doccia</t>
  </si>
  <si>
    <t>Autosilo</t>
  </si>
  <si>
    <t>Lavanderia, stenditoio</t>
  </si>
  <si>
    <t>Cella frigorifero</t>
  </si>
  <si>
    <t>Locale server</t>
  </si>
  <si>
    <t>Superficie di piano netta (m2)</t>
  </si>
  <si>
    <t xml:space="preserve">Fabbisogno specifico di elettrcità (kWh/m2) </t>
  </si>
  <si>
    <t>Valore massimo fabbisogno
specifico di elettricità (kWh/m2)</t>
  </si>
  <si>
    <t>Consumo energetico nuevo impianto(kWh)</t>
  </si>
  <si>
    <t>Informazioni generali</t>
  </si>
  <si>
    <t>Descrizione spazio</t>
  </si>
  <si>
    <r>
      <t>Utilizzazione di spazi 
 (</t>
    </r>
    <r>
      <rPr>
        <i/>
        <sz val="10"/>
        <color theme="1"/>
        <rFont val="Arial"/>
        <family val="2"/>
      </rPr>
      <t>scegliere dalla lista Dropdown)</t>
    </r>
  </si>
  <si>
    <r>
      <t xml:space="preserve">ore a piena potenza (h/a) - 
</t>
    </r>
    <r>
      <rPr>
        <sz val="10"/>
        <color rgb="FFFF0000"/>
        <rFont val="Arial"/>
        <family val="2"/>
      </rPr>
      <t>Direttiva ProKilowatt nel capitolo 4.6 dei condizioni</t>
    </r>
  </si>
  <si>
    <t xml:space="preserve">Giustificazione richiesta se le ore a piena potenza sono diverse.
</t>
  </si>
  <si>
    <t>Tipo</t>
  </si>
  <si>
    <t>Numero di luminare</t>
  </si>
  <si>
    <t>Potenza per luminare (W)</t>
  </si>
  <si>
    <t>Potenza installata (kW)</t>
  </si>
  <si>
    <t>Consumo di energia elettrica annuo (kWh)</t>
  </si>
  <si>
    <t xml:space="preserve">Fabbisogno
specifico di elettricità (kWh/m2) </t>
  </si>
  <si>
    <r>
      <t xml:space="preserve">Valore massimo fabbisogno
specifico di elettricità (kWh/m2) - </t>
    </r>
    <r>
      <rPr>
        <sz val="10"/>
        <color rgb="FFFF0000"/>
        <rFont val="Arial"/>
        <family val="2"/>
      </rPr>
      <t>Direttiva ProKilowatt nel capitolo 4.6 dei condizioni</t>
    </r>
  </si>
  <si>
    <t>Quota dello spazio</t>
  </si>
  <si>
    <t>Valore ponderato per superficie (kWh/m2*QuotaDelloSpazio)</t>
  </si>
  <si>
    <t>Valore ponderato massimo per superficie (kWh/m2*QuotaDeloSpazio)</t>
  </si>
  <si>
    <t>Entrée nécessaire</t>
  </si>
  <si>
    <t>Pas d'entrées / résultats</t>
  </si>
  <si>
    <t>Systèmes d'éclairage</t>
  </si>
  <si>
    <t>DE_Technologie</t>
  </si>
  <si>
    <t>IT_Technologie</t>
  </si>
  <si>
    <t>FR_Technologie</t>
  </si>
  <si>
    <t>Selection</t>
  </si>
  <si>
    <t>Förderprogramme</t>
  </si>
  <si>
    <t>Programme d'encouragement</t>
  </si>
  <si>
    <t>Programma d’incentivazione</t>
  </si>
  <si>
    <t>Temps de remboursement et subvention maximale ProKilowatt</t>
  </si>
  <si>
    <t>italiano</t>
  </si>
  <si>
    <t>français</t>
  </si>
  <si>
    <t>Categoria di efficienza di convertitori di frequenza</t>
  </si>
  <si>
    <t>Classe d’efficience de convertisseur de fréquence</t>
  </si>
  <si>
    <t>Effizienzklasse des Frequenzumrichters</t>
  </si>
  <si>
    <t>Courbé vers l’arrière</t>
  </si>
  <si>
    <t>Förderbeitrag</t>
  </si>
  <si>
    <t xml:space="preserve">Contributo di incentivazione </t>
  </si>
  <si>
    <t>Subvention</t>
  </si>
  <si>
    <t xml:space="preserve"> </t>
  </si>
  <si>
    <t>Volllaststunden falls abweichend von SIA (h/a)</t>
  </si>
  <si>
    <t>Ore a piena potenza se diverso da SIA (h/a)</t>
  </si>
  <si>
    <t>Heures à pleine charge si différent de SIA (h/a)</t>
  </si>
  <si>
    <t>Valeur pondérée selon la surface (kWh/m2*surfacepourcentage)</t>
  </si>
  <si>
    <t>Valeur maximale pondérée selon la surface (kWh/m2*surfacepourcentage)</t>
  </si>
  <si>
    <t>Andere Technologie</t>
  </si>
  <si>
    <t>Autres technologies</t>
  </si>
  <si>
    <t>Altra tecnologia</t>
  </si>
  <si>
    <t>www.ezs.ch/foerderung</t>
  </si>
  <si>
    <t>OUI, conditions de subvention lues et acceptées:</t>
  </si>
  <si>
    <t>SÌ, condizioni di ammissibilità lette e accettate:</t>
  </si>
  <si>
    <t>-Angaben aus Datenblättern oder von Typenschildern auslesen und oben eintragen. Bitte diese Unterlagen dem Antrag beilegen.
-Wenn nur das Motorenschild vorhanden ist, bitte die Nennleistung in Spalte "M" eintragen, inkl. dem Wirkungsgrad des Motors in Spalte "K".
-Bitte beachten Sie, dass die Druckdifferenz in kPa angegeben werden muss. Falls andere Masseinheiten vorliegen, bitte umrechnen auf kPa. 
-Wenn genaue Angaben (z.B. Messungen) zur Leistungsaufnahme des Motor im Betriebspunkt vorliegen, kann man die Daten für die elektrische Leistungsaufnahme direkt in die entsprechende Spalte "N" eintragen. 
-Ist der Wirkungsgrad des Motors nicht bekannt, so kann man die Werte aus Tabelle "Motoren_Ventilatoreneffizienz" ablesen.
-Ist der Wirkungsgrad des Ventilators nicht bekannt, so kann man die Werte aus Tabelle "Motoren_Ventilatoreneffizienz" ablesen.
-Falls der Systemwirkungsgrad bekannt ist kann man diesen z.B. beim "Wirkungsgrad Ventilator" eingeben und die anderen Wirkungsgrade auf 100% setzen.
-Folgende Werte werden für den Wirkungsgrad Transmission empfohlen:
  -Flachriemen: 97 %
  -Keilriemen: 94%
  -Direktantrieb: 100%</t>
  </si>
  <si>
    <t>-Riportare in alto i dati letti dalle schede dati o dalle targhette identificative. Allegare tale documentazione alla richiesta.
-Se è disponibile solo la targhetta del motore, riportare la potenza nominale nella colonna “M” insieme al rendimento del motore nella colonna “K”.
-Tenere presente che la differenza di pressione deve essere indicata in kPa. Se sono disponibili altre unità di misura, convertire in kPa.
-Se sono disponibili dati precisi (ad es. misurazioni) sulla potenza assorbita dal motore nel punto di funzionamento, i dati relativi alla potenza elettrica assorbita possono essere inseriti direttamente nella colonna corrispondente “N”.
-Se non si conosce il rendimento del motore, è possibile leggere i valori dalla tabella “Efficienza_Motore Ventilatore”.
-Se non si conosce il rendimento del ventilatore, è possibile leggere i valori dalla tabella “Efficienza_Motore Ventilatore”.
-Se si conosce il rendimento dell’impianto si può, per esempio, inserirlo in “Rendimento ventilatore” e impostare gli altri rendimenti sul 100%.
-Per il rendimento trasmissione si consigliano i seguenti valori:
-Cinghia piana: 97 %
  -Cinghia trapezoidale: 94%
  -Trasmissione diretta: 100%</t>
  </si>
  <si>
    <t>-Angaben aus Datenblättern oder von Typenschildern auslesen und oben eintragen. Bitte diese Unterlagen dem Antrag beilegen.
-Wenn genaue Angaben (z.B. Messungen) zur Leistungsaufnahme des Motor im Betriebspunkt vorliegen, kann man die Daten für die elektrische Leistungsaufnahme direkt in die entsprechende Spalte "BE" eintragen. 
-Ist der Wirkungsgrad des Motorens nicht bekannt, so kann man die Werte aus Tabelle "Motoren_Ventilatoreneffizienz" ablesen.
-Ist der Wirkungsgrad des Ventilators nicht bekannt, so kann man die Werte aus Tabelle "Motoren_Ventilatoreneffizienz" ablesen.
-Falls der Systemwirkungsgrad bekannt ist kann man diesen z.B. beim "Wirkungsgrad Ventilator" eingeben und die anderen Wirkungsgrade auf 100% setzen.
-Folgende Werte werden für den Wirkungsgrad Transmissions empfohlen:
  -Flachriemen: 97 %
  -Keilriemen: 94%
  -Direktantrieb: 100%</t>
  </si>
  <si>
    <t>- Riportare in alto i dati letti dalle schede dati o dalle targhette identificative. Allegare tale documentazione alla richiesta.
- Se sono disponibili dati precisi (ad es. misurazioni) sulla potenza assorbita dal motore nel punto di funzionamento, i dati relativi alla potenza elettrica assorbita possono essere inseriti direttamente nella colonna “BE”. 
- Se non si conosce il rendimento del motore, è possibile leggere i valori dalla tabella “Efficienza_Motore Ventilatore”.
- Se non si conosce il rendimento del ventilatore, è possibile leggere i valori dalla tabella “Efficienza_Motore Ventilatore”.
- Se si conosce il rendimento dell’impianto si può, per esempio, inserirlo in “Rendimento ventilatore” e impostare gli altri rendimenti sul 100%.
- Per il rendimento trasmissione si consigliano i seguenti valori:
  - Cinghia piana: 97 %
  - Cinghia trapezoidale: 94%
  -Trasmissione diretta: 100%</t>
  </si>
  <si>
    <t>OUI, l’exploitant n'est pas tenu d’appliquer les mesures aux termes d’une convention d’objectifs ou d’une</t>
  </si>
  <si>
    <t xml:space="preserve"> analyse cantonale de la consommation énergétique:</t>
  </si>
  <si>
    <t xml:space="preserve">OUI, les mesures ne sont pas prises en compte comme mesures non économiques pour un éventuel </t>
  </si>
  <si>
    <t>remboursement du supplément sur les coûts de transport du réseau à haute tension:</t>
  </si>
  <si>
    <t>C) spécialiste en énergie</t>
  </si>
  <si>
    <t>C) Energiespezialist</t>
  </si>
  <si>
    <t>C) Specialista energetico</t>
  </si>
  <si>
    <t>IE5</t>
  </si>
  <si>
    <t>EC</t>
  </si>
  <si>
    <t>Effizienzkategorie FU</t>
  </si>
  <si>
    <t>Effizienzkategorie Motor</t>
  </si>
  <si>
    <t>Prière de décrire ici brièvement comment la consommation avant/après est évaluée.</t>
  </si>
  <si>
    <t>Nouvelle installation prévue</t>
  </si>
  <si>
    <t>Neue Beleuchtung</t>
  </si>
  <si>
    <t>Nuova illuminazione prevista</t>
  </si>
  <si>
    <t>Jährlicher Stromverbrauch nachher (kWh)</t>
  </si>
  <si>
    <t>Aeschenplatz 6</t>
  </si>
  <si>
    <t>CH-4052 Basel</t>
  </si>
  <si>
    <t>CH-4052 Basilea</t>
  </si>
  <si>
    <t>CH-4052 Bâle</t>
  </si>
  <si>
    <t>stromeffizienz@energiezukunftschweiz.ch</t>
  </si>
  <si>
    <t>https://foerderplattform.ch</t>
  </si>
  <si>
    <t>Förderrechner</t>
  </si>
  <si>
    <r>
      <rPr>
        <b/>
        <u/>
        <sz val="11"/>
        <color theme="1"/>
        <rFont val="Source Sans Pro"/>
        <family val="2"/>
      </rPr>
      <t>elektrische</t>
    </r>
    <r>
      <rPr>
        <b/>
        <sz val="11"/>
        <color theme="1"/>
        <rFont val="Source Sans Pro"/>
        <family val="2"/>
      </rPr>
      <t xml:space="preserve"> Nennleistungsaufnahme</t>
    </r>
  </si>
  <si>
    <r>
      <rPr>
        <b/>
        <u/>
        <sz val="11"/>
        <color theme="1"/>
        <rFont val="Source Sans Pro"/>
        <family val="2"/>
      </rPr>
      <t>elektrische</t>
    </r>
    <r>
      <rPr>
        <b/>
        <sz val="11"/>
        <color theme="1"/>
        <rFont val="Source Sans Pro"/>
        <family val="2"/>
      </rPr>
      <t xml:space="preserve"> Nennleistungsaufnahme_berechnet_Motorenschild</t>
    </r>
  </si>
  <si>
    <t>Grüne Felder=Eingabe, Dropdown</t>
  </si>
  <si>
    <r>
      <t xml:space="preserve">Consumo </t>
    </r>
    <r>
      <rPr>
        <b/>
        <u/>
        <sz val="11"/>
        <color theme="1"/>
        <rFont val="Source Sans Pro"/>
        <family val="2"/>
      </rPr>
      <t>elettrico</t>
    </r>
    <r>
      <rPr>
        <b/>
        <sz val="11"/>
        <color theme="1"/>
        <rFont val="Source Sans Pro"/>
        <family val="2"/>
      </rPr>
      <t xml:space="preserve"> nominale</t>
    </r>
  </si>
  <si>
    <r>
      <t xml:space="preserve">Consumo </t>
    </r>
    <r>
      <rPr>
        <b/>
        <u/>
        <sz val="11"/>
        <color theme="1"/>
        <rFont val="Source Sans Pro"/>
        <family val="2"/>
      </rPr>
      <t>elettrico</t>
    </r>
    <r>
      <rPr>
        <b/>
        <sz val="11"/>
        <color theme="1"/>
        <rFont val="Source Sans Pro"/>
        <family val="2"/>
      </rPr>
      <t xml:space="preserve"> nominale calcolato secondo la targhetta del motore</t>
    </r>
  </si>
  <si>
    <r>
      <rPr>
        <b/>
        <sz val="11"/>
        <color rgb="FF000000"/>
        <rFont val="Source Sans Pro"/>
        <family val="2"/>
      </rPr>
      <t>Annexe calcul remplacement ventilateurs</t>
    </r>
  </si>
  <si>
    <r>
      <rPr>
        <b/>
        <sz val="11"/>
        <color rgb="FF000000"/>
        <rFont val="Source Sans Pro"/>
        <family val="2"/>
      </rPr>
      <t>Situation avant application</t>
    </r>
  </si>
  <si>
    <t>Consommation électrique avec débit volumétrique variable</t>
  </si>
  <si>
    <t>Temps de fonctionnement</t>
  </si>
  <si>
    <t>État 1 (p. ex. 100% ou point de fonctionnement dynamique)</t>
  </si>
  <si>
    <t>État 2 (p. ex. 75%)</t>
  </si>
  <si>
    <t>État 3 (p. ex. 50%)</t>
  </si>
  <si>
    <t>État 4 (p. ex. 25%)</t>
  </si>
  <si>
    <t>Somme temps de fonctionnement</t>
  </si>
  <si>
    <t>Consommation électrique sur tous les états</t>
  </si>
  <si>
    <t xml:space="preserve">Situation après application </t>
  </si>
  <si>
    <t>Profil de performance de la nouvelle installation</t>
  </si>
  <si>
    <t>État 5 (p. ex. 25%)</t>
  </si>
  <si>
    <t>État 6 (p. ex. 25%)</t>
  </si>
  <si>
    <r>
      <rPr>
        <b/>
        <sz val="11"/>
        <color rgb="FF000000"/>
        <rFont val="Source Sans Pro"/>
        <family val="2"/>
      </rPr>
      <t>N°</t>
    </r>
  </si>
  <si>
    <r>
      <rPr>
        <b/>
        <sz val="11"/>
        <color rgb="FF000000"/>
        <rFont val="Source Sans Pro"/>
        <family val="2"/>
      </rPr>
      <t>Installation</t>
    </r>
  </si>
  <si>
    <r>
      <rPr>
        <b/>
        <sz val="11"/>
        <color rgb="FF000000"/>
        <rFont val="Source Sans Pro"/>
        <family val="2"/>
      </rPr>
      <t>Type d’air</t>
    </r>
  </si>
  <si>
    <r>
      <rPr>
        <b/>
        <sz val="11"/>
        <color rgb="FF000000"/>
        <rFont val="Source Sans Pro"/>
        <family val="2"/>
      </rPr>
      <t>Fabricant</t>
    </r>
  </si>
  <si>
    <r>
      <rPr>
        <b/>
        <sz val="11"/>
        <color rgb="FF000000"/>
        <rFont val="Source Sans Pro"/>
        <family val="2"/>
      </rPr>
      <t>Type</t>
    </r>
  </si>
  <si>
    <t>Débit Volumetrique</t>
  </si>
  <si>
    <t>Différence de pression</t>
  </si>
  <si>
    <t>Efficacité ventilateur</t>
  </si>
  <si>
    <t>Efficacité moteur</t>
  </si>
  <si>
    <t>Efficacité transmission</t>
  </si>
  <si>
    <t>Puissance nominale mécanique du moteur selon la plaque signalétique</t>
  </si>
  <si>
    <r>
      <t xml:space="preserve">puissance nominale </t>
    </r>
    <r>
      <rPr>
        <b/>
        <u/>
        <sz val="11"/>
        <rFont val="Source Sans Pro"/>
        <family val="2"/>
      </rPr>
      <t>électrique</t>
    </r>
    <r>
      <rPr>
        <b/>
        <sz val="11"/>
        <rFont val="Source Sans Pro"/>
        <family val="2"/>
      </rPr>
      <t xml:space="preserve"> absorbée</t>
    </r>
  </si>
  <si>
    <r>
      <t xml:space="preserve">puissance nominale </t>
    </r>
    <r>
      <rPr>
        <b/>
        <u/>
        <sz val="11"/>
        <rFont val="Source Sans Pro"/>
        <family val="2"/>
      </rPr>
      <t>électrique</t>
    </r>
    <r>
      <rPr>
        <b/>
        <sz val="11"/>
        <rFont val="Source Sans Pro"/>
        <family val="2"/>
      </rPr>
      <t xml:space="preserve"> absorbée, calculée selon la plaque signalétique</t>
    </r>
  </si>
  <si>
    <t>Explication relative à la durée de fonctionnement/les états de fonctionnement</t>
  </si>
  <si>
    <t>Régime</t>
  </si>
  <si>
    <t>Part temps de fonctionnement</t>
  </si>
  <si>
    <t xml:space="preserve">Puissance électrique absorbée </t>
  </si>
  <si>
    <t>État 1</t>
  </si>
  <si>
    <t>État 2</t>
  </si>
  <si>
    <t>État 3</t>
  </si>
  <si>
    <t>État 4</t>
  </si>
  <si>
    <t>État 5</t>
  </si>
  <si>
    <t>Installation</t>
  </si>
  <si>
    <t>Type d’air</t>
  </si>
  <si>
    <t>Fabricant</t>
  </si>
  <si>
    <t>Niveau d’efficience N</t>
  </si>
  <si>
    <t>Classe d’efficience moteur</t>
  </si>
  <si>
    <t>Régulation du régime</t>
  </si>
  <si>
    <t>Débit volumétrique / stratégie de régulation</t>
  </si>
  <si>
    <t>Paramètre de régulation</t>
  </si>
  <si>
    <t>Utilisation des locaux selon le SIA 2024</t>
  </si>
  <si>
    <t>Explication relative à la durée/les états de fonctionnement</t>
  </si>
  <si>
    <t>État 6</t>
  </si>
  <si>
    <t>Somme</t>
  </si>
  <si>
    <t>kW_mécanique</t>
  </si>
  <si>
    <t>kW_électrique</t>
  </si>
  <si>
    <t>h/an</t>
  </si>
  <si>
    <t>kWh/an</t>
  </si>
  <si>
    <t>oui / non</t>
  </si>
  <si>
    <r>
      <rPr>
        <b/>
        <sz val="16"/>
        <color rgb="FF000000"/>
        <rFont val="Source Sans Pro"/>
        <family val="2"/>
      </rPr>
      <t>REMARQUE:</t>
    </r>
  </si>
  <si>
    <r>
      <rPr>
        <sz val="11"/>
        <color rgb="FF000000"/>
        <rFont val="Source Sans Pro"/>
        <family val="2"/>
      </rPr>
      <t>- Saisir plus haut les données relevées dans les fiches des données recueillies ou sur les plaques signalétiques. Prière de joindre ces documents à la demande.
- Lorsqu’il n’y a que la plaque du moteur, prière de saisir la puissance nominale dans la colonne "M" et l’efficacité du moteur dans la colonne "K".
- Veillez svp à indiquer la différence de pression en kPa. Effectuer la conversion en kPa si elle est donnée dans une autre unité. 
- Lorsqu’on dispose de données précises (p. ex. des mesures) sur la puissance absorbée du moteur au point de fonctionnement dynamique, on peut reporter les données de puissance absorbée électrique directement dans la colonne correspondante "N". 
- Si l’efficacité du moteur est inconnue, on peut relever les valeurs de l’onglet "Efficience des ventilateurs de moteur".
- Si l’efficacité du ventilateur est inconnue, on peut relever les valeurs de l’onglet "Efficience des ventilateurs de moteur".
- Si l’efficacité du système est connue, on peut la reporter p. ex. dans "Efficacité ventilateur" et mettre les autres efficacités à 100%.
- Les valeurs suivantes sont recommandées pour l’efficacité de la transmission:
  - Courroie plate: 97%
  - Courroie trapézoïdale: 94%
  - Transmission directe: 100%</t>
    </r>
  </si>
  <si>
    <r>
      <rPr>
        <sz val="11"/>
        <color rgb="FF000000"/>
        <rFont val="Source Sans Pro"/>
        <family val="2"/>
      </rPr>
      <t xml:space="preserve">- Avec un débit volumétrique constant 100% du temps de fonctionnement au point de fonctionnement dynamique, on peut laisser les autres états vides.
- En mode par paliers, p. ex. avec temporisation, saisir les régimes réels pour les paliers et calculer le temps de fonctionnement sur la base des temps prévus (heures par jour, saisonnier etc.). 
- Pour la régulation en fonction de la température ou du CO2, laisser idéalement 100%, 75%, 50% et 25% et évaluer les temps de fonctionnement. 
- Pour les FanGrids avec plusieurs ventilateurs dans la même installation, il faut indiquer la puissance absorbée par ventilateur. </t>
    </r>
  </si>
  <si>
    <r>
      <rPr>
        <sz val="11"/>
        <color rgb="FF000000"/>
        <rFont val="Source Sans Pro"/>
        <family val="2"/>
      </rPr>
      <t>Le niveau d’efficience N se rapporte à la valeur N de la norme UE n° 327/2011. On trouve normalement cette valeur sur les fiches de données recueillies du fabricant.</t>
    </r>
  </si>
  <si>
    <r>
      <rPr>
        <sz val="11"/>
        <color rgb="FF000000"/>
        <rFont val="Source Sans Pro"/>
        <family val="2"/>
      </rPr>
      <t>- Saisir plus haut les données relevées dans les fiches des données recueillies ou sur les plaques signalétiques. Prière de joindre ces documents à la demande.
- Lorsqu’on dispose de données précises (p. ex. des mesures) sur la puissance absorbée du moteur au point de fonctionnement dynamique, on peut reporter les données de puissance absorbée électrique directement dans la colonne correspondante "BE". 
- Si l’efficacité du moteur est inconnue, on peut relever les valeurs de l’onglet "Efficience des ventilateurs de moteur".
- Si l’efficacité du ventilateur est inconnue, on peut relever les valeurs de l’onglet "Efficience des ventilateurs de moteur".
- Si l’efficacité du système est connue, on peut la reporter p. ex. dans "Efficacité ventilateur" et mettre les autres efficacités à 100%.
- Les valeurs suivantes sont recommandées pour l’efficacité de la transmission:
  - Courroie plate: 97 %
- Courroie trapézoïdale: 94%
- Transmission directe: 100%</t>
    </r>
  </si>
  <si>
    <r>
      <rPr>
        <sz val="11"/>
        <color rgb="FF000000"/>
        <rFont val="Source Sans Pro"/>
        <family val="2"/>
      </rPr>
      <t xml:space="preserve">- La liste déroulante permet de sélectionner comme utilisation principale du bâtiment un des types standards d’utilisation des locaux selon le SIA 2024. Ce profil correspond au nombre d’occupants selon le SIA 2024. Il est possible d’indiquer un profil personnalisé au moyen du choix "Profil personnalisé".
- Lorsqu’on dispose de données précises sur la puissance absorbée dans les états de fonctionnement, on peut remplacer la formule.
- Avec un débit volumétrique constant 100% du temps de fonctionnement au point de fonctionnement dynamique, on peut laisser les autres états vides.
- En mode par paliers, p. ex. avec temporisation, saisir les régimes réels pour les paliers et calculer le temps de fonctionnement sur la base des temps prévus (heures par jour, saisonnier etc.). 
- Pour la régulation en fonction de la température ou du CO2, laisser idéalement 100%, 75%, 50% et 25% et évaluer les temps de fonctionnement. 
- Pour les FanGrids avec plusieurs ventilateurs dans la même installation, il faut indiquer la puissance absorbée par ventilateur.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</si>
</sst>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 #,##0.00_ ;_ * \-#,##0.00_ ;_ * &quot;-&quot;??_ ;_ @_ "/>
    <numFmt numFmtId="164" formatCode="_ * #,##0_ ;_ * \-#,##0_ ;_ * &quot;-&quot;??_ ;_ @_ "/>
    <numFmt numFmtId="165" formatCode="#,##0.0"/>
    <numFmt numFmtId="166" formatCode="dd/mm/yyyy;@"/>
    <numFmt numFmtId="167" formatCode="0.000"/>
    <numFmt numFmtId="168" formatCode="###%;;\-;"/>
    <numFmt numFmtId="169" formatCode="###%;;\-;@"/>
    <numFmt numFmtId="170" formatCode="0.0"/>
    <numFmt numFmtId="171" formatCode="0.0%"/>
  </numFmts>
  <fonts count="71">
    <font>
      <sz val="11"/>
      <color theme="1"/>
      <name val="Calibri"/>
      <family val="2"/>
      <scheme val="minor"/>
    </font>
    <font>
      <sz val="11"/>
      <color theme="1"/>
      <name val="Calibri"/>
      <family val="2"/>
      <scheme val="minor"/>
    </font>
    <font>
      <sz val="10"/>
      <color theme="1"/>
      <name val="Arial"/>
      <family val="2"/>
    </font>
    <font>
      <b/>
      <sz val="10"/>
      <color theme="4"/>
      <name val="Arial"/>
      <family val="2"/>
    </font>
    <font>
      <u/>
      <sz val="11"/>
      <color theme="10"/>
      <name val="Calibri"/>
      <family val="2"/>
      <scheme val="minor"/>
    </font>
    <font>
      <b/>
      <sz val="20"/>
      <color theme="4"/>
      <name val="Arial"/>
      <family val="2"/>
    </font>
    <font>
      <b/>
      <sz val="10"/>
      <color theme="1"/>
      <name val="Arial"/>
      <family val="2"/>
    </font>
    <font>
      <sz val="10"/>
      <name val="Arial"/>
      <family val="2"/>
    </font>
    <font>
      <b/>
      <sz val="10"/>
      <name val="Arial"/>
      <family val="2"/>
    </font>
    <font>
      <b/>
      <sz val="16"/>
      <color theme="1"/>
      <name val="Arial"/>
      <family val="2"/>
    </font>
    <font>
      <b/>
      <sz val="14"/>
      <color theme="4"/>
      <name val="Arial"/>
      <family val="2"/>
    </font>
    <font>
      <b/>
      <u/>
      <sz val="11"/>
      <color theme="10"/>
      <name val="Calibri"/>
      <family val="2"/>
      <scheme val="minor"/>
    </font>
    <font>
      <sz val="10"/>
      <color rgb="FFFF0000"/>
      <name val="Arial"/>
      <family val="2"/>
    </font>
    <font>
      <sz val="9"/>
      <color indexed="81"/>
      <name val="Tahoma"/>
      <family val="2"/>
    </font>
    <font>
      <b/>
      <sz val="11"/>
      <color theme="1"/>
      <name val="Calibri"/>
      <family val="2"/>
      <scheme val="minor"/>
    </font>
    <font>
      <b/>
      <sz val="10"/>
      <color rgb="FF000000"/>
      <name val="Arial"/>
      <family val="2"/>
    </font>
    <font>
      <b/>
      <sz val="16"/>
      <color theme="1"/>
      <name val="Calibri"/>
      <family val="2"/>
      <scheme val="minor"/>
    </font>
    <font>
      <sz val="11"/>
      <name val="Calibri"/>
      <family val="2"/>
      <scheme val="minor"/>
    </font>
    <font>
      <vertAlign val="subscript"/>
      <sz val="11"/>
      <name val="Calibri"/>
      <family val="2"/>
      <scheme val="minor"/>
    </font>
    <font>
      <b/>
      <sz val="10"/>
      <color theme="0"/>
      <name val="Arial"/>
      <family val="2"/>
    </font>
    <font>
      <b/>
      <sz val="10"/>
      <color rgb="FF73B5E0"/>
      <name val="Arial"/>
      <family val="2"/>
    </font>
    <font>
      <b/>
      <sz val="20"/>
      <color rgb="FF73B5E0"/>
      <name val="Arial"/>
      <family val="2"/>
    </font>
    <font>
      <b/>
      <sz val="14"/>
      <color rgb="FF73B5E0"/>
      <name val="Arial"/>
      <family val="2"/>
    </font>
    <font>
      <sz val="10"/>
      <color rgb="FF000000"/>
      <name val="Arial"/>
      <family val="2"/>
    </font>
    <font>
      <sz val="11"/>
      <color rgb="FF000000"/>
      <name val="Calibri"/>
      <family val="2"/>
    </font>
    <font>
      <b/>
      <sz val="11"/>
      <color rgb="FF000000"/>
      <name val="Calibri"/>
      <family val="2"/>
    </font>
    <font>
      <sz val="8"/>
      <name val="Calibri"/>
      <family val="2"/>
      <scheme val="minor"/>
    </font>
    <font>
      <b/>
      <sz val="18"/>
      <color theme="4"/>
      <name val="Arial"/>
      <family val="2"/>
    </font>
    <font>
      <sz val="11"/>
      <color rgb="FFFF0000"/>
      <name val="Calibri"/>
      <family val="2"/>
      <scheme val="minor"/>
    </font>
    <font>
      <sz val="10"/>
      <color theme="1"/>
      <name val="Arial Unicode MS"/>
      <family val="2"/>
    </font>
    <font>
      <b/>
      <sz val="9"/>
      <color indexed="81"/>
      <name val="Tahoma"/>
      <family val="2"/>
    </font>
    <font>
      <sz val="11"/>
      <color rgb="FF000000"/>
      <name val="Calibri"/>
      <family val="2"/>
      <scheme val="minor"/>
    </font>
    <font>
      <b/>
      <sz val="16"/>
      <color rgb="FF000000"/>
      <name val="Calibri"/>
      <family val="2"/>
    </font>
    <font>
      <b/>
      <sz val="11"/>
      <name val="Calibri"/>
      <family val="2"/>
      <scheme val="minor"/>
    </font>
    <font>
      <b/>
      <sz val="11"/>
      <name val="Calibri"/>
      <family val="2"/>
    </font>
    <font>
      <sz val="11"/>
      <name val="Calibri"/>
      <family val="2"/>
    </font>
    <font>
      <vertAlign val="subscript"/>
      <sz val="11"/>
      <color rgb="FF000000"/>
      <name val="Calibri"/>
      <family val="2"/>
    </font>
    <font>
      <vertAlign val="subscript"/>
      <sz val="11"/>
      <color theme="1"/>
      <name val="Calibri"/>
      <family val="2"/>
      <scheme val="minor"/>
    </font>
    <font>
      <b/>
      <sz val="8"/>
      <color theme="1"/>
      <name val="Arial"/>
      <family val="2"/>
    </font>
    <font>
      <sz val="10"/>
      <color theme="2" tint="-9.9978637043366805E-2"/>
      <name val="Arial"/>
      <family val="2"/>
    </font>
    <font>
      <sz val="10"/>
      <color theme="4" tint="-0.499984740745262"/>
      <name val="Arial"/>
      <family val="2"/>
    </font>
    <font>
      <b/>
      <sz val="12"/>
      <color theme="1" tint="0.249977111117893"/>
      <name val="Arial"/>
      <family val="2"/>
    </font>
    <font>
      <b/>
      <sz val="12"/>
      <color theme="1"/>
      <name val="Arial"/>
      <family val="2"/>
    </font>
    <font>
      <i/>
      <sz val="10"/>
      <color theme="1"/>
      <name val="Arial"/>
      <family val="2"/>
    </font>
    <font>
      <b/>
      <sz val="10"/>
      <color theme="2" tint="-9.9978637043366805E-2"/>
      <name val="Arial"/>
      <family val="2"/>
    </font>
    <font>
      <b/>
      <sz val="11"/>
      <color theme="1"/>
      <name val="Arial"/>
      <family val="2"/>
    </font>
    <font>
      <i/>
      <sz val="10"/>
      <color rgb="FFFF0000"/>
      <name val="Arial"/>
      <family val="2"/>
    </font>
    <font>
      <b/>
      <sz val="11"/>
      <color theme="1"/>
      <name val="Source Sans Pro"/>
      <family val="2"/>
    </font>
    <font>
      <b/>
      <u/>
      <sz val="11"/>
      <color theme="1"/>
      <name val="Source Sans Pro"/>
      <family val="2"/>
    </font>
    <font>
      <i/>
      <sz val="11"/>
      <color theme="0"/>
      <name val="Source Sans Pro"/>
      <family val="2"/>
    </font>
    <font>
      <sz val="11"/>
      <color theme="1"/>
      <name val="Source Sans Pro"/>
      <family val="2"/>
    </font>
    <font>
      <b/>
      <sz val="16"/>
      <color theme="1"/>
      <name val="Source Sans Pro"/>
      <family val="2"/>
    </font>
    <font>
      <b/>
      <sz val="10"/>
      <color theme="1"/>
      <name val="Source Sans Pro"/>
      <family val="2"/>
    </font>
    <font>
      <i/>
      <sz val="11"/>
      <color rgb="FF008000"/>
      <name val="Source Sans Pro"/>
      <family val="2"/>
    </font>
    <font>
      <b/>
      <sz val="11"/>
      <color rgb="FF000000"/>
      <name val="Source Sans Pro"/>
      <family val="2"/>
    </font>
    <font>
      <b/>
      <sz val="11"/>
      <name val="Source Sans Pro"/>
      <family val="2"/>
    </font>
    <font>
      <sz val="11"/>
      <name val="Source Sans Pro"/>
      <family val="2"/>
    </font>
    <font>
      <b/>
      <u/>
      <sz val="11"/>
      <name val="Source Sans Pro"/>
      <family val="2"/>
    </font>
    <font>
      <i/>
      <sz val="11"/>
      <color rgb="FF666366"/>
      <name val="Source Sans Pro"/>
      <family val="2"/>
    </font>
    <font>
      <sz val="11"/>
      <color theme="0"/>
      <name val="Source Sans Pro"/>
      <family val="2"/>
    </font>
    <font>
      <b/>
      <sz val="16"/>
      <color rgb="FF000000"/>
      <name val="Source Sans Pro"/>
      <family val="2"/>
    </font>
    <font>
      <sz val="11"/>
      <color rgb="FF000000"/>
      <name val="Source Sans Pro"/>
      <family val="2"/>
    </font>
    <font>
      <sz val="10"/>
      <color theme="1"/>
      <name val="Source Sans Pro"/>
      <family val="2"/>
    </font>
    <font>
      <b/>
      <sz val="10"/>
      <color theme="4"/>
      <name val="Source Sans Pro"/>
      <family val="2"/>
    </font>
    <font>
      <sz val="10"/>
      <name val="Source Sans Pro"/>
      <family val="2"/>
    </font>
    <font>
      <sz val="10"/>
      <color rgb="FFFF0000"/>
      <name val="Source Sans Pro"/>
      <family val="2"/>
    </font>
    <font>
      <u/>
      <sz val="11"/>
      <color theme="10"/>
      <name val="Source Sans Pro"/>
      <family val="2"/>
    </font>
    <font>
      <b/>
      <sz val="20"/>
      <color theme="4"/>
      <name val="Source Sans Pro"/>
      <family val="2"/>
    </font>
    <font>
      <sz val="10"/>
      <color indexed="81"/>
      <name val="Source Sans Pro"/>
      <family val="2"/>
    </font>
    <font>
      <b/>
      <sz val="10"/>
      <color indexed="81"/>
      <name val="Source Sans Pro"/>
      <family val="2"/>
    </font>
    <font>
      <sz val="11"/>
      <color theme="0"/>
      <name val="Calibri"/>
      <family val="2"/>
      <scheme val="minor"/>
    </font>
  </fonts>
  <fills count="2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bgColor indexed="64"/>
      </patternFill>
    </fill>
    <fill>
      <patternFill patternType="solid">
        <fgColor rgb="FF99CCFF"/>
        <bgColor indexed="64"/>
      </patternFill>
    </fill>
    <fill>
      <patternFill patternType="solid">
        <fgColor rgb="FFFFFFCC"/>
        <bgColor indexed="64"/>
      </patternFill>
    </fill>
    <fill>
      <patternFill patternType="solid">
        <fgColor rgb="FF92D05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rgb="FFC9DAF8"/>
        <bgColor indexed="64"/>
      </patternFill>
    </fill>
    <fill>
      <patternFill patternType="solid">
        <fgColor theme="2"/>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CC66"/>
        <bgColor indexed="64"/>
      </patternFill>
    </fill>
    <fill>
      <patternFill patternType="solid">
        <fgColor rgb="FF9EC9E3"/>
        <bgColor indexed="64"/>
      </patternFill>
    </fill>
    <fill>
      <patternFill patternType="solid">
        <fgColor rgb="FFDEE866"/>
        <bgColor indexed="64"/>
      </patternFill>
    </fill>
    <fill>
      <patternFill patternType="solid">
        <fgColor rgb="FF0A94D6"/>
        <bgColor indexed="64"/>
      </patternFill>
    </fill>
    <fill>
      <patternFill patternType="solid">
        <fgColor rgb="FF73B5E0"/>
        <bgColor indexed="64"/>
      </patternFill>
    </fill>
    <fill>
      <patternFill patternType="solid">
        <fgColor rgb="FFC4DB0D"/>
        <bgColor indexed="64"/>
      </patternFill>
    </fill>
    <fill>
      <patternFill patternType="solid">
        <fgColor rgb="FFB5BA05"/>
        <bgColor indexed="64"/>
      </patternFill>
    </fill>
    <fill>
      <patternFill patternType="solid">
        <fgColor theme="6"/>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auto="1"/>
      </left>
      <right/>
      <top/>
      <bottom/>
      <diagonal/>
    </border>
    <border>
      <left style="thin">
        <color indexed="64"/>
      </left>
      <right style="medium">
        <color auto="1"/>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rgb="FF000000"/>
      </left>
      <right style="medium">
        <color rgb="FFCCCCCC"/>
      </right>
      <top style="medium">
        <color rgb="FF000000"/>
      </top>
      <bottom style="medium">
        <color rgb="FF000000"/>
      </bottom>
      <diagonal/>
    </border>
    <border>
      <left style="medium">
        <color rgb="FFCCCCCC"/>
      </left>
      <right style="medium">
        <color rgb="FFCCCCCC"/>
      </right>
      <top style="medium">
        <color rgb="FF000000"/>
      </top>
      <bottom style="medium">
        <color rgb="FF000000"/>
      </bottom>
      <diagonal/>
    </border>
    <border>
      <left style="thin">
        <color indexed="64"/>
      </left>
      <right/>
      <top/>
      <bottom style="medium">
        <color rgb="FF000000"/>
      </bottom>
      <diagonal/>
    </border>
    <border>
      <left/>
      <right/>
      <top/>
      <bottom style="medium">
        <color rgb="FF000000"/>
      </bottom>
      <diagonal/>
    </border>
    <border>
      <left/>
      <right/>
      <top style="thin">
        <color theme="0"/>
      </top>
      <bottom/>
      <diagonal/>
    </border>
  </borders>
  <cellStyleXfs count="9">
    <xf numFmtId="0" fontId="0" fillId="0" borderId="0"/>
    <xf numFmtId="43"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70" fillId="26" borderId="0" applyNumberFormat="0" applyBorder="0" applyAlignment="0" applyProtection="0"/>
  </cellStyleXfs>
  <cellXfs count="612">
    <xf numFmtId="0" fontId="0" fillId="0" borderId="0" xfId="0"/>
    <xf numFmtId="0" fontId="2" fillId="0" borderId="0" xfId="0" applyFont="1"/>
    <xf numFmtId="0" fontId="3" fillId="0" borderId="0" xfId="0" applyFont="1"/>
    <xf numFmtId="0" fontId="5"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6" fillId="0" borderId="0" xfId="0" applyFont="1"/>
    <xf numFmtId="0" fontId="2" fillId="0" borderId="5" xfId="0" applyFont="1" applyBorder="1"/>
    <xf numFmtId="0" fontId="7" fillId="0" borderId="0" xfId="0" applyFont="1" applyAlignment="1">
      <alignment horizontal="left"/>
    </xf>
    <xf numFmtId="164" fontId="2" fillId="0" borderId="0" xfId="1" applyNumberFormat="1" applyFont="1"/>
    <xf numFmtId="0" fontId="2" fillId="0" borderId="9" xfId="0" applyFont="1" applyBorder="1"/>
    <xf numFmtId="0" fontId="2" fillId="0" borderId="10" xfId="0" applyFont="1" applyBorder="1"/>
    <xf numFmtId="0" fontId="2" fillId="0" borderId="11" xfId="0" applyFont="1" applyBorder="1"/>
    <xf numFmtId="0" fontId="9" fillId="0" borderId="0" xfId="0" applyFont="1"/>
    <xf numFmtId="0" fontId="10" fillId="0" borderId="0" xfId="0" applyFont="1"/>
    <xf numFmtId="0" fontId="7" fillId="0" borderId="0" xfId="0" applyFont="1"/>
    <xf numFmtId="0" fontId="2" fillId="0" borderId="0" xfId="0" applyFont="1" applyAlignment="1">
      <alignment horizontal="center" wrapText="1"/>
    </xf>
    <xf numFmtId="0" fontId="8" fillId="0" borderId="0" xfId="0" applyFont="1" applyAlignment="1">
      <alignment horizontal="center"/>
    </xf>
    <xf numFmtId="0" fontId="12" fillId="0" borderId="0" xfId="0" applyFont="1"/>
    <xf numFmtId="0" fontId="2" fillId="0" borderId="0" xfId="0" quotePrefix="1" applyFont="1"/>
    <xf numFmtId="0" fontId="2" fillId="2" borderId="12" xfId="0" applyFont="1" applyFill="1" applyBorder="1" applyProtection="1">
      <protection locked="0"/>
    </xf>
    <xf numFmtId="3" fontId="6" fillId="0" borderId="0" xfId="0" applyNumberFormat="1" applyFont="1"/>
    <xf numFmtId="3" fontId="2" fillId="0" borderId="0" xfId="0" applyNumberFormat="1" applyFont="1"/>
    <xf numFmtId="3" fontId="2" fillId="0" borderId="0" xfId="1" applyNumberFormat="1" applyFont="1"/>
    <xf numFmtId="0" fontId="6" fillId="2" borderId="12" xfId="0" applyFont="1" applyFill="1" applyBorder="1" applyAlignment="1" applyProtection="1">
      <alignment horizontal="center" vertical="center"/>
      <protection locked="0"/>
    </xf>
    <xf numFmtId="0" fontId="2" fillId="5" borderId="0" xfId="0" applyFont="1" applyFill="1"/>
    <xf numFmtId="0" fontId="7" fillId="5" borderId="0" xfId="0" applyFont="1" applyFill="1"/>
    <xf numFmtId="0" fontId="12" fillId="5" borderId="0" xfId="0" applyFont="1" applyFill="1"/>
    <xf numFmtId="0" fontId="14" fillId="8" borderId="16" xfId="0" applyFont="1" applyFill="1" applyBorder="1"/>
    <xf numFmtId="0" fontId="2" fillId="5" borderId="4" xfId="0" applyFont="1" applyFill="1" applyBorder="1"/>
    <xf numFmtId="0" fontId="2" fillId="5" borderId="9" xfId="0" applyFont="1" applyFill="1" applyBorder="1"/>
    <xf numFmtId="0" fontId="15" fillId="0" borderId="0" xfId="0" applyFont="1"/>
    <xf numFmtId="0" fontId="2" fillId="5" borderId="0" xfId="0" applyFont="1" applyFill="1" applyAlignment="1">
      <alignment horizontal="left" vertical="top" wrapText="1"/>
    </xf>
    <xf numFmtId="0" fontId="6" fillId="5" borderId="0" xfId="0" applyFont="1" applyFill="1" applyAlignment="1">
      <alignment horizontal="left" vertical="top" wrapText="1"/>
    </xf>
    <xf numFmtId="0" fontId="6" fillId="5" borderId="10" xfId="0" applyFont="1" applyFill="1" applyBorder="1"/>
    <xf numFmtId="0" fontId="8" fillId="0" borderId="0" xfId="0" applyFont="1" applyAlignment="1">
      <alignment horizontal="left" vertical="center" indent="1"/>
    </xf>
    <xf numFmtId="0" fontId="2" fillId="5" borderId="10" xfId="0" applyFont="1" applyFill="1" applyBorder="1"/>
    <xf numFmtId="0" fontId="6" fillId="10" borderId="13" xfId="0" applyFont="1" applyFill="1" applyBorder="1"/>
    <xf numFmtId="0" fontId="0" fillId="10" borderId="4" xfId="0" applyFill="1" applyBorder="1"/>
    <xf numFmtId="0" fontId="0" fillId="10" borderId="9" xfId="0" applyFill="1" applyBorder="1"/>
    <xf numFmtId="0" fontId="17" fillId="0" borderId="0" xfId="0" applyFont="1"/>
    <xf numFmtId="0" fontId="14" fillId="0" borderId="0" xfId="0" applyFont="1"/>
    <xf numFmtId="9" fontId="0" fillId="0" borderId="0" xfId="3" applyFont="1"/>
    <xf numFmtId="0" fontId="0" fillId="5" borderId="0" xfId="0" applyFill="1"/>
    <xf numFmtId="0" fontId="8" fillId="2" borderId="6" xfId="0" applyFont="1" applyFill="1" applyBorder="1" applyAlignment="1">
      <alignment horizontal="center"/>
    </xf>
    <xf numFmtId="9" fontId="0" fillId="0" borderId="0" xfId="0" applyNumberFormat="1"/>
    <xf numFmtId="167" fontId="0" fillId="0" borderId="16" xfId="0" applyNumberFormat="1" applyBorder="1" applyAlignment="1">
      <alignment horizontal="center" vertical="center"/>
    </xf>
    <xf numFmtId="167" fontId="0" fillId="0" borderId="16" xfId="0" applyNumberFormat="1" applyBorder="1" applyAlignment="1">
      <alignment horizontal="center"/>
    </xf>
    <xf numFmtId="0" fontId="0" fillId="0" borderId="19" xfId="0" applyBorder="1"/>
    <xf numFmtId="0" fontId="0" fillId="0" borderId="20" xfId="0" applyBorder="1"/>
    <xf numFmtId="0" fontId="0" fillId="0" borderId="22" xfId="0" applyBorder="1"/>
    <xf numFmtId="0" fontId="0" fillId="0" borderId="23" xfId="0" applyBorder="1"/>
    <xf numFmtId="0" fontId="16" fillId="0" borderId="18" xfId="0" applyFont="1" applyBorder="1"/>
    <xf numFmtId="0" fontId="0" fillId="0" borderId="42" xfId="0" applyBorder="1"/>
    <xf numFmtId="0" fontId="0" fillId="0" borderId="39" xfId="0" applyBorder="1"/>
    <xf numFmtId="0" fontId="6" fillId="10" borderId="28" xfId="0" applyFont="1" applyFill="1" applyBorder="1"/>
    <xf numFmtId="0" fontId="0" fillId="10" borderId="43" xfId="0" applyFill="1" applyBorder="1"/>
    <xf numFmtId="0" fontId="0" fillId="10" borderId="37" xfId="0" applyFill="1" applyBorder="1"/>
    <xf numFmtId="0" fontId="0" fillId="0" borderId="21" xfId="0" applyBorder="1"/>
    <xf numFmtId="0" fontId="0" fillId="9" borderId="42" xfId="0" applyFill="1" applyBorder="1"/>
    <xf numFmtId="0" fontId="0" fillId="12" borderId="0" xfId="0" applyFill="1"/>
    <xf numFmtId="167" fontId="6" fillId="12" borderId="16" xfId="0" applyNumberFormat="1" applyFont="1" applyFill="1" applyBorder="1" applyAlignment="1">
      <alignment horizontal="center"/>
    </xf>
    <xf numFmtId="167" fontId="0" fillId="12" borderId="16" xfId="0" applyNumberFormat="1" applyFill="1" applyBorder="1" applyAlignment="1">
      <alignment horizontal="center" vertical="center"/>
    </xf>
    <xf numFmtId="167" fontId="6" fillId="11" borderId="44" xfId="0" applyNumberFormat="1" applyFont="1" applyFill="1" applyBorder="1" applyAlignment="1">
      <alignment horizontal="center"/>
    </xf>
    <xf numFmtId="167" fontId="6" fillId="11" borderId="17" xfId="0" applyNumberFormat="1" applyFont="1" applyFill="1" applyBorder="1" applyAlignment="1">
      <alignment horizontal="center"/>
    </xf>
    <xf numFmtId="167" fontId="6" fillId="11" borderId="42" xfId="0" applyNumberFormat="1" applyFont="1" applyFill="1" applyBorder="1" applyAlignment="1">
      <alignment horizontal="center"/>
    </xf>
    <xf numFmtId="9" fontId="7" fillId="0" borderId="0" xfId="3" applyFont="1" applyAlignment="1">
      <alignment vertical="top" wrapText="1"/>
    </xf>
    <xf numFmtId="0" fontId="0" fillId="0" borderId="42" xfId="0" quotePrefix="1" applyBorder="1" applyAlignment="1">
      <alignment vertical="top" wrapText="1"/>
    </xf>
    <xf numFmtId="0" fontId="0" fillId="0" borderId="42" xfId="0" applyBorder="1" applyAlignment="1">
      <alignment vertical="top"/>
    </xf>
    <xf numFmtId="167" fontId="0" fillId="12" borderId="0" xfId="0" applyNumberFormat="1" applyFill="1"/>
    <xf numFmtId="0" fontId="8" fillId="2" borderId="16" xfId="0" applyFont="1" applyFill="1" applyBorder="1" applyAlignment="1" applyProtection="1">
      <alignment horizontal="left" vertical="center" wrapText="1"/>
      <protection locked="0"/>
    </xf>
    <xf numFmtId="49" fontId="8" fillId="2" borderId="16" xfId="0" applyNumberFormat="1" applyFont="1" applyFill="1" applyBorder="1" applyAlignment="1" applyProtection="1">
      <alignment horizontal="left" vertical="center" wrapText="1"/>
      <protection locked="0"/>
    </xf>
    <xf numFmtId="0" fontId="2" fillId="0" borderId="0" xfId="0" applyFont="1" applyProtection="1">
      <protection locked="0"/>
    </xf>
    <xf numFmtId="0" fontId="0" fillId="0" borderId="0" xfId="0" applyProtection="1">
      <protection locked="0"/>
    </xf>
    <xf numFmtId="0" fontId="8" fillId="2" borderId="16" xfId="0" applyFont="1" applyFill="1" applyBorder="1" applyAlignment="1">
      <alignment horizontal="left" vertical="center" wrapText="1"/>
    </xf>
    <xf numFmtId="49" fontId="0" fillId="0" borderId="0" xfId="0" applyNumberFormat="1" applyProtection="1">
      <protection locked="0"/>
    </xf>
    <xf numFmtId="3" fontId="0" fillId="0" borderId="0" xfId="0" applyNumberFormat="1" applyProtection="1">
      <protection locked="0"/>
    </xf>
    <xf numFmtId="4" fontId="0" fillId="0" borderId="0" xfId="0" applyNumberFormat="1" applyProtection="1">
      <protection locked="0"/>
    </xf>
    <xf numFmtId="170" fontId="0" fillId="9" borderId="25" xfId="0" applyNumberFormat="1" applyFill="1" applyBorder="1" applyAlignment="1" applyProtection="1">
      <alignment horizontal="center"/>
      <protection locked="0"/>
    </xf>
    <xf numFmtId="0" fontId="0" fillId="9" borderId="13" xfId="0" applyFill="1" applyBorder="1" applyProtection="1">
      <protection locked="0"/>
    </xf>
    <xf numFmtId="0" fontId="0" fillId="9" borderId="45" xfId="0" applyFill="1" applyBorder="1" applyProtection="1">
      <protection locked="0"/>
    </xf>
    <xf numFmtId="0" fontId="0" fillId="9" borderId="17" xfId="0" applyFill="1" applyBorder="1" applyProtection="1">
      <protection locked="0"/>
    </xf>
    <xf numFmtId="0" fontId="0" fillId="0" borderId="16" xfId="0" applyBorder="1"/>
    <xf numFmtId="9" fontId="7" fillId="0" borderId="16" xfId="3" applyFont="1" applyBorder="1" applyAlignment="1">
      <alignment vertical="top" wrapText="1"/>
    </xf>
    <xf numFmtId="9" fontId="0" fillId="0" borderId="16" xfId="3" applyFont="1" applyBorder="1"/>
    <xf numFmtId="9" fontId="7" fillId="0" borderId="16" xfId="3" applyFont="1" applyBorder="1" applyAlignment="1">
      <alignment horizontal="right" vertical="top" wrapText="1"/>
    </xf>
    <xf numFmtId="1" fontId="0" fillId="0" borderId="0" xfId="0" applyNumberFormat="1"/>
    <xf numFmtId="0" fontId="0" fillId="9" borderId="0" xfId="0" applyFill="1"/>
    <xf numFmtId="9" fontId="7" fillId="9" borderId="0" xfId="3" applyFont="1" applyFill="1" applyAlignment="1">
      <alignment vertical="top" wrapText="1"/>
    </xf>
    <xf numFmtId="9" fontId="0" fillId="9" borderId="0" xfId="3" applyFont="1" applyFill="1"/>
    <xf numFmtId="9" fontId="0" fillId="9" borderId="0" xfId="0" applyNumberFormat="1" applyFill="1"/>
    <xf numFmtId="49" fontId="0" fillId="0" borderId="0" xfId="0" applyNumberFormat="1"/>
    <xf numFmtId="0" fontId="0" fillId="0" borderId="0" xfId="0" applyAlignment="1">
      <alignment horizontal="left" vertical="top" wrapText="1"/>
    </xf>
    <xf numFmtId="0" fontId="3" fillId="5" borderId="0" xfId="0" applyFont="1" applyFill="1"/>
    <xf numFmtId="0" fontId="14" fillId="8" borderId="4" xfId="0" applyFont="1" applyFill="1" applyBorder="1"/>
    <xf numFmtId="0" fontId="6" fillId="2" borderId="0" xfId="0" applyFont="1" applyFill="1" applyAlignment="1" applyProtection="1">
      <alignment vertical="center"/>
      <protection locked="0"/>
    </xf>
    <xf numFmtId="167" fontId="0" fillId="0" borderId="52" xfId="0" applyNumberFormat="1" applyBorder="1" applyAlignment="1">
      <alignment horizontal="center" vertical="center"/>
    </xf>
    <xf numFmtId="167" fontId="0" fillId="0" borderId="52" xfId="0" applyNumberFormat="1" applyBorder="1" applyAlignment="1">
      <alignment horizontal="center"/>
    </xf>
    <xf numFmtId="167" fontId="0" fillId="0" borderId="0" xfId="0" applyNumberFormat="1" applyAlignment="1">
      <alignment horizontal="center" vertical="center"/>
    </xf>
    <xf numFmtId="167" fontId="0" fillId="0" borderId="0" xfId="0" applyNumberFormat="1" applyAlignment="1">
      <alignment horizontal="center"/>
    </xf>
    <xf numFmtId="167" fontId="0" fillId="12" borderId="16" xfId="0" applyNumberFormat="1" applyFill="1" applyBorder="1" applyAlignment="1">
      <alignment horizontal="center"/>
    </xf>
    <xf numFmtId="0" fontId="27" fillId="5" borderId="0" xfId="0" applyFont="1" applyFill="1"/>
    <xf numFmtId="0" fontId="28" fillId="0" borderId="0" xfId="0" applyFont="1"/>
    <xf numFmtId="0" fontId="29" fillId="0" borderId="0" xfId="0" applyFont="1" applyAlignment="1">
      <alignment horizontal="left" vertical="center"/>
    </xf>
    <xf numFmtId="0" fontId="14" fillId="8" borderId="44" xfId="0" applyFont="1" applyFill="1" applyBorder="1" applyAlignment="1">
      <alignment vertical="center"/>
    </xf>
    <xf numFmtId="0" fontId="14" fillId="8" borderId="44" xfId="0" applyFont="1" applyFill="1" applyBorder="1"/>
    <xf numFmtId="0" fontId="0" fillId="0" borderId="0" xfId="0" applyAlignment="1">
      <alignment vertical="center"/>
    </xf>
    <xf numFmtId="0" fontId="0" fillId="14" borderId="0" xfId="0" applyFill="1" applyAlignment="1">
      <alignment horizontal="center"/>
    </xf>
    <xf numFmtId="0" fontId="0" fillId="14" borderId="0" xfId="0" applyFill="1" applyAlignment="1">
      <alignment horizontal="center" vertical="center"/>
    </xf>
    <xf numFmtId="0" fontId="28" fillId="0" borderId="0" xfId="0" applyFont="1" applyAlignment="1">
      <alignment horizontal="left" vertical="center"/>
    </xf>
    <xf numFmtId="0" fontId="31" fillId="0" borderId="0" xfId="0" applyFont="1" applyAlignment="1">
      <alignment vertical="center" wrapText="1"/>
    </xf>
    <xf numFmtId="0" fontId="31" fillId="0" borderId="0" xfId="0" applyFont="1" applyAlignment="1">
      <alignment vertical="center"/>
    </xf>
    <xf numFmtId="0" fontId="7" fillId="5" borderId="4" xfId="0" applyFont="1" applyFill="1" applyBorder="1"/>
    <xf numFmtId="0" fontId="2" fillId="0" borderId="0" xfId="0" applyFont="1" applyAlignment="1">
      <alignment horizontal="left"/>
    </xf>
    <xf numFmtId="0" fontId="33" fillId="8" borderId="44" xfId="0" applyFont="1" applyFill="1" applyBorder="1"/>
    <xf numFmtId="0" fontId="17" fillId="0" borderId="0" xfId="0" applyFont="1" applyAlignment="1">
      <alignment horizontal="left" vertical="center"/>
    </xf>
    <xf numFmtId="0" fontId="0" fillId="0" borderId="0" xfId="0" applyAlignment="1">
      <alignment horizontal="left" vertical="center"/>
    </xf>
    <xf numFmtId="0" fontId="0" fillId="0" borderId="2" xfId="0" applyBorder="1" applyAlignment="1">
      <alignment horizontal="left" vertical="top"/>
    </xf>
    <xf numFmtId="0" fontId="8" fillId="2" borderId="13" xfId="0" applyFont="1" applyFill="1" applyBorder="1" applyAlignment="1">
      <alignment horizontal="center" vertical="center" wrapText="1"/>
    </xf>
    <xf numFmtId="0" fontId="6" fillId="15" borderId="54" xfId="0" applyFont="1" applyFill="1" applyBorder="1" applyAlignment="1">
      <alignment vertical="top" wrapText="1"/>
    </xf>
    <xf numFmtId="0" fontId="6" fillId="15" borderId="55" xfId="0" applyFont="1" applyFill="1" applyBorder="1" applyAlignment="1">
      <alignment vertical="top" wrapText="1"/>
    </xf>
    <xf numFmtId="9" fontId="0" fillId="0" borderId="0" xfId="3" applyFont="1" applyProtection="1">
      <protection locked="0"/>
    </xf>
    <xf numFmtId="9" fontId="39" fillId="0" borderId="0" xfId="6" applyFont="1"/>
    <xf numFmtId="0" fontId="42" fillId="0" borderId="0" xfId="0" applyFont="1" applyAlignment="1">
      <alignment vertical="center"/>
    </xf>
    <xf numFmtId="0" fontId="0" fillId="17" borderId="0" xfId="0" applyFill="1" applyProtection="1">
      <protection locked="0"/>
    </xf>
    <xf numFmtId="0" fontId="40" fillId="0" borderId="0" xfId="0" applyFont="1"/>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44" fillId="0" borderId="0" xfId="0" applyFont="1" applyAlignment="1">
      <alignment horizontal="center" vertical="center" wrapText="1"/>
    </xf>
    <xf numFmtId="0" fontId="0" fillId="17" borderId="4" xfId="0" applyFill="1" applyBorder="1" applyProtection="1">
      <protection locked="0"/>
    </xf>
    <xf numFmtId="0" fontId="0" fillId="17" borderId="16" xfId="0" applyFill="1" applyBorder="1" applyProtection="1">
      <protection locked="0"/>
    </xf>
    <xf numFmtId="0" fontId="0" fillId="17" borderId="27" xfId="0" applyFill="1" applyBorder="1" applyProtection="1">
      <protection locked="0"/>
    </xf>
    <xf numFmtId="2" fontId="39" fillId="0" borderId="0" xfId="0" applyNumberFormat="1" applyFont="1"/>
    <xf numFmtId="0" fontId="6" fillId="0" borderId="16" xfId="0" applyFont="1" applyBorder="1" applyAlignment="1">
      <alignment vertical="center"/>
    </xf>
    <xf numFmtId="0" fontId="6" fillId="0" borderId="16" xfId="0" applyFont="1" applyBorder="1" applyAlignment="1">
      <alignment horizontal="right" vertical="center" wrapText="1"/>
    </xf>
    <xf numFmtId="0" fontId="0" fillId="0" borderId="16" xfId="0" applyBorder="1" applyAlignment="1">
      <alignment wrapText="1"/>
    </xf>
    <xf numFmtId="0" fontId="0" fillId="19" borderId="16" xfId="0" applyFill="1" applyBorder="1" applyAlignment="1">
      <alignment horizontal="center"/>
    </xf>
    <xf numFmtId="170" fontId="0" fillId="19" borderId="16" xfId="0" applyNumberFormat="1" applyFill="1" applyBorder="1" applyAlignment="1">
      <alignment horizontal="center"/>
    </xf>
    <xf numFmtId="164" fontId="0" fillId="19" borderId="16" xfId="1" applyNumberFormat="1" applyFont="1" applyFill="1" applyBorder="1" applyAlignment="1">
      <alignment horizontal="center"/>
    </xf>
    <xf numFmtId="0" fontId="0" fillId="19" borderId="28" xfId="0" applyFill="1" applyBorder="1"/>
    <xf numFmtId="0" fontId="0" fillId="19" borderId="16" xfId="0" applyFill="1" applyBorder="1"/>
    <xf numFmtId="0" fontId="17" fillId="0" borderId="0" xfId="0" applyFont="1" applyAlignment="1">
      <alignment vertical="center" wrapText="1"/>
    </xf>
    <xf numFmtId="0" fontId="20" fillId="0" borderId="0" xfId="0" applyFont="1"/>
    <xf numFmtId="0" fontId="6" fillId="0" borderId="8" xfId="0" applyFont="1" applyBorder="1" applyAlignment="1">
      <alignment horizontal="left"/>
    </xf>
    <xf numFmtId="0" fontId="6" fillId="0" borderId="0" xfId="0" applyFont="1" applyAlignment="1">
      <alignment horizontal="left"/>
    </xf>
    <xf numFmtId="0" fontId="6" fillId="0" borderId="8" xfId="0" applyFont="1" applyBorder="1"/>
    <xf numFmtId="0" fontId="23" fillId="0" borderId="0" xfId="0" applyFont="1"/>
    <xf numFmtId="10" fontId="0" fillId="0" borderId="16" xfId="3" applyNumberFormat="1" applyFont="1" applyBorder="1"/>
    <xf numFmtId="10" fontId="0" fillId="0" borderId="17" xfId="3" applyNumberFormat="1" applyFont="1" applyBorder="1"/>
    <xf numFmtId="164" fontId="0" fillId="0" borderId="0" xfId="1" applyNumberFormat="1" applyFont="1" applyFill="1" applyBorder="1" applyAlignment="1">
      <alignment horizontal="center"/>
    </xf>
    <xf numFmtId="0" fontId="0" fillId="0" borderId="13" xfId="0" applyBorder="1" applyAlignment="1">
      <alignment horizontal="center" vertical="center" wrapText="1"/>
    </xf>
    <xf numFmtId="0" fontId="0" fillId="0" borderId="4" xfId="0" applyBorder="1"/>
    <xf numFmtId="0" fontId="0" fillId="19" borderId="13" xfId="0" applyFill="1" applyBorder="1"/>
    <xf numFmtId="0" fontId="45" fillId="0" borderId="0" xfId="0" applyFont="1"/>
    <xf numFmtId="0" fontId="0" fillId="0" borderId="0" xfId="0" applyAlignment="1">
      <alignment vertical="center" wrapText="1"/>
    </xf>
    <xf numFmtId="0" fontId="41" fillId="0" borderId="4" xfId="0" applyFont="1" applyBorder="1" applyAlignment="1">
      <alignment vertical="center"/>
    </xf>
    <xf numFmtId="0" fontId="0" fillId="0" borderId="5" xfId="0" applyBorder="1"/>
    <xf numFmtId="0" fontId="0" fillId="0" borderId="15" xfId="0" applyBorder="1" applyAlignment="1">
      <alignment horizontal="center" vertical="center" wrapText="1"/>
    </xf>
    <xf numFmtId="0" fontId="0" fillId="17" borderId="15" xfId="0" applyFill="1" applyBorder="1" applyProtection="1">
      <protection locked="0"/>
    </xf>
    <xf numFmtId="0" fontId="0" fillId="0" borderId="16" xfId="0" applyBorder="1" applyProtection="1">
      <protection locked="0"/>
    </xf>
    <xf numFmtId="170" fontId="40" fillId="0" borderId="42" xfId="0" applyNumberFormat="1" applyFont="1" applyBorder="1"/>
    <xf numFmtId="170" fontId="40" fillId="0" borderId="0" xfId="0" applyNumberFormat="1" applyFont="1"/>
    <xf numFmtId="0" fontId="4" fillId="0" borderId="0" xfId="2" applyProtection="1">
      <protection locked="0"/>
    </xf>
    <xf numFmtId="0" fontId="7" fillId="0" borderId="58" xfId="0" applyFont="1" applyBorder="1"/>
    <xf numFmtId="0" fontId="47" fillId="22" borderId="38" xfId="0" applyFont="1" applyFill="1" applyBorder="1"/>
    <xf numFmtId="0" fontId="47" fillId="22" borderId="34" xfId="0" applyFont="1" applyFill="1" applyBorder="1"/>
    <xf numFmtId="0" fontId="47" fillId="22" borderId="35" xfId="0" applyFont="1" applyFill="1" applyBorder="1"/>
    <xf numFmtId="0" fontId="47" fillId="22" borderId="27" xfId="0" applyFont="1" applyFill="1" applyBorder="1" applyAlignment="1">
      <alignment wrapText="1"/>
    </xf>
    <xf numFmtId="0" fontId="47" fillId="22" borderId="16" xfId="0" applyFont="1" applyFill="1" applyBorder="1" applyAlignment="1">
      <alignment wrapText="1"/>
    </xf>
    <xf numFmtId="0" fontId="47" fillId="22" borderId="28" xfId="0" applyFont="1" applyFill="1" applyBorder="1" applyAlignment="1">
      <alignment wrapText="1"/>
    </xf>
    <xf numFmtId="0" fontId="47" fillId="22" borderId="27" xfId="0" applyFont="1" applyFill="1" applyBorder="1"/>
    <xf numFmtId="0" fontId="47" fillId="22" borderId="16" xfId="0" applyFont="1" applyFill="1" applyBorder="1"/>
    <xf numFmtId="0" fontId="47" fillId="22" borderId="28" xfId="0" applyFont="1" applyFill="1" applyBorder="1"/>
    <xf numFmtId="0" fontId="49" fillId="23" borderId="29" xfId="0" applyFont="1" applyFill="1" applyBorder="1"/>
    <xf numFmtId="164" fontId="49" fillId="23" borderId="30" xfId="1" applyNumberFormat="1" applyFont="1" applyFill="1" applyBorder="1"/>
    <xf numFmtId="43" fontId="49" fillId="23" borderId="30" xfId="1" applyFont="1" applyFill="1" applyBorder="1"/>
    <xf numFmtId="171" fontId="49" fillId="23" borderId="30" xfId="3" applyNumberFormat="1" applyFont="1" applyFill="1" applyBorder="1"/>
    <xf numFmtId="2" fontId="49" fillId="23" borderId="31" xfId="3" applyNumberFormat="1" applyFont="1" applyFill="1" applyBorder="1"/>
    <xf numFmtId="2" fontId="49" fillId="24" borderId="29" xfId="3" applyNumberFormat="1" applyFont="1" applyFill="1" applyBorder="1"/>
    <xf numFmtId="2" fontId="49" fillId="24" borderId="31" xfId="3" applyNumberFormat="1" applyFont="1" applyFill="1" applyBorder="1"/>
    <xf numFmtId="0" fontId="50" fillId="20" borderId="27" xfId="0" applyFont="1" applyFill="1" applyBorder="1" applyProtection="1">
      <protection locked="0"/>
    </xf>
    <xf numFmtId="0" fontId="50" fillId="20" borderId="17" xfId="0" applyFont="1" applyFill="1" applyBorder="1" applyProtection="1">
      <protection locked="0"/>
    </xf>
    <xf numFmtId="171" fontId="50" fillId="20" borderId="17" xfId="0" applyNumberFormat="1" applyFont="1" applyFill="1" applyBorder="1" applyProtection="1">
      <protection locked="0"/>
    </xf>
    <xf numFmtId="43" fontId="50" fillId="21" borderId="27" xfId="1" applyFont="1" applyFill="1" applyBorder="1" applyProtection="1">
      <protection locked="0"/>
    </xf>
    <xf numFmtId="43" fontId="50" fillId="21" borderId="37" xfId="1" applyFont="1" applyFill="1" applyBorder="1" applyProtection="1">
      <protection locked="0"/>
    </xf>
    <xf numFmtId="43" fontId="50" fillId="21" borderId="28" xfId="1" applyFont="1" applyFill="1" applyBorder="1" applyProtection="1">
      <protection locked="0"/>
    </xf>
    <xf numFmtId="164" fontId="50" fillId="20" borderId="16" xfId="1" applyNumberFormat="1" applyFont="1" applyFill="1" applyBorder="1" applyProtection="1">
      <protection locked="0"/>
    </xf>
    <xf numFmtId="43" fontId="50" fillId="20" borderId="16" xfId="1" applyFont="1" applyFill="1" applyBorder="1" applyProtection="1">
      <protection locked="0"/>
    </xf>
    <xf numFmtId="171" fontId="50" fillId="20" borderId="16" xfId="3" applyNumberFormat="1" applyFont="1" applyFill="1" applyBorder="1" applyProtection="1">
      <protection locked="0"/>
    </xf>
    <xf numFmtId="2" fontId="50" fillId="20" borderId="28" xfId="0" applyNumberFormat="1" applyFont="1" applyFill="1" applyBorder="1" applyProtection="1">
      <protection locked="0"/>
    </xf>
    <xf numFmtId="0" fontId="51" fillId="0" borderId="18" xfId="0" applyFont="1" applyBorder="1"/>
    <xf numFmtId="0" fontId="50" fillId="0" borderId="19" xfId="0" applyFont="1" applyBorder="1"/>
    <xf numFmtId="0" fontId="50" fillId="0" borderId="20" xfId="0" applyFont="1" applyBorder="1"/>
    <xf numFmtId="0" fontId="50" fillId="21" borderId="42" xfId="0" applyFont="1" applyFill="1" applyBorder="1"/>
    <xf numFmtId="0" fontId="47" fillId="0" borderId="0" xfId="0" applyFont="1"/>
    <xf numFmtId="0" fontId="50" fillId="0" borderId="0" xfId="0" applyFont="1"/>
    <xf numFmtId="0" fontId="50" fillId="0" borderId="39" xfId="0" applyFont="1" applyBorder="1"/>
    <xf numFmtId="0" fontId="50" fillId="0" borderId="42" xfId="0" applyFont="1" applyBorder="1"/>
    <xf numFmtId="0" fontId="52" fillId="10" borderId="13" xfId="0" applyFont="1" applyFill="1" applyBorder="1"/>
    <xf numFmtId="0" fontId="52" fillId="10" borderId="28" xfId="0" applyFont="1" applyFill="1" applyBorder="1"/>
    <xf numFmtId="167" fontId="52" fillId="22" borderId="42" xfId="0" applyNumberFormat="1" applyFont="1" applyFill="1" applyBorder="1" applyAlignment="1">
      <alignment horizontal="center"/>
    </xf>
    <xf numFmtId="167" fontId="52" fillId="22" borderId="17" xfId="0" applyNumberFormat="1" applyFont="1" applyFill="1" applyBorder="1" applyAlignment="1">
      <alignment horizontal="center"/>
    </xf>
    <xf numFmtId="0" fontId="50" fillId="10" borderId="4" xfId="0" applyFont="1" applyFill="1" applyBorder="1"/>
    <xf numFmtId="0" fontId="50" fillId="10" borderId="43" xfId="0" applyFont="1" applyFill="1" applyBorder="1"/>
    <xf numFmtId="170" fontId="50" fillId="21" borderId="25" xfId="0" applyNumberFormat="1" applyFont="1" applyFill="1" applyBorder="1" applyAlignment="1" applyProtection="1">
      <alignment horizontal="center"/>
      <protection locked="0"/>
    </xf>
    <xf numFmtId="0" fontId="50" fillId="21" borderId="13" xfId="0" applyFont="1" applyFill="1" applyBorder="1" applyProtection="1">
      <protection locked="0"/>
    </xf>
    <xf numFmtId="10" fontId="50" fillId="0" borderId="16" xfId="3" applyNumberFormat="1" applyFont="1" applyBorder="1"/>
    <xf numFmtId="0" fontId="50" fillId="10" borderId="9" xfId="0" applyFont="1" applyFill="1" applyBorder="1"/>
    <xf numFmtId="0" fontId="50" fillId="10" borderId="37" xfId="0" applyFont="1" applyFill="1" applyBorder="1"/>
    <xf numFmtId="0" fontId="50" fillId="0" borderId="42" xfId="0" quotePrefix="1" applyFont="1" applyBorder="1" applyAlignment="1">
      <alignment vertical="top" wrapText="1"/>
    </xf>
    <xf numFmtId="0" fontId="50" fillId="0" borderId="42" xfId="0" applyFont="1" applyBorder="1" applyAlignment="1">
      <alignment vertical="top"/>
    </xf>
    <xf numFmtId="167" fontId="52" fillId="22" borderId="44" xfId="0" applyNumberFormat="1" applyFont="1" applyFill="1" applyBorder="1" applyAlignment="1">
      <alignment horizontal="center"/>
    </xf>
    <xf numFmtId="0" fontId="50" fillId="21" borderId="45" xfId="0" applyFont="1" applyFill="1" applyBorder="1" applyProtection="1">
      <protection locked="0"/>
    </xf>
    <xf numFmtId="0" fontId="50" fillId="21" borderId="17" xfId="0" applyFont="1" applyFill="1" applyBorder="1" applyProtection="1">
      <protection locked="0"/>
    </xf>
    <xf numFmtId="10" fontId="50" fillId="0" borderId="17" xfId="3" applyNumberFormat="1" applyFont="1" applyBorder="1"/>
    <xf numFmtId="0" fontId="50" fillId="0" borderId="21" xfId="0" applyFont="1" applyBorder="1"/>
    <xf numFmtId="0" fontId="50" fillId="0" borderId="22" xfId="0" applyFont="1" applyBorder="1"/>
    <xf numFmtId="0" fontId="50" fillId="0" borderId="23" xfId="0" applyFont="1" applyBorder="1"/>
    <xf numFmtId="0" fontId="47" fillId="6" borderId="38" xfId="0" applyFont="1" applyFill="1" applyBorder="1"/>
    <xf numFmtId="0" fontId="50" fillId="6" borderId="34" xfId="0" applyFont="1" applyFill="1" applyBorder="1"/>
    <xf numFmtId="0" fontId="47" fillId="6" borderId="34" xfId="0" applyFont="1" applyFill="1" applyBorder="1"/>
    <xf numFmtId="0" fontId="47" fillId="6" borderId="35" xfId="0" applyFont="1" applyFill="1" applyBorder="1"/>
    <xf numFmtId="0" fontId="47" fillId="6" borderId="41" xfId="0" applyFont="1" applyFill="1" applyBorder="1"/>
    <xf numFmtId="0" fontId="47" fillId="8" borderId="38" xfId="0" applyFont="1" applyFill="1" applyBorder="1"/>
    <xf numFmtId="0" fontId="50" fillId="8" borderId="34" xfId="0" applyFont="1" applyFill="1" applyBorder="1"/>
    <xf numFmtId="0" fontId="50" fillId="8" borderId="35" xfId="0" applyFont="1" applyFill="1" applyBorder="1"/>
    <xf numFmtId="0" fontId="47" fillId="8" borderId="34" xfId="0" applyFont="1" applyFill="1" applyBorder="1"/>
    <xf numFmtId="0" fontId="47" fillId="8" borderId="35" xfId="0" applyFont="1" applyFill="1" applyBorder="1"/>
    <xf numFmtId="0" fontId="47" fillId="8" borderId="41" xfId="0" applyFont="1" applyFill="1" applyBorder="1"/>
    <xf numFmtId="0" fontId="47" fillId="8" borderId="33" xfId="0" applyFont="1" applyFill="1" applyBorder="1"/>
    <xf numFmtId="0" fontId="47" fillId="8" borderId="50" xfId="0" applyFont="1" applyFill="1" applyBorder="1"/>
    <xf numFmtId="0" fontId="47" fillId="8" borderId="13" xfId="0" applyFont="1" applyFill="1" applyBorder="1"/>
    <xf numFmtId="0" fontId="47" fillId="8" borderId="15" xfId="0" applyFont="1" applyFill="1" applyBorder="1"/>
    <xf numFmtId="0" fontId="47" fillId="6" borderId="27" xfId="0" applyFont="1" applyFill="1" applyBorder="1"/>
    <xf numFmtId="0" fontId="47" fillId="6" borderId="16" xfId="0" applyFont="1" applyFill="1" applyBorder="1"/>
    <xf numFmtId="0" fontId="47" fillId="6" borderId="27" xfId="0" applyFont="1" applyFill="1" applyBorder="1" applyAlignment="1">
      <alignment wrapText="1"/>
    </xf>
    <xf numFmtId="0" fontId="47" fillId="6" borderId="16" xfId="0" applyFont="1" applyFill="1" applyBorder="1" applyAlignment="1">
      <alignment wrapText="1"/>
    </xf>
    <xf numFmtId="0" fontId="47" fillId="6" borderId="28" xfId="0" applyFont="1" applyFill="1" applyBorder="1" applyAlignment="1">
      <alignment wrapText="1"/>
    </xf>
    <xf numFmtId="0" fontId="47" fillId="6" borderId="28" xfId="0" applyFont="1" applyFill="1" applyBorder="1"/>
    <xf numFmtId="0" fontId="47" fillId="6" borderId="36" xfId="0" applyFont="1" applyFill="1" applyBorder="1"/>
    <xf numFmtId="0" fontId="47" fillId="6" borderId="17" xfId="0" applyFont="1" applyFill="1" applyBorder="1" applyAlignment="1">
      <alignment wrapText="1"/>
    </xf>
    <xf numFmtId="0" fontId="47" fillId="6" borderId="37" xfId="0" applyFont="1" applyFill="1" applyBorder="1" applyAlignment="1">
      <alignment wrapText="1"/>
    </xf>
    <xf numFmtId="0" fontId="47" fillId="6" borderId="40" xfId="0" applyFont="1" applyFill="1" applyBorder="1"/>
    <xf numFmtId="0" fontId="47" fillId="8" borderId="27" xfId="0" applyFont="1" applyFill="1" applyBorder="1"/>
    <xf numFmtId="0" fontId="47" fillId="8" borderId="16" xfId="0" applyFont="1" applyFill="1" applyBorder="1"/>
    <xf numFmtId="0" fontId="47" fillId="8" borderId="16" xfId="0" applyFont="1" applyFill="1" applyBorder="1" applyAlignment="1">
      <alignment wrapText="1"/>
    </xf>
    <xf numFmtId="0" fontId="47" fillId="8" borderId="28" xfId="0" applyFont="1" applyFill="1" applyBorder="1" applyAlignment="1">
      <alignment wrapText="1"/>
    </xf>
    <xf numFmtId="0" fontId="47" fillId="8" borderId="36" xfId="0" applyFont="1" applyFill="1" applyBorder="1" applyAlignment="1">
      <alignment wrapText="1"/>
    </xf>
    <xf numFmtId="0" fontId="47" fillId="8" borderId="17" xfId="0" applyFont="1" applyFill="1" applyBorder="1" applyAlignment="1">
      <alignment wrapText="1"/>
    </xf>
    <xf numFmtId="0" fontId="47" fillId="8" borderId="47" xfId="0" applyFont="1" applyFill="1" applyBorder="1"/>
    <xf numFmtId="0" fontId="47" fillId="8" borderId="32" xfId="0" applyFont="1" applyFill="1" applyBorder="1"/>
    <xf numFmtId="0" fontId="47" fillId="8" borderId="36" xfId="0" applyFont="1" applyFill="1" applyBorder="1"/>
    <xf numFmtId="0" fontId="47" fillId="8" borderId="9" xfId="0" applyFont="1" applyFill="1" applyBorder="1"/>
    <xf numFmtId="0" fontId="47" fillId="8" borderId="15" xfId="0" applyFont="1" applyFill="1" applyBorder="1" applyAlignment="1">
      <alignment wrapText="1"/>
    </xf>
    <xf numFmtId="0" fontId="47" fillId="8" borderId="27" xfId="0" applyFont="1" applyFill="1" applyBorder="1" applyAlignment="1">
      <alignment wrapText="1"/>
    </xf>
    <xf numFmtId="0" fontId="47" fillId="8" borderId="40" xfId="0" applyFont="1" applyFill="1" applyBorder="1" applyAlignment="1">
      <alignment wrapText="1"/>
    </xf>
    <xf numFmtId="0" fontId="47" fillId="8" borderId="17" xfId="0" applyFont="1" applyFill="1" applyBorder="1"/>
    <xf numFmtId="0" fontId="47" fillId="8" borderId="28" xfId="0" applyFont="1" applyFill="1" applyBorder="1"/>
    <xf numFmtId="0" fontId="47" fillId="8" borderId="26" xfId="0" applyFont="1" applyFill="1" applyBorder="1"/>
    <xf numFmtId="0" fontId="47" fillId="8" borderId="40" xfId="0" applyFont="1" applyFill="1" applyBorder="1"/>
    <xf numFmtId="0" fontId="47" fillId="8" borderId="11" xfId="0" applyFont="1" applyFill="1" applyBorder="1"/>
    <xf numFmtId="0" fontId="47" fillId="8" borderId="16" xfId="0" applyFont="1" applyFill="1" applyBorder="1" applyAlignment="1">
      <alignment horizontal="right"/>
    </xf>
    <xf numFmtId="0" fontId="53" fillId="7" borderId="29" xfId="0" applyFont="1" applyFill="1" applyBorder="1"/>
    <xf numFmtId="0" fontId="53" fillId="7" borderId="30" xfId="0" applyFont="1" applyFill="1" applyBorder="1"/>
    <xf numFmtId="0" fontId="53" fillId="0" borderId="0" xfId="0" applyFont="1"/>
    <xf numFmtId="164" fontId="53" fillId="7" borderId="30" xfId="1" applyNumberFormat="1" applyFont="1" applyFill="1" applyBorder="1"/>
    <xf numFmtId="43" fontId="53" fillId="7" borderId="30" xfId="1" applyFont="1" applyFill="1" applyBorder="1"/>
    <xf numFmtId="9" fontId="53" fillId="7" borderId="30" xfId="3" applyFont="1" applyFill="1" applyBorder="1"/>
    <xf numFmtId="2" fontId="53" fillId="7" borderId="31" xfId="3" applyNumberFormat="1" applyFont="1" applyFill="1" applyBorder="1"/>
    <xf numFmtId="2" fontId="53" fillId="2" borderId="29" xfId="3" applyNumberFormat="1" applyFont="1" applyFill="1" applyBorder="1"/>
    <xf numFmtId="2" fontId="53" fillId="2" borderId="31" xfId="3" applyNumberFormat="1" applyFont="1" applyFill="1" applyBorder="1"/>
    <xf numFmtId="0" fontId="53" fillId="7" borderId="31" xfId="0" applyFont="1" applyFill="1" applyBorder="1"/>
    <xf numFmtId="9" fontId="53" fillId="7" borderId="29" xfId="3" applyFont="1" applyFill="1" applyBorder="1"/>
    <xf numFmtId="43" fontId="53" fillId="7" borderId="31" xfId="1" applyFont="1" applyFill="1" applyBorder="1"/>
    <xf numFmtId="9" fontId="53" fillId="7" borderId="51" xfId="3" applyFont="1" applyFill="1" applyBorder="1"/>
    <xf numFmtId="9" fontId="53" fillId="7" borderId="24" xfId="3" applyFont="1" applyFill="1" applyBorder="1"/>
    <xf numFmtId="9" fontId="53" fillId="0" borderId="0" xfId="3" applyFont="1"/>
    <xf numFmtId="164" fontId="53" fillId="7" borderId="27" xfId="1" applyNumberFormat="1" applyFont="1" applyFill="1" applyBorder="1"/>
    <xf numFmtId="164" fontId="53" fillId="7" borderId="16" xfId="1" applyNumberFormat="1" applyFont="1" applyFill="1" applyBorder="1"/>
    <xf numFmtId="164" fontId="53" fillId="7" borderId="28" xfId="0" applyNumberFormat="1" applyFont="1" applyFill="1" applyBorder="1"/>
    <xf numFmtId="0" fontId="53" fillId="7" borderId="30" xfId="3" applyNumberFormat="1" applyFont="1" applyFill="1" applyBorder="1"/>
    <xf numFmtId="9" fontId="53" fillId="7" borderId="31" xfId="3" applyFont="1" applyFill="1" applyBorder="1"/>
    <xf numFmtId="43" fontId="53" fillId="7" borderId="26" xfId="1" applyFont="1" applyFill="1" applyBorder="1"/>
    <xf numFmtId="164" fontId="53" fillId="7" borderId="49" xfId="1" applyNumberFormat="1" applyFont="1" applyFill="1" applyBorder="1"/>
    <xf numFmtId="168" fontId="53" fillId="7" borderId="29" xfId="3" applyNumberFormat="1" applyFont="1" applyFill="1" applyBorder="1"/>
    <xf numFmtId="168" fontId="53" fillId="7" borderId="30" xfId="0" applyNumberFormat="1" applyFont="1" applyFill="1" applyBorder="1"/>
    <xf numFmtId="2" fontId="53" fillId="7" borderId="51" xfId="0" applyNumberFormat="1" applyFont="1" applyFill="1" applyBorder="1"/>
    <xf numFmtId="164" fontId="53" fillId="7" borderId="30" xfId="0" applyNumberFormat="1" applyFont="1" applyFill="1" applyBorder="1"/>
    <xf numFmtId="0" fontId="55" fillId="6" borderId="38" xfId="0" applyFont="1" applyFill="1" applyBorder="1"/>
    <xf numFmtId="0" fontId="55" fillId="6" borderId="34" xfId="0" applyFont="1" applyFill="1" applyBorder="1"/>
    <xf numFmtId="0" fontId="55" fillId="6" borderId="35" xfId="0" applyFont="1" applyFill="1" applyBorder="1"/>
    <xf numFmtId="0" fontId="56" fillId="0" borderId="0" xfId="0" applyFont="1"/>
    <xf numFmtId="0" fontId="55" fillId="6" borderId="41" xfId="0" applyFont="1" applyFill="1" applyBorder="1"/>
    <xf numFmtId="0" fontId="55" fillId="0" borderId="0" xfId="0" applyFont="1"/>
    <xf numFmtId="0" fontId="55" fillId="8" borderId="38" xfId="0" applyFont="1" applyFill="1" applyBorder="1"/>
    <xf numFmtId="0" fontId="56" fillId="8" borderId="34" xfId="0" applyFont="1" applyFill="1" applyBorder="1"/>
    <xf numFmtId="0" fontId="56" fillId="8" borderId="35" xfId="0" applyFont="1" applyFill="1" applyBorder="1"/>
    <xf numFmtId="0" fontId="55" fillId="8" borderId="34" xfId="0" applyFont="1" applyFill="1" applyBorder="1"/>
    <xf numFmtId="0" fontId="55" fillId="8" borderId="35" xfId="0" applyFont="1" applyFill="1" applyBorder="1"/>
    <xf numFmtId="0" fontId="55" fillId="8" borderId="41" xfId="0" applyFont="1" applyFill="1" applyBorder="1"/>
    <xf numFmtId="0" fontId="55" fillId="8" borderId="33" xfId="0" applyFont="1" applyFill="1" applyBorder="1"/>
    <xf numFmtId="0" fontId="55" fillId="8" borderId="50" xfId="0" applyFont="1" applyFill="1" applyBorder="1"/>
    <xf numFmtId="0" fontId="55" fillId="8" borderId="13" xfId="0" applyFont="1" applyFill="1" applyBorder="1"/>
    <xf numFmtId="0" fontId="55" fillId="8" borderId="15" xfId="0" applyFont="1" applyFill="1" applyBorder="1"/>
    <xf numFmtId="0" fontId="55" fillId="6" borderId="27" xfId="0" applyFont="1" applyFill="1" applyBorder="1" applyAlignment="1">
      <alignment wrapText="1"/>
    </xf>
    <xf numFmtId="0" fontId="55" fillId="6" borderId="16" xfId="0" applyFont="1" applyFill="1" applyBorder="1" applyAlignment="1">
      <alignment wrapText="1"/>
    </xf>
    <xf numFmtId="0" fontId="55" fillId="6" borderId="28" xfId="0" applyFont="1" applyFill="1" applyBorder="1" applyAlignment="1">
      <alignment wrapText="1"/>
    </xf>
    <xf numFmtId="0" fontId="55" fillId="6" borderId="27" xfId="0" applyFont="1" applyFill="1" applyBorder="1"/>
    <xf numFmtId="0" fontId="55" fillId="6" borderId="28" xfId="0" applyFont="1" applyFill="1" applyBorder="1"/>
    <xf numFmtId="0" fontId="55" fillId="6" borderId="36" xfId="0" applyFont="1" applyFill="1" applyBorder="1"/>
    <xf numFmtId="0" fontId="55" fillId="6" borderId="17" xfId="0" applyFont="1" applyFill="1" applyBorder="1" applyAlignment="1">
      <alignment wrapText="1"/>
    </xf>
    <xf numFmtId="0" fontId="55" fillId="6" borderId="37" xfId="0" applyFont="1" applyFill="1" applyBorder="1" applyAlignment="1">
      <alignment wrapText="1"/>
    </xf>
    <xf numFmtId="0" fontId="55" fillId="6" borderId="40" xfId="0" applyFont="1" applyFill="1" applyBorder="1"/>
    <xf numFmtId="0" fontId="55" fillId="8" borderId="27" xfId="0" applyFont="1" applyFill="1" applyBorder="1"/>
    <xf numFmtId="0" fontId="55" fillId="8" borderId="16" xfId="0" applyFont="1" applyFill="1" applyBorder="1"/>
    <xf numFmtId="0" fontId="55" fillId="8" borderId="16" xfId="0" applyFont="1" applyFill="1" applyBorder="1" applyAlignment="1">
      <alignment wrapText="1"/>
    </xf>
    <xf numFmtId="0" fontId="55" fillId="8" borderId="28" xfId="0" applyFont="1" applyFill="1" applyBorder="1" applyAlignment="1">
      <alignment wrapText="1"/>
    </xf>
    <xf numFmtId="0" fontId="55" fillId="8" borderId="36" xfId="0" applyFont="1" applyFill="1" applyBorder="1" applyAlignment="1">
      <alignment wrapText="1"/>
    </xf>
    <xf numFmtId="0" fontId="55" fillId="8" borderId="17" xfId="0" applyFont="1" applyFill="1" applyBorder="1" applyAlignment="1">
      <alignment wrapText="1"/>
    </xf>
    <xf numFmtId="0" fontId="55" fillId="8" borderId="47" xfId="0" applyFont="1" applyFill="1" applyBorder="1" applyAlignment="1">
      <alignment wrapText="1"/>
    </xf>
    <xf numFmtId="0" fontId="55" fillId="8" borderId="32" xfId="0" applyFont="1" applyFill="1" applyBorder="1"/>
    <xf numFmtId="0" fontId="55" fillId="8" borderId="36" xfId="0" applyFont="1" applyFill="1" applyBorder="1"/>
    <xf numFmtId="0" fontId="55" fillId="8" borderId="9" xfId="0" applyFont="1" applyFill="1" applyBorder="1"/>
    <xf numFmtId="0" fontId="55" fillId="8" borderId="15" xfId="0" applyFont="1" applyFill="1" applyBorder="1" applyAlignment="1">
      <alignment wrapText="1"/>
    </xf>
    <xf numFmtId="0" fontId="55" fillId="8" borderId="40" xfId="0" applyFont="1" applyFill="1" applyBorder="1" applyAlignment="1">
      <alignment wrapText="1"/>
    </xf>
    <xf numFmtId="0" fontId="55" fillId="8" borderId="17" xfId="0" applyFont="1" applyFill="1" applyBorder="1"/>
    <xf numFmtId="0" fontId="55" fillId="6" borderId="16" xfId="0" applyFont="1" applyFill="1" applyBorder="1"/>
    <xf numFmtId="0" fontId="55" fillId="8" borderId="28" xfId="0" applyFont="1" applyFill="1" applyBorder="1"/>
    <xf numFmtId="0" fontId="55" fillId="8" borderId="26" xfId="0" applyFont="1" applyFill="1" applyBorder="1"/>
    <xf numFmtId="0" fontId="55" fillId="8" borderId="40" xfId="0" applyFont="1" applyFill="1" applyBorder="1"/>
    <xf numFmtId="0" fontId="55" fillId="8" borderId="11" xfId="0" applyFont="1" applyFill="1" applyBorder="1"/>
    <xf numFmtId="0" fontId="55" fillId="8" borderId="16" xfId="0" applyFont="1" applyFill="1" applyBorder="1" applyAlignment="1">
      <alignment horizontal="right"/>
    </xf>
    <xf numFmtId="0" fontId="50" fillId="22" borderId="34" xfId="0" applyFont="1" applyFill="1" applyBorder="1"/>
    <xf numFmtId="0" fontId="47" fillId="22" borderId="41" xfId="0" applyFont="1" applyFill="1" applyBorder="1"/>
    <xf numFmtId="0" fontId="47" fillId="25" borderId="38" xfId="0" applyFont="1" applyFill="1" applyBorder="1"/>
    <xf numFmtId="0" fontId="50" fillId="25" borderId="34" xfId="0" applyFont="1" applyFill="1" applyBorder="1"/>
    <xf numFmtId="0" fontId="50" fillId="25" borderId="35" xfId="0" applyFont="1" applyFill="1" applyBorder="1"/>
    <xf numFmtId="0" fontId="47" fillId="25" borderId="34" xfId="0" applyFont="1" applyFill="1" applyBorder="1"/>
    <xf numFmtId="0" fontId="47" fillId="25" borderId="35" xfId="0" applyFont="1" applyFill="1" applyBorder="1"/>
    <xf numFmtId="0" fontId="47" fillId="25" borderId="41" xfId="0" applyFont="1" applyFill="1" applyBorder="1"/>
    <xf numFmtId="0" fontId="47" fillId="25" borderId="33" xfId="0" applyFont="1" applyFill="1" applyBorder="1"/>
    <xf numFmtId="0" fontId="47" fillId="25" borderId="50" xfId="0" applyFont="1" applyFill="1" applyBorder="1"/>
    <xf numFmtId="0" fontId="47" fillId="22" borderId="36" xfId="0" applyFont="1" applyFill="1" applyBorder="1"/>
    <xf numFmtId="0" fontId="47" fillId="22" borderId="17" xfId="0" applyFont="1" applyFill="1" applyBorder="1" applyAlignment="1">
      <alignment wrapText="1"/>
    </xf>
    <xf numFmtId="0" fontId="47" fillId="22" borderId="37" xfId="0" applyFont="1" applyFill="1" applyBorder="1" applyAlignment="1">
      <alignment wrapText="1"/>
    </xf>
    <xf numFmtId="0" fontId="47" fillId="22" borderId="40" xfId="0" applyFont="1" applyFill="1" applyBorder="1"/>
    <xf numFmtId="0" fontId="47" fillId="25" borderId="27" xfId="0" applyFont="1" applyFill="1" applyBorder="1"/>
    <xf numFmtId="0" fontId="47" fillId="25" borderId="16" xfId="0" applyFont="1" applyFill="1" applyBorder="1"/>
    <xf numFmtId="0" fontId="47" fillId="25" borderId="16" xfId="0" applyFont="1" applyFill="1" applyBorder="1" applyAlignment="1">
      <alignment wrapText="1"/>
    </xf>
    <xf numFmtId="0" fontId="47" fillId="25" borderId="28" xfId="0" applyFont="1" applyFill="1" applyBorder="1" applyAlignment="1">
      <alignment wrapText="1"/>
    </xf>
    <xf numFmtId="0" fontId="47" fillId="25" borderId="36" xfId="0" applyFont="1" applyFill="1" applyBorder="1" applyAlignment="1">
      <alignment wrapText="1"/>
    </xf>
    <xf numFmtId="0" fontId="47" fillId="25" borderId="17" xfId="0" applyFont="1" applyFill="1" applyBorder="1" applyAlignment="1">
      <alignment wrapText="1"/>
    </xf>
    <xf numFmtId="0" fontId="47" fillId="25" borderId="47" xfId="0" applyFont="1" applyFill="1" applyBorder="1"/>
    <xf numFmtId="0" fontId="47" fillId="25" borderId="32" xfId="0" applyFont="1" applyFill="1" applyBorder="1"/>
    <xf numFmtId="0" fontId="47" fillId="25" borderId="36" xfId="0" applyFont="1" applyFill="1" applyBorder="1"/>
    <xf numFmtId="0" fontId="47" fillId="25" borderId="9" xfId="0" applyFont="1" applyFill="1" applyBorder="1"/>
    <xf numFmtId="0" fontId="47" fillId="25" borderId="15" xfId="0" applyFont="1" applyFill="1" applyBorder="1" applyAlignment="1">
      <alignment wrapText="1"/>
    </xf>
    <xf numFmtId="0" fontId="47" fillId="25" borderId="27" xfId="0" applyFont="1" applyFill="1" applyBorder="1" applyAlignment="1">
      <alignment wrapText="1"/>
    </xf>
    <xf numFmtId="0" fontId="47" fillId="25" borderId="40" xfId="0" applyFont="1" applyFill="1" applyBorder="1" applyAlignment="1">
      <alignment wrapText="1"/>
    </xf>
    <xf numFmtId="0" fontId="47" fillId="25" borderId="28" xfId="0" applyFont="1" applyFill="1" applyBorder="1"/>
    <xf numFmtId="0" fontId="47" fillId="25" borderId="26" xfId="0" applyFont="1" applyFill="1" applyBorder="1"/>
    <xf numFmtId="0" fontId="47" fillId="25" borderId="40" xfId="0" applyFont="1" applyFill="1" applyBorder="1"/>
    <xf numFmtId="0" fontId="47" fillId="25" borderId="13" xfId="0" applyFont="1" applyFill="1" applyBorder="1"/>
    <xf numFmtId="0" fontId="47" fillId="25" borderId="17" xfId="0" applyFont="1" applyFill="1" applyBorder="1"/>
    <xf numFmtId="0" fontId="47" fillId="25" borderId="11" xfId="0" applyFont="1" applyFill="1" applyBorder="1"/>
    <xf numFmtId="0" fontId="49" fillId="23" borderId="30" xfId="0" applyFont="1" applyFill="1" applyBorder="1"/>
    <xf numFmtId="0" fontId="49" fillId="23" borderId="31" xfId="0" applyFont="1" applyFill="1" applyBorder="1"/>
    <xf numFmtId="9" fontId="49" fillId="23" borderId="29" xfId="3" applyFont="1" applyFill="1" applyBorder="1"/>
    <xf numFmtId="9" fontId="49" fillId="23" borderId="30" xfId="3" applyFont="1" applyFill="1" applyBorder="1"/>
    <xf numFmtId="43" fontId="49" fillId="23" borderId="31" xfId="1" applyFont="1" applyFill="1" applyBorder="1"/>
    <xf numFmtId="9" fontId="49" fillId="23" borderId="51" xfId="3" applyFont="1" applyFill="1" applyBorder="1"/>
    <xf numFmtId="9" fontId="49" fillId="23" borderId="24" xfId="3" applyFont="1" applyFill="1" applyBorder="1"/>
    <xf numFmtId="164" fontId="49" fillId="23" borderId="27" xfId="1" applyNumberFormat="1" applyFont="1" applyFill="1" applyBorder="1"/>
    <xf numFmtId="164" fontId="49" fillId="23" borderId="16" xfId="1" applyNumberFormat="1" applyFont="1" applyFill="1" applyBorder="1"/>
    <xf numFmtId="164" fontId="49" fillId="23" borderId="28" xfId="0" applyNumberFormat="1" applyFont="1" applyFill="1" applyBorder="1"/>
    <xf numFmtId="0" fontId="58" fillId="24" borderId="29" xfId="0" applyFont="1" applyFill="1" applyBorder="1"/>
    <xf numFmtId="0" fontId="58" fillId="24" borderId="30" xfId="0" applyFont="1" applyFill="1" applyBorder="1"/>
    <xf numFmtId="0" fontId="58" fillId="24" borderId="31" xfId="0" applyFont="1" applyFill="1" applyBorder="1"/>
    <xf numFmtId="0" fontId="58" fillId="24" borderId="30" xfId="3" applyNumberFormat="1" applyFont="1" applyFill="1" applyBorder="1"/>
    <xf numFmtId="9" fontId="58" fillId="24" borderId="30" xfId="3" applyFont="1" applyFill="1" applyBorder="1"/>
    <xf numFmtId="9" fontId="58" fillId="24" borderId="31" xfId="3" applyFont="1" applyFill="1" applyBorder="1"/>
    <xf numFmtId="43" fontId="58" fillId="24" borderId="26" xfId="1" applyFont="1" applyFill="1" applyBorder="1"/>
    <xf numFmtId="164" fontId="58" fillId="24" borderId="49" xfId="1" applyNumberFormat="1" applyFont="1" applyFill="1" applyBorder="1"/>
    <xf numFmtId="168" fontId="58" fillId="24" borderId="29" xfId="3" applyNumberFormat="1" applyFont="1" applyFill="1" applyBorder="1"/>
    <xf numFmtId="168" fontId="58" fillId="24" borderId="30" xfId="0" applyNumberFormat="1" applyFont="1" applyFill="1" applyBorder="1"/>
    <xf numFmtId="2" fontId="58" fillId="24" borderId="51" xfId="0" applyNumberFormat="1" applyFont="1" applyFill="1" applyBorder="1"/>
    <xf numFmtId="9" fontId="58" fillId="24" borderId="24" xfId="3" applyFont="1" applyFill="1" applyBorder="1"/>
    <xf numFmtId="0" fontId="50" fillId="20" borderId="36" xfId="0" applyFont="1" applyFill="1" applyBorder="1" applyProtection="1">
      <protection locked="0"/>
    </xf>
    <xf numFmtId="0" fontId="50" fillId="20" borderId="28" xfId="0" applyFont="1" applyFill="1" applyBorder="1" applyProtection="1">
      <protection locked="0"/>
    </xf>
    <xf numFmtId="9" fontId="50" fillId="21" borderId="27" xfId="3" applyFont="1" applyFill="1" applyBorder="1" applyProtection="1">
      <protection locked="0"/>
    </xf>
    <xf numFmtId="9" fontId="50" fillId="21" borderId="17" xfId="3" applyFont="1" applyFill="1" applyBorder="1" applyProtection="1">
      <protection locked="0"/>
    </xf>
    <xf numFmtId="43" fontId="50" fillId="20" borderId="37" xfId="1" applyFont="1" applyFill="1" applyBorder="1" applyProtection="1">
      <protection locked="0"/>
    </xf>
    <xf numFmtId="9" fontId="53" fillId="20" borderId="40" xfId="3" applyFont="1" applyFill="1" applyBorder="1"/>
    <xf numFmtId="9" fontId="50" fillId="0" borderId="0" xfId="3" applyFont="1"/>
    <xf numFmtId="164" fontId="50" fillId="20" borderId="27" xfId="1" applyNumberFormat="1" applyFont="1" applyFill="1" applyBorder="1"/>
    <xf numFmtId="164" fontId="50" fillId="20" borderId="16" xfId="1" applyNumberFormat="1" applyFont="1" applyFill="1" applyBorder="1"/>
    <xf numFmtId="164" fontId="50" fillId="20" borderId="28" xfId="0" applyNumberFormat="1" applyFont="1" applyFill="1" applyBorder="1"/>
    <xf numFmtId="0" fontId="50" fillId="21" borderId="36" xfId="0" applyFont="1" applyFill="1" applyBorder="1" applyProtection="1">
      <protection locked="0"/>
    </xf>
    <xf numFmtId="0" fontId="50" fillId="21" borderId="37" xfId="0" applyFont="1" applyFill="1" applyBorder="1" applyProtection="1">
      <protection locked="0"/>
    </xf>
    <xf numFmtId="0" fontId="50" fillId="21" borderId="27" xfId="0" applyFont="1" applyFill="1" applyBorder="1" applyProtection="1">
      <protection locked="0"/>
    </xf>
    <xf numFmtId="1" fontId="50" fillId="21" borderId="17" xfId="3" applyNumberFormat="1" applyFont="1" applyFill="1" applyBorder="1" applyProtection="1">
      <protection locked="0"/>
    </xf>
    <xf numFmtId="2" fontId="50" fillId="21" borderId="17" xfId="3" applyNumberFormat="1" applyFont="1" applyFill="1" applyBorder="1" applyProtection="1">
      <protection locked="0"/>
    </xf>
    <xf numFmtId="9" fontId="50" fillId="21" borderId="37" xfId="3" applyFont="1" applyFill="1" applyBorder="1" applyProtection="1">
      <protection locked="0"/>
    </xf>
    <xf numFmtId="43" fontId="50" fillId="25" borderId="26" xfId="1" applyFont="1" applyFill="1" applyBorder="1" applyProtection="1">
      <protection locked="0"/>
    </xf>
    <xf numFmtId="9" fontId="50" fillId="21" borderId="40" xfId="3" applyFont="1" applyFill="1" applyBorder="1" applyProtection="1">
      <protection locked="0"/>
    </xf>
    <xf numFmtId="0" fontId="50" fillId="21" borderId="9" xfId="0" applyFont="1" applyFill="1" applyBorder="1" applyProtection="1">
      <protection locked="0"/>
    </xf>
    <xf numFmtId="169" fontId="50" fillId="21" borderId="36" xfId="3" applyNumberFormat="1" applyFont="1" applyFill="1" applyBorder="1" applyProtection="1">
      <protection locked="0"/>
    </xf>
    <xf numFmtId="169" fontId="50" fillId="21" borderId="11" xfId="3" applyNumberFormat="1" applyFont="1" applyFill="1" applyBorder="1" applyProtection="1">
      <protection locked="0"/>
    </xf>
    <xf numFmtId="43" fontId="50" fillId="25" borderId="37" xfId="1" applyFont="1" applyFill="1" applyBorder="1" applyProtection="1">
      <protection locked="0"/>
    </xf>
    <xf numFmtId="169" fontId="50" fillId="21" borderId="27" xfId="3" applyNumberFormat="1" applyFont="1" applyFill="1" applyBorder="1" applyProtection="1">
      <protection locked="0"/>
    </xf>
    <xf numFmtId="169" fontId="50" fillId="21" borderId="15" xfId="3" applyNumberFormat="1" applyFont="1" applyFill="1" applyBorder="1" applyProtection="1">
      <protection locked="0"/>
    </xf>
    <xf numFmtId="9" fontId="50" fillId="25" borderId="37" xfId="3" applyFont="1" applyFill="1" applyBorder="1"/>
    <xf numFmtId="164" fontId="50" fillId="8" borderId="17" xfId="1" applyNumberFormat="1" applyFont="1" applyFill="1" applyBorder="1"/>
    <xf numFmtId="164" fontId="50" fillId="8" borderId="17" xfId="0" applyNumberFormat="1" applyFont="1" applyFill="1" applyBorder="1"/>
    <xf numFmtId="9" fontId="53" fillId="20" borderId="32" xfId="3" applyFont="1" applyFill="1" applyBorder="1"/>
    <xf numFmtId="0" fontId="50" fillId="21" borderId="16" xfId="0" applyFont="1" applyFill="1" applyBorder="1" applyProtection="1">
      <protection locked="0"/>
    </xf>
    <xf numFmtId="0" fontId="50" fillId="21" borderId="28" xfId="0" applyFont="1" applyFill="1" applyBorder="1" applyProtection="1">
      <protection locked="0"/>
    </xf>
    <xf numFmtId="1" fontId="50" fillId="21" borderId="16" xfId="3" applyNumberFormat="1" applyFont="1" applyFill="1" applyBorder="1" applyProtection="1">
      <protection locked="0"/>
    </xf>
    <xf numFmtId="2" fontId="50" fillId="21" borderId="16" xfId="3" applyNumberFormat="1" applyFont="1" applyFill="1" applyBorder="1" applyProtection="1">
      <protection locked="0"/>
    </xf>
    <xf numFmtId="9" fontId="50" fillId="21" borderId="16" xfId="3" applyFont="1" applyFill="1" applyBorder="1" applyProtection="1">
      <protection locked="0"/>
    </xf>
    <xf numFmtId="9" fontId="50" fillId="21" borderId="28" xfId="3" applyFont="1" applyFill="1" applyBorder="1" applyProtection="1">
      <protection locked="0"/>
    </xf>
    <xf numFmtId="43" fontId="50" fillId="25" borderId="28" xfId="1" applyFont="1" applyFill="1" applyBorder="1" applyProtection="1">
      <protection locked="0"/>
    </xf>
    <xf numFmtId="9" fontId="50" fillId="25" borderId="28" xfId="3" applyFont="1" applyFill="1" applyBorder="1"/>
    <xf numFmtId="164" fontId="50" fillId="8" borderId="16" xfId="1" applyNumberFormat="1" applyFont="1" applyFill="1" applyBorder="1"/>
    <xf numFmtId="164" fontId="50" fillId="8" borderId="16" xfId="0" applyNumberFormat="1" applyFont="1" applyFill="1" applyBorder="1"/>
    <xf numFmtId="9" fontId="50" fillId="21" borderId="32" xfId="3" applyFont="1" applyFill="1" applyBorder="1" applyProtection="1">
      <protection locked="0"/>
    </xf>
    <xf numFmtId="164" fontId="50" fillId="21" borderId="13" xfId="1" applyNumberFormat="1" applyFont="1" applyFill="1" applyBorder="1" applyProtection="1">
      <protection locked="0"/>
    </xf>
    <xf numFmtId="0" fontId="50" fillId="20" borderId="16" xfId="0" applyFont="1" applyFill="1" applyBorder="1" applyProtection="1">
      <protection locked="0"/>
    </xf>
    <xf numFmtId="9" fontId="53" fillId="20" borderId="46" xfId="3" applyFont="1" applyFill="1" applyBorder="1"/>
    <xf numFmtId="0" fontId="47" fillId="22" borderId="29" xfId="0" applyFont="1" applyFill="1" applyBorder="1"/>
    <xf numFmtId="0" fontId="47" fillId="22" borderId="30" xfId="0" applyFont="1" applyFill="1" applyBorder="1"/>
    <xf numFmtId="0" fontId="47" fillId="22" borderId="31" xfId="0" applyFont="1" applyFill="1" applyBorder="1"/>
    <xf numFmtId="9" fontId="47" fillId="22" borderId="29" xfId="3" applyFont="1" applyFill="1" applyBorder="1"/>
    <xf numFmtId="9" fontId="47" fillId="22" borderId="30" xfId="3" applyFont="1" applyFill="1" applyBorder="1"/>
    <xf numFmtId="43" fontId="47" fillId="22" borderId="31" xfId="1" applyFont="1" applyFill="1" applyBorder="1"/>
    <xf numFmtId="9" fontId="47" fillId="22" borderId="24" xfId="3" applyFont="1" applyFill="1" applyBorder="1"/>
    <xf numFmtId="43" fontId="47" fillId="22" borderId="29" xfId="1" applyFont="1" applyFill="1" applyBorder="1"/>
    <xf numFmtId="43" fontId="47" fillId="22" borderId="30" xfId="1" applyFont="1" applyFill="1" applyBorder="1"/>
    <xf numFmtId="164" fontId="47" fillId="22" borderId="31" xfId="1" applyNumberFormat="1" applyFont="1" applyFill="1" applyBorder="1"/>
    <xf numFmtId="0" fontId="47" fillId="25" borderId="29" xfId="0" applyFont="1" applyFill="1" applyBorder="1"/>
    <xf numFmtId="0" fontId="47" fillId="25" borderId="30" xfId="0" applyFont="1" applyFill="1" applyBorder="1"/>
    <xf numFmtId="0" fontId="47" fillId="25" borderId="31" xfId="0" applyFont="1" applyFill="1" applyBorder="1"/>
    <xf numFmtId="0" fontId="47" fillId="25" borderId="48" xfId="0" applyFont="1" applyFill="1" applyBorder="1" applyProtection="1">
      <protection locked="0"/>
    </xf>
    <xf numFmtId="9" fontId="47" fillId="25" borderId="24" xfId="3" applyFont="1" applyFill="1" applyBorder="1"/>
    <xf numFmtId="164" fontId="47" fillId="25" borderId="49" xfId="1" applyNumberFormat="1" applyFont="1" applyFill="1" applyBorder="1"/>
    <xf numFmtId="9" fontId="47" fillId="25" borderId="29" xfId="3" applyFont="1" applyFill="1" applyBorder="1"/>
    <xf numFmtId="2" fontId="47" fillId="25" borderId="31" xfId="0" applyNumberFormat="1" applyFont="1" applyFill="1" applyBorder="1"/>
    <xf numFmtId="9" fontId="47" fillId="25" borderId="31" xfId="3" applyFont="1" applyFill="1" applyBorder="1"/>
    <xf numFmtId="164" fontId="47" fillId="8" borderId="16" xfId="1" applyNumberFormat="1" applyFont="1" applyFill="1" applyBorder="1"/>
    <xf numFmtId="164" fontId="47" fillId="0" borderId="0" xfId="1" applyNumberFormat="1" applyFont="1"/>
    <xf numFmtId="0" fontId="47" fillId="6" borderId="29" xfId="0" applyFont="1" applyFill="1" applyBorder="1"/>
    <xf numFmtId="0" fontId="47" fillId="6" borderId="30" xfId="0" applyFont="1" applyFill="1" applyBorder="1"/>
    <xf numFmtId="0" fontId="47" fillId="6" borderId="31" xfId="0" applyFont="1" applyFill="1" applyBorder="1"/>
    <xf numFmtId="9" fontId="47" fillId="6" borderId="29" xfId="3" applyFont="1" applyFill="1" applyBorder="1"/>
    <xf numFmtId="9" fontId="47" fillId="6" borderId="30" xfId="3" applyFont="1" applyFill="1" applyBorder="1"/>
    <xf numFmtId="43" fontId="47" fillId="6" borderId="31" xfId="1" applyFont="1" applyFill="1" applyBorder="1"/>
    <xf numFmtId="9" fontId="47" fillId="6" borderId="24" xfId="3" applyFont="1" applyFill="1" applyBorder="1"/>
    <xf numFmtId="43" fontId="47" fillId="6" borderId="29" xfId="1" applyFont="1" applyFill="1" applyBorder="1"/>
    <xf numFmtId="43" fontId="47" fillId="6" borderId="30" xfId="1" applyFont="1" applyFill="1" applyBorder="1"/>
    <xf numFmtId="164" fontId="47" fillId="6" borderId="31" xfId="1" applyNumberFormat="1" applyFont="1" applyFill="1" applyBorder="1"/>
    <xf numFmtId="0" fontId="47" fillId="8" borderId="29" xfId="0" applyFont="1" applyFill="1" applyBorder="1"/>
    <xf numFmtId="0" fontId="47" fillId="8" borderId="30" xfId="0" applyFont="1" applyFill="1" applyBorder="1"/>
    <xf numFmtId="0" fontId="47" fillId="8" borderId="31" xfId="0" applyFont="1" applyFill="1" applyBorder="1"/>
    <xf numFmtId="0" fontId="47" fillId="8" borderId="48" xfId="0" applyFont="1" applyFill="1" applyBorder="1" applyProtection="1">
      <protection locked="0"/>
    </xf>
    <xf numFmtId="9" fontId="47" fillId="8" borderId="24" xfId="3" applyFont="1" applyFill="1" applyBorder="1"/>
    <xf numFmtId="164" fontId="47" fillId="8" borderId="49" xfId="1" applyNumberFormat="1" applyFont="1" applyFill="1" applyBorder="1"/>
    <xf numFmtId="9" fontId="47" fillId="8" borderId="29" xfId="3" applyFont="1" applyFill="1" applyBorder="1"/>
    <xf numFmtId="2" fontId="47" fillId="8" borderId="31" xfId="0" applyNumberFormat="1" applyFont="1" applyFill="1" applyBorder="1"/>
    <xf numFmtId="9" fontId="47" fillId="8" borderId="31" xfId="3" applyFont="1" applyFill="1" applyBorder="1"/>
    <xf numFmtId="0" fontId="51" fillId="5" borderId="18" xfId="0" applyFont="1" applyFill="1" applyBorder="1"/>
    <xf numFmtId="0" fontId="51" fillId="5" borderId="19" xfId="0" applyFont="1" applyFill="1" applyBorder="1"/>
    <xf numFmtId="0" fontId="51" fillId="0" borderId="0" xfId="0" applyFont="1"/>
    <xf numFmtId="0" fontId="51" fillId="5" borderId="19" xfId="0" applyFont="1" applyFill="1" applyBorder="1" applyAlignment="1">
      <alignment horizontal="left"/>
    </xf>
    <xf numFmtId="0" fontId="50" fillId="5" borderId="19" xfId="0" applyFont="1" applyFill="1" applyBorder="1"/>
    <xf numFmtId="0" fontId="50" fillId="5" borderId="20" xfId="0" applyFont="1" applyFill="1" applyBorder="1"/>
    <xf numFmtId="0" fontId="59" fillId="0" borderId="0" xfId="0" applyFont="1"/>
    <xf numFmtId="0" fontId="50" fillId="5" borderId="0" xfId="0" applyFont="1" applyFill="1"/>
    <xf numFmtId="0" fontId="50" fillId="5" borderId="39" xfId="0" applyFont="1" applyFill="1" applyBorder="1"/>
    <xf numFmtId="0" fontId="59" fillId="0" borderId="53" xfId="0" applyFont="1" applyBorder="1"/>
    <xf numFmtId="0" fontId="50" fillId="0" borderId="53" xfId="0" applyFont="1" applyBorder="1"/>
    <xf numFmtId="0" fontId="59" fillId="0" borderId="0" xfId="0" applyFont="1" applyAlignment="1">
      <alignment horizontal="left"/>
    </xf>
    <xf numFmtId="169" fontId="50" fillId="0" borderId="0" xfId="0" applyNumberFormat="1" applyFont="1"/>
    <xf numFmtId="0" fontId="62" fillId="0" borderId="0" xfId="0" applyFont="1"/>
    <xf numFmtId="0" fontId="63" fillId="0" borderId="0" xfId="0" applyFont="1"/>
    <xf numFmtId="0" fontId="62" fillId="0" borderId="4" xfId="0" applyFont="1" applyBorder="1"/>
    <xf numFmtId="0" fontId="62" fillId="5" borderId="0" xfId="0" applyFont="1" applyFill="1"/>
    <xf numFmtId="0" fontId="64" fillId="0" borderId="0" xfId="0" applyFont="1"/>
    <xf numFmtId="0" fontId="62" fillId="5" borderId="4" xfId="0" applyFont="1" applyFill="1" applyBorder="1"/>
    <xf numFmtId="0" fontId="65" fillId="5" borderId="0" xfId="0" applyFont="1" applyFill="1"/>
    <xf numFmtId="0" fontId="64" fillId="5" borderId="0" xfId="0" applyFont="1" applyFill="1"/>
    <xf numFmtId="0" fontId="64" fillId="5" borderId="4" xfId="0" applyFont="1" applyFill="1" applyBorder="1"/>
    <xf numFmtId="0" fontId="65" fillId="0" borderId="0" xfId="0" applyFont="1"/>
    <xf numFmtId="0" fontId="66" fillId="0" borderId="0" xfId="2" applyFont="1" applyProtection="1">
      <protection locked="0"/>
    </xf>
    <xf numFmtId="0" fontId="67" fillId="0" borderId="0" xfId="0" applyFont="1"/>
    <xf numFmtId="0" fontId="62" fillId="0" borderId="1" xfId="0" applyFont="1" applyBorder="1"/>
    <xf numFmtId="0" fontId="62" fillId="0" borderId="2" xfId="0" applyFont="1" applyBorder="1"/>
    <xf numFmtId="0" fontId="62" fillId="0" borderId="3" xfId="0" applyFont="1" applyBorder="1"/>
    <xf numFmtId="0" fontId="52" fillId="0" borderId="0" xfId="0" applyFont="1"/>
    <xf numFmtId="3" fontId="52" fillId="0" borderId="0" xfId="0" applyNumberFormat="1" applyFont="1"/>
    <xf numFmtId="0" fontId="62" fillId="0" borderId="5" xfId="0" applyFont="1" applyBorder="1"/>
    <xf numFmtId="0" fontId="64" fillId="0" borderId="0" xfId="0" applyFont="1" applyAlignment="1">
      <alignment horizontal="left"/>
    </xf>
    <xf numFmtId="3" fontId="62" fillId="0" borderId="0" xfId="0" applyNumberFormat="1" applyFont="1"/>
    <xf numFmtId="3" fontId="62" fillId="0" borderId="0" xfId="1" applyNumberFormat="1" applyFont="1"/>
    <xf numFmtId="164" fontId="62" fillId="0" borderId="0" xfId="1" applyNumberFormat="1" applyFont="1"/>
    <xf numFmtId="0" fontId="62" fillId="0" borderId="9" xfId="0" applyFont="1" applyBorder="1"/>
    <xf numFmtId="0" fontId="62" fillId="0" borderId="10" xfId="0" applyFont="1" applyBorder="1"/>
    <xf numFmtId="0" fontId="62" fillId="0" borderId="11" xfId="0" applyFont="1" applyBorder="1"/>
    <xf numFmtId="0" fontId="62" fillId="0" borderId="0" xfId="0" applyFont="1" applyAlignment="1">
      <alignment horizontal="left"/>
    </xf>
    <xf numFmtId="0" fontId="4" fillId="5" borderId="0" xfId="2" applyFill="1" applyAlignment="1">
      <alignment horizontal="left"/>
    </xf>
    <xf numFmtId="0" fontId="6" fillId="2" borderId="6" xfId="0" applyFont="1" applyFill="1" applyBorder="1" applyProtection="1">
      <protection locked="0"/>
    </xf>
    <xf numFmtId="0" fontId="6" fillId="2" borderId="6" xfId="0" applyFont="1" applyFill="1" applyBorder="1" applyAlignment="1" applyProtection="1">
      <alignment horizontal="left"/>
      <protection locked="0"/>
    </xf>
    <xf numFmtId="0" fontId="6" fillId="2" borderId="7" xfId="0" applyFont="1" applyFill="1" applyBorder="1" applyProtection="1">
      <protection locked="0"/>
    </xf>
    <xf numFmtId="0" fontId="6" fillId="2" borderId="7" xfId="0" applyFont="1" applyFill="1" applyBorder="1" applyAlignment="1" applyProtection="1">
      <alignment horizontal="left"/>
      <protection locked="0"/>
    </xf>
    <xf numFmtId="49" fontId="6" fillId="2" borderId="7" xfId="0" applyNumberFormat="1" applyFont="1" applyFill="1" applyBorder="1" applyAlignment="1" applyProtection="1">
      <alignment horizontal="left"/>
      <protection locked="0"/>
    </xf>
    <xf numFmtId="0" fontId="11" fillId="2" borderId="7" xfId="2" applyFont="1" applyFill="1" applyBorder="1" applyAlignment="1" applyProtection="1">
      <alignment horizontal="left"/>
      <protection locked="0"/>
    </xf>
    <xf numFmtId="0" fontId="2" fillId="0" borderId="0" xfId="0" applyFont="1" applyAlignment="1">
      <alignment horizontal="left"/>
    </xf>
    <xf numFmtId="0" fontId="2" fillId="0" borderId="0" xfId="0" applyFont="1" applyAlignment="1">
      <alignment wrapText="1"/>
    </xf>
    <xf numFmtId="3" fontId="2" fillId="3" borderId="6"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0" xfId="0" applyFont="1" applyFill="1" applyAlignment="1" applyProtection="1">
      <alignment horizontal="left" vertical="top" wrapText="1"/>
      <protection locked="0"/>
    </xf>
    <xf numFmtId="3" fontId="2" fillId="4" borderId="6" xfId="0" applyNumberFormat="1" applyFont="1" applyFill="1" applyBorder="1" applyAlignment="1">
      <alignment horizontal="center"/>
    </xf>
    <xf numFmtId="166" fontId="2" fillId="2" borderId="6" xfId="0" applyNumberFormat="1" applyFont="1" applyFill="1" applyBorder="1" applyAlignment="1" applyProtection="1">
      <alignment horizontal="center"/>
      <protection locked="0"/>
    </xf>
    <xf numFmtId="3" fontId="2" fillId="4" borderId="6" xfId="0" quotePrefix="1" applyNumberFormat="1" applyFont="1" applyFill="1" applyBorder="1" applyAlignment="1">
      <alignment horizontal="center"/>
    </xf>
    <xf numFmtId="3" fontId="2" fillId="4" borderId="6" xfId="0" quotePrefix="1" applyNumberFormat="1" applyFont="1" applyFill="1" applyBorder="1" applyAlignment="1">
      <alignment horizontal="center" wrapText="1"/>
    </xf>
    <xf numFmtId="3" fontId="2" fillId="4" borderId="6" xfId="0" applyNumberFormat="1" applyFont="1" applyFill="1" applyBorder="1" applyAlignment="1">
      <alignment horizontal="center" wrapText="1"/>
    </xf>
    <xf numFmtId="165" fontId="2" fillId="4" borderId="6" xfId="0" applyNumberFormat="1" applyFont="1" applyFill="1" applyBorder="1" applyAlignment="1">
      <alignment horizontal="center"/>
    </xf>
    <xf numFmtId="9" fontId="2" fillId="4" borderId="6" xfId="3" quotePrefix="1" applyFont="1" applyFill="1" applyBorder="1" applyAlignment="1">
      <alignment horizontal="center"/>
    </xf>
    <xf numFmtId="9" fontId="2" fillId="4" borderId="6" xfId="3" applyFont="1" applyFill="1" applyBorder="1" applyAlignment="1">
      <alignment horizontal="center"/>
    </xf>
    <xf numFmtId="4" fontId="2" fillId="4" borderId="6" xfId="0" quotePrefix="1" applyNumberFormat="1" applyFont="1" applyFill="1" applyBorder="1" applyAlignment="1">
      <alignment horizontal="center"/>
    </xf>
    <xf numFmtId="4" fontId="2" fillId="4" borderId="6" xfId="0" applyNumberFormat="1" applyFont="1" applyFill="1" applyBorder="1" applyAlignment="1">
      <alignment horizontal="center"/>
    </xf>
    <xf numFmtId="0" fontId="7" fillId="0" borderId="0" xfId="0" quotePrefix="1" applyFont="1" applyAlignment="1">
      <alignment horizontal="left" vertical="top"/>
    </xf>
    <xf numFmtId="0" fontId="7" fillId="0" borderId="0" xfId="0" quotePrefix="1" applyFont="1" applyAlignment="1">
      <alignment horizontal="left" vertical="center"/>
    </xf>
    <xf numFmtId="0" fontId="8" fillId="0" borderId="4" xfId="0" quotePrefix="1" applyFont="1" applyBorder="1" applyAlignment="1">
      <alignment horizontal="left" vertical="top"/>
    </xf>
    <xf numFmtId="0" fontId="8" fillId="0" borderId="0" xfId="0" quotePrefix="1" applyFont="1" applyAlignment="1">
      <alignment horizontal="left" vertical="top"/>
    </xf>
    <xf numFmtId="0" fontId="7" fillId="0" borderId="0" xfId="0" quotePrefix="1" applyFont="1" applyAlignment="1">
      <alignment horizontal="left" vertical="top" wrapText="1"/>
    </xf>
    <xf numFmtId="3" fontId="62" fillId="20" borderId="6" xfId="0" applyNumberFormat="1" applyFont="1" applyFill="1" applyBorder="1" applyAlignment="1" applyProtection="1">
      <alignment horizontal="center"/>
      <protection locked="0"/>
    </xf>
    <xf numFmtId="3" fontId="62" fillId="4" borderId="6" xfId="0" applyNumberFormat="1" applyFont="1" applyFill="1" applyBorder="1" applyAlignment="1">
      <alignment horizontal="center"/>
    </xf>
    <xf numFmtId="3" fontId="62" fillId="21" borderId="6" xfId="0" applyNumberFormat="1" applyFont="1" applyFill="1" applyBorder="1" applyAlignment="1">
      <alignment horizontal="center"/>
    </xf>
    <xf numFmtId="3" fontId="62" fillId="4" borderId="6" xfId="0" quotePrefix="1" applyNumberFormat="1" applyFont="1" applyFill="1" applyBorder="1" applyAlignment="1">
      <alignment horizontal="center"/>
    </xf>
    <xf numFmtId="3" fontId="62" fillId="21" borderId="6" xfId="0" quotePrefix="1" applyNumberFormat="1" applyFont="1" applyFill="1" applyBorder="1" applyAlignment="1">
      <alignment horizontal="center" wrapText="1"/>
    </xf>
    <xf numFmtId="3" fontId="62" fillId="21" borderId="6" xfId="0" applyNumberFormat="1" applyFont="1" applyFill="1" applyBorder="1" applyAlignment="1">
      <alignment horizontal="center" wrapText="1"/>
    </xf>
    <xf numFmtId="3" fontId="62" fillId="4" borderId="6" xfId="0" quotePrefix="1" applyNumberFormat="1" applyFont="1" applyFill="1" applyBorder="1" applyAlignment="1">
      <alignment horizontal="center" wrapText="1"/>
    </xf>
    <xf numFmtId="3" fontId="62" fillId="4" borderId="6" xfId="0" applyNumberFormat="1" applyFont="1" applyFill="1" applyBorder="1" applyAlignment="1">
      <alignment horizontal="center" wrapText="1"/>
    </xf>
    <xf numFmtId="9" fontId="62" fillId="21" borderId="6" xfId="3" quotePrefix="1" applyFont="1" applyFill="1" applyBorder="1" applyAlignment="1">
      <alignment horizontal="center"/>
    </xf>
    <xf numFmtId="9" fontId="62" fillId="21" borderId="6" xfId="3" applyFont="1" applyFill="1" applyBorder="1" applyAlignment="1">
      <alignment horizontal="center"/>
    </xf>
    <xf numFmtId="4" fontId="62" fillId="21" borderId="6" xfId="0" quotePrefix="1" applyNumberFormat="1" applyFont="1" applyFill="1" applyBorder="1" applyAlignment="1">
      <alignment horizontal="center"/>
    </xf>
    <xf numFmtId="4" fontId="62" fillId="21" borderId="6" xfId="0" applyNumberFormat="1" applyFont="1" applyFill="1" applyBorder="1" applyAlignment="1">
      <alignment horizontal="center"/>
    </xf>
    <xf numFmtId="3" fontId="2" fillId="4" borderId="6" xfId="0" quotePrefix="1"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0" fontId="7" fillId="0" borderId="0" xfId="0" quotePrefix="1" applyFont="1" applyAlignment="1">
      <alignment horizontal="left" vertical="center" wrapText="1"/>
    </xf>
    <xf numFmtId="0" fontId="23" fillId="2" borderId="0" xfId="0" applyFont="1" applyFill="1" applyAlignment="1" applyProtection="1">
      <alignment horizontal="left" vertical="top" wrapText="1"/>
      <protection locked="0"/>
    </xf>
    <xf numFmtId="0" fontId="50" fillId="5" borderId="21" xfId="0" quotePrefix="1" applyFont="1" applyFill="1" applyBorder="1" applyAlignment="1">
      <alignment horizontal="left" vertical="top" wrapText="1"/>
    </xf>
    <xf numFmtId="0" fontId="50" fillId="5" borderId="22" xfId="0" quotePrefix="1" applyFont="1" applyFill="1" applyBorder="1" applyAlignment="1">
      <alignment horizontal="left" vertical="top" wrapText="1"/>
    </xf>
    <xf numFmtId="0" fontId="50" fillId="5" borderId="23" xfId="0" quotePrefix="1" applyFont="1" applyFill="1" applyBorder="1" applyAlignment="1">
      <alignment horizontal="left" vertical="top" wrapText="1"/>
    </xf>
    <xf numFmtId="0" fontId="51" fillId="5" borderId="18" xfId="0" applyFont="1" applyFill="1" applyBorder="1" applyAlignment="1">
      <alignment horizontal="left"/>
    </xf>
    <xf numFmtId="0" fontId="51" fillId="5" borderId="19" xfId="0" applyFont="1" applyFill="1" applyBorder="1" applyAlignment="1">
      <alignment horizontal="left"/>
    </xf>
    <xf numFmtId="0" fontId="51" fillId="5" borderId="20" xfId="0" applyFont="1" applyFill="1" applyBorder="1" applyAlignment="1">
      <alignment horizontal="left"/>
    </xf>
    <xf numFmtId="0" fontId="51" fillId="5" borderId="42" xfId="0" applyFont="1" applyFill="1" applyBorder="1" applyAlignment="1">
      <alignment horizontal="left"/>
    </xf>
    <xf numFmtId="0" fontId="51" fillId="5" borderId="0" xfId="0" applyFont="1" applyFill="1" applyAlignment="1">
      <alignment horizontal="left"/>
    </xf>
    <xf numFmtId="0" fontId="51" fillId="5" borderId="39" xfId="0" applyFont="1" applyFill="1" applyBorder="1" applyAlignment="1">
      <alignment horizontal="left"/>
    </xf>
    <xf numFmtId="0" fontId="50" fillId="5" borderId="22" xfId="0" applyFont="1" applyFill="1" applyBorder="1" applyAlignment="1">
      <alignment horizontal="left" vertical="top" wrapText="1"/>
    </xf>
    <xf numFmtId="0" fontId="50" fillId="5" borderId="23" xfId="0" applyFont="1" applyFill="1" applyBorder="1" applyAlignment="1">
      <alignment horizontal="left" vertical="top" wrapText="1"/>
    </xf>
    <xf numFmtId="0" fontId="50" fillId="5" borderId="21" xfId="0" applyFont="1" applyFill="1" applyBorder="1" applyAlignment="1">
      <alignment horizontal="left" vertical="top" wrapText="1"/>
    </xf>
    <xf numFmtId="0" fontId="55" fillId="6" borderId="38" xfId="0" applyFont="1" applyFill="1" applyBorder="1" applyAlignment="1">
      <alignment horizontal="left"/>
    </xf>
    <xf numFmtId="0" fontId="55" fillId="6" borderId="34" xfId="0" applyFont="1" applyFill="1" applyBorder="1" applyAlignment="1">
      <alignment horizontal="left"/>
    </xf>
    <xf numFmtId="0" fontId="55" fillId="6" borderId="35" xfId="0" applyFont="1" applyFill="1" applyBorder="1" applyAlignment="1">
      <alignment horizontal="left"/>
    </xf>
    <xf numFmtId="0" fontId="47" fillId="6" borderId="38" xfId="0" applyFont="1" applyFill="1" applyBorder="1" applyAlignment="1">
      <alignment horizontal="left"/>
    </xf>
    <xf numFmtId="0" fontId="47" fillId="6" borderId="34" xfId="0" applyFont="1" applyFill="1" applyBorder="1" applyAlignment="1">
      <alignment horizontal="left"/>
    </xf>
    <xf numFmtId="0" fontId="47" fillId="6" borderId="35" xfId="0" applyFont="1" applyFill="1" applyBorder="1" applyAlignment="1">
      <alignment horizontal="left"/>
    </xf>
    <xf numFmtId="0" fontId="47" fillId="22" borderId="38" xfId="0" applyFont="1" applyFill="1" applyBorder="1" applyAlignment="1">
      <alignment horizontal="left"/>
    </xf>
    <xf numFmtId="0" fontId="47" fillId="22" borderId="34" xfId="0" applyFont="1" applyFill="1" applyBorder="1" applyAlignment="1">
      <alignment horizontal="left"/>
    </xf>
    <xf numFmtId="0" fontId="47" fillId="22" borderId="35" xfId="0" applyFont="1" applyFill="1" applyBorder="1" applyAlignment="1">
      <alignment horizontal="left"/>
    </xf>
    <xf numFmtId="0" fontId="45" fillId="18" borderId="13" xfId="0" applyFont="1" applyFill="1" applyBorder="1" applyAlignment="1">
      <alignment horizontal="center"/>
    </xf>
    <xf numFmtId="0" fontId="45" fillId="18" borderId="14" xfId="0" applyFont="1" applyFill="1" applyBorder="1" applyAlignment="1">
      <alignment horizontal="center"/>
    </xf>
    <xf numFmtId="0" fontId="45" fillId="18" borderId="15" xfId="0" applyFont="1" applyFill="1" applyBorder="1" applyAlignment="1">
      <alignment horizontal="center"/>
    </xf>
    <xf numFmtId="0" fontId="45" fillId="18" borderId="25" xfId="0" applyFont="1" applyFill="1" applyBorder="1" applyAlignment="1">
      <alignment horizontal="center"/>
    </xf>
    <xf numFmtId="0" fontId="45" fillId="18" borderId="26" xfId="0" applyFont="1" applyFill="1" applyBorder="1" applyAlignment="1">
      <alignment horizontal="center"/>
    </xf>
    <xf numFmtId="0" fontId="0" fillId="0" borderId="16" xfId="0" applyBorder="1" applyAlignment="1">
      <alignment horizontal="center" vertical="center" wrapText="1"/>
    </xf>
    <xf numFmtId="0" fontId="0" fillId="19" borderId="0" xfId="0" applyFill="1" applyAlignment="1">
      <alignment horizontal="left"/>
    </xf>
    <xf numFmtId="0" fontId="45" fillId="18" borderId="16" xfId="0" applyFont="1" applyFill="1" applyBorder="1" applyAlignment="1">
      <alignment horizontal="center"/>
    </xf>
    <xf numFmtId="0" fontId="45" fillId="16" borderId="0" xfId="0" applyFont="1" applyFill="1" applyAlignment="1">
      <alignment horizontal="center"/>
    </xf>
    <xf numFmtId="0" fontId="0" fillId="0" borderId="52"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45" fillId="18" borderId="0" xfId="0" applyFont="1" applyFill="1" applyAlignment="1">
      <alignment horizontal="center"/>
    </xf>
    <xf numFmtId="0" fontId="45" fillId="18" borderId="42" xfId="0" applyFont="1" applyFill="1" applyBorder="1" applyAlignment="1">
      <alignment horizontal="center"/>
    </xf>
    <xf numFmtId="0" fontId="14" fillId="11" borderId="25" xfId="0" applyFont="1" applyFill="1" applyBorder="1" applyAlignment="1">
      <alignment horizontal="center" wrapText="1"/>
    </xf>
    <xf numFmtId="0" fontId="14" fillId="11" borderId="14" xfId="0" applyFont="1" applyFill="1" applyBorder="1" applyAlignment="1">
      <alignment horizontal="center" wrapText="1"/>
    </xf>
    <xf numFmtId="0" fontId="14" fillId="11" borderId="15" xfId="0" applyFont="1" applyFill="1" applyBorder="1" applyAlignment="1">
      <alignment horizontal="center" wrapText="1"/>
    </xf>
    <xf numFmtId="167" fontId="6" fillId="11" borderId="25" xfId="0" applyNumberFormat="1" applyFont="1" applyFill="1" applyBorder="1" applyAlignment="1">
      <alignment horizontal="center"/>
    </xf>
    <xf numFmtId="167" fontId="6" fillId="11" borderId="14" xfId="0" applyNumberFormat="1" applyFont="1" applyFill="1" applyBorder="1" applyAlignment="1">
      <alignment horizontal="center"/>
    </xf>
    <xf numFmtId="167" fontId="6" fillId="11" borderId="15" xfId="0" applyNumberFormat="1" applyFont="1" applyFill="1" applyBorder="1" applyAlignment="1">
      <alignment horizontal="center"/>
    </xf>
    <xf numFmtId="167" fontId="0" fillId="12" borderId="16" xfId="0" applyNumberFormat="1" applyFill="1" applyBorder="1" applyAlignment="1">
      <alignment horizontal="center"/>
    </xf>
    <xf numFmtId="0" fontId="47" fillId="22" borderId="25" xfId="0" applyFont="1" applyFill="1" applyBorder="1" applyAlignment="1">
      <alignment horizontal="center" wrapText="1"/>
    </xf>
    <xf numFmtId="0" fontId="47" fillId="22" borderId="14" xfId="0" applyFont="1" applyFill="1" applyBorder="1" applyAlignment="1">
      <alignment horizontal="center" wrapText="1"/>
    </xf>
    <xf numFmtId="0" fontId="47" fillId="22" borderId="15" xfId="0" applyFont="1" applyFill="1" applyBorder="1" applyAlignment="1">
      <alignment horizontal="center" wrapText="1"/>
    </xf>
    <xf numFmtId="167" fontId="52" fillId="22" borderId="25" xfId="0" applyNumberFormat="1" applyFont="1" applyFill="1" applyBorder="1" applyAlignment="1">
      <alignment horizontal="center"/>
    </xf>
    <xf numFmtId="167" fontId="52" fillId="22" borderId="14" xfId="0" applyNumberFormat="1" applyFont="1" applyFill="1" applyBorder="1" applyAlignment="1">
      <alignment horizontal="center"/>
    </xf>
    <xf numFmtId="167" fontId="52" fillId="22" borderId="15" xfId="0" applyNumberFormat="1" applyFont="1" applyFill="1" applyBorder="1" applyAlignment="1">
      <alignment horizontal="center"/>
    </xf>
    <xf numFmtId="0" fontId="14" fillId="14" borderId="0" xfId="0" applyFont="1" applyFill="1" applyAlignment="1">
      <alignment horizontal="center"/>
    </xf>
    <xf numFmtId="0" fontId="19" fillId="13" borderId="56" xfId="0" applyFont="1" applyFill="1" applyBorder="1" applyAlignment="1">
      <alignment horizontal="center" vertical="center"/>
    </xf>
    <xf numFmtId="0" fontId="19" fillId="13" borderId="57" xfId="0" applyFont="1" applyFill="1" applyBorder="1" applyAlignment="1">
      <alignment horizontal="center" vertical="center"/>
    </xf>
    <xf numFmtId="0" fontId="19" fillId="13" borderId="16" xfId="0" applyFont="1" applyFill="1" applyBorder="1" applyAlignment="1">
      <alignment horizontal="center" vertical="center"/>
    </xf>
    <xf numFmtId="0" fontId="19" fillId="13" borderId="13" xfId="0" applyFont="1" applyFill="1" applyBorder="1" applyAlignment="1">
      <alignment horizontal="center" vertical="center"/>
    </xf>
    <xf numFmtId="0" fontId="19" fillId="13" borderId="14" xfId="0" applyFont="1" applyFill="1" applyBorder="1" applyAlignment="1">
      <alignment horizontal="center" vertical="center"/>
    </xf>
    <xf numFmtId="0" fontId="19" fillId="13" borderId="15" xfId="0" applyFont="1" applyFill="1" applyBorder="1" applyAlignment="1">
      <alignment horizontal="center" vertical="center"/>
    </xf>
    <xf numFmtId="0" fontId="19" fillId="13" borderId="9" xfId="0" applyFont="1" applyFill="1" applyBorder="1" applyAlignment="1">
      <alignment horizontal="center" vertical="center"/>
    </xf>
    <xf numFmtId="0" fontId="19" fillId="13" borderId="10" xfId="0" applyFont="1" applyFill="1" applyBorder="1" applyAlignment="1">
      <alignment horizontal="center" vertical="center"/>
    </xf>
    <xf numFmtId="0" fontId="70" fillId="26" borderId="0" xfId="8" applyAlignment="1">
      <alignment horizontal="center"/>
    </xf>
  </cellXfs>
  <cellStyles count="9">
    <cellStyle name="Akzent3" xfId="8" builtinId="37"/>
    <cellStyle name="Komma" xfId="1" builtinId="3"/>
    <cellStyle name="Komma 2" xfId="7" xr:uid="{ED1B5165-5E6A-47F5-A5D3-2BCB9FDD4D4C}"/>
    <cellStyle name="Link" xfId="2" builtinId="8"/>
    <cellStyle name="Prozent" xfId="3" builtinId="5"/>
    <cellStyle name="Prozent 2" xfId="6" xr:uid="{3E9F4DCE-A7AB-4AEA-809B-24F803C5E3CD}"/>
    <cellStyle name="Standard" xfId="0" builtinId="0"/>
    <cellStyle name="Standard 2" xfId="4" xr:uid="{7CB2D45F-9594-4465-B2F6-5FFFA0F41E12}"/>
    <cellStyle name="Standard 3" xfId="5" xr:uid="{7A74A116-7A39-443D-A9C8-3E1974E9A39A}"/>
  </cellStyles>
  <dxfs count="24">
    <dxf>
      <font>
        <color rgb="FF006100"/>
      </font>
      <fill>
        <patternFill>
          <bgColor rgb="FFDEE866"/>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theme="7" tint="0.39994506668294322"/>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rgb="FF92D050"/>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rgb="FF92D050"/>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rgb="FF92D050"/>
        </patternFill>
      </fill>
    </dxf>
  </dxfs>
  <tableStyles count="1" defaultTableStyle="TableStyleMedium2" defaultPivotStyle="PivotStyleLight16">
    <tableStyle name="MySqlDefault" pivot="0" table="0" count="0" xr9:uid="{00000000-0011-0000-FFFF-FFFF00000000}"/>
  </tableStyles>
  <colors>
    <mruColors>
      <color rgb="FFDEE866"/>
      <color rgb="FFC4DB0D"/>
      <color rgb="FF0A94D6"/>
      <color rgb="FFB5BA05"/>
      <color rgb="FF666366"/>
      <color rgb="FF878785"/>
      <color rgb="FF9EC9E3"/>
      <color rgb="FF73B5E0"/>
      <color rgb="FFFFCC66"/>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cat>
            <c:numRef>
              <c:f>Berechnung_Ersatz_Ventilatoren!$CD$56:$CD$61</c:f>
              <c:numCache>
                <c:formatCode>General</c:formatCode>
                <c:ptCount val="6"/>
                <c:pt idx="0">
                  <c:v>0</c:v>
                </c:pt>
                <c:pt idx="1">
                  <c:v>0</c:v>
                </c:pt>
                <c:pt idx="2" formatCode="0%">
                  <c:v>0</c:v>
                </c:pt>
                <c:pt idx="3" formatCode="###%;;\-;@">
                  <c:v>0</c:v>
                </c:pt>
                <c:pt idx="4" formatCode="###%;;\-;@">
                  <c:v>0</c:v>
                </c:pt>
                <c:pt idx="5" formatCode="###%;;\-;@">
                  <c:v>0</c:v>
                </c:pt>
              </c:numCache>
            </c:numRef>
          </c:cat>
          <c:val>
            <c:numRef>
              <c:f>Berechnung_Ersatz_Ventilatoren!$CE$56:$CE$61</c:f>
              <c:numCache>
                <c:formatCode>###%;;\-;@</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420E-4BDD-A3D7-B5E0B75D31B7}"/>
            </c:ext>
          </c:extLst>
        </c:ser>
        <c:dLbls>
          <c:showLegendKey val="0"/>
          <c:showVal val="0"/>
          <c:showCatName val="0"/>
          <c:showSerName val="0"/>
          <c:showPercent val="0"/>
          <c:showBubbleSize val="0"/>
        </c:dLbls>
        <c:gapWidth val="150"/>
        <c:axId val="596114328"/>
        <c:axId val="596118264"/>
      </c:barChart>
      <c:catAx>
        <c:axId val="59611432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CH"/>
                  <a:t>Leistung</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title>
        <c:numFmt formatCode="0.0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6118264"/>
        <c:crosses val="autoZero"/>
        <c:auto val="1"/>
        <c:lblAlgn val="ctr"/>
        <c:lblOffset val="100"/>
        <c:noMultiLvlLbl val="0"/>
      </c:catAx>
      <c:valAx>
        <c:axId val="596118264"/>
        <c:scaling>
          <c:orientation val="minMax"/>
        </c:scaling>
        <c:delete val="0"/>
        <c:axPos val="b"/>
        <c:majorGridlines>
          <c:spPr>
            <a:ln>
              <a:solidFill>
                <a:schemeClr val="tx1">
                  <a:lumMod val="15000"/>
                  <a:lumOff val="85000"/>
                </a:schemeClr>
              </a:solidFill>
            </a:ln>
            <a:effectLst/>
          </c:spPr>
        </c:majorGridlines>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CH"/>
                  <a:t>Zeitanteil</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611432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cat>
            <c:numRef>
              <c:f>Berechnung_Ersatz_Ventilatoren!$CD$56:$CD$61</c:f>
              <c:numCache>
                <c:formatCode>General</c:formatCode>
                <c:ptCount val="6"/>
                <c:pt idx="0">
                  <c:v>0</c:v>
                </c:pt>
                <c:pt idx="1">
                  <c:v>0</c:v>
                </c:pt>
                <c:pt idx="2" formatCode="0%">
                  <c:v>0</c:v>
                </c:pt>
                <c:pt idx="3" formatCode="###%;;\-;@">
                  <c:v>0</c:v>
                </c:pt>
                <c:pt idx="4" formatCode="###%;;\-;@">
                  <c:v>0</c:v>
                </c:pt>
                <c:pt idx="5" formatCode="###%;;\-;@">
                  <c:v>0</c:v>
                </c:pt>
              </c:numCache>
            </c:numRef>
          </c:cat>
          <c:val>
            <c:numRef>
              <c:f>Berechnung_Ersatz_Ventilatoren!$CE$56:$CE$61</c:f>
              <c:numCache>
                <c:formatCode>###%;;\-;@</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08B-456F-9346-F073FCD5491D}"/>
            </c:ext>
          </c:extLst>
        </c:ser>
        <c:dLbls>
          <c:showLegendKey val="0"/>
          <c:showVal val="0"/>
          <c:showCatName val="0"/>
          <c:showSerName val="0"/>
          <c:showPercent val="0"/>
          <c:showBubbleSize val="0"/>
        </c:dLbls>
        <c:gapWidth val="150"/>
        <c:axId val="596114328"/>
        <c:axId val="596118264"/>
      </c:barChart>
      <c:catAx>
        <c:axId val="59611432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CH" sz="900" b="1" i="0" u="none" strike="noStrike" baseline="0">
                    <a:effectLst/>
                  </a:rPr>
                  <a:t>Puissance</a:t>
                </a:r>
                <a:endParaRPr lang="de-CH"/>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CH"/>
            </a:p>
          </c:txPr>
        </c:title>
        <c:numFmt formatCode="0.0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6118264"/>
        <c:crosses val="autoZero"/>
        <c:auto val="1"/>
        <c:lblAlgn val="ctr"/>
        <c:lblOffset val="100"/>
        <c:noMultiLvlLbl val="0"/>
      </c:catAx>
      <c:valAx>
        <c:axId val="596118264"/>
        <c:scaling>
          <c:orientation val="minMax"/>
        </c:scaling>
        <c:delete val="0"/>
        <c:axPos val="b"/>
        <c:majorGridlines>
          <c:spPr>
            <a:ln>
              <a:solidFill>
                <a:schemeClr val="tx1">
                  <a:lumMod val="15000"/>
                  <a:lumOff val="85000"/>
                </a:schemeClr>
              </a:solidFill>
            </a:ln>
            <a:effectLst/>
          </c:spPr>
        </c:majorGridlines>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CH"/>
                  <a:t>Part temporelle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611432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cat>
            <c:numRef>
              <c:f>Berechnung_Ersatz_Ventilatoren!$CD$56:$CD$61</c:f>
              <c:numCache>
                <c:formatCode>General</c:formatCode>
                <c:ptCount val="6"/>
                <c:pt idx="0">
                  <c:v>0</c:v>
                </c:pt>
                <c:pt idx="1">
                  <c:v>0</c:v>
                </c:pt>
                <c:pt idx="2" formatCode="0%">
                  <c:v>0</c:v>
                </c:pt>
                <c:pt idx="3" formatCode="###%;;\-;@">
                  <c:v>0</c:v>
                </c:pt>
                <c:pt idx="4" formatCode="###%;;\-;@">
                  <c:v>0</c:v>
                </c:pt>
                <c:pt idx="5" formatCode="###%;;\-;@">
                  <c:v>0</c:v>
                </c:pt>
              </c:numCache>
            </c:numRef>
          </c:cat>
          <c:val>
            <c:numRef>
              <c:f>Berechnung_Ersatz_Ventilatoren!$CE$56:$CE$61</c:f>
              <c:numCache>
                <c:formatCode>###%;;\-;@</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0F9-4C26-9C2D-0B4BA8EE9307}"/>
            </c:ext>
          </c:extLst>
        </c:ser>
        <c:dLbls>
          <c:showLegendKey val="0"/>
          <c:showVal val="0"/>
          <c:showCatName val="0"/>
          <c:showSerName val="0"/>
          <c:showPercent val="0"/>
          <c:showBubbleSize val="0"/>
        </c:dLbls>
        <c:gapWidth val="150"/>
        <c:axId val="596114328"/>
        <c:axId val="596118264"/>
      </c:barChart>
      <c:catAx>
        <c:axId val="59611432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it-IT" sz="900" b="1" i="0" u="none" strike="noStrike" baseline="0">
                    <a:effectLst/>
                  </a:rPr>
                  <a:t>Potenza</a:t>
                </a:r>
                <a:endParaRPr lang="de-CH"/>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CH"/>
            </a:p>
          </c:txPr>
        </c:title>
        <c:numFmt formatCode="0.0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6118264"/>
        <c:crosses val="autoZero"/>
        <c:auto val="1"/>
        <c:lblAlgn val="ctr"/>
        <c:lblOffset val="100"/>
        <c:noMultiLvlLbl val="0"/>
      </c:catAx>
      <c:valAx>
        <c:axId val="596118264"/>
        <c:scaling>
          <c:orientation val="minMax"/>
        </c:scaling>
        <c:delete val="0"/>
        <c:axPos val="b"/>
        <c:majorGridlines>
          <c:spPr>
            <a:ln>
              <a:solidFill>
                <a:schemeClr val="tx1">
                  <a:lumMod val="15000"/>
                  <a:lumOff val="85000"/>
                </a:schemeClr>
              </a:solidFill>
            </a:ln>
            <a:effectLst/>
          </c:spPr>
        </c:majorGridlines>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CH"/>
                  <a:t>Quota temporale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611432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Wirkungsgrad</a:t>
            </a:r>
            <a:r>
              <a:rPr lang="de-CH" baseline="0"/>
              <a:t> Ventilator</a:t>
            </a:r>
            <a:endParaRPr lang="de-CH"/>
          </a:p>
        </c:rich>
      </c:tx>
      <c:layout>
        <c:manualLayout>
          <c:xMode val="edge"/>
          <c:yMode val="edge"/>
          <c:x val="0.37159746597940319"/>
          <c:y val="2.01612903225806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CH"/>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6="http://schemas.microsoft.com/office/drawing/2014/chart" uri="{C3380CC4-5D6E-409C-BE32-E72D297353CC}">
              <c16:uniqueId val="{00000001-0950-4E2C-B2E5-D92D3D9688B0}"/>
            </c:ext>
          </c:extLst>
        </c:ser>
        <c:ser>
          <c:idx val="1"/>
          <c:order val="1"/>
          <c:spPr>
            <a:ln w="19050" cap="rnd">
              <a:noFill/>
              <a:round/>
            </a:ln>
            <a:effectLst/>
          </c:spPr>
          <c:marker>
            <c:symbol val="circle"/>
            <c:size val="5"/>
            <c:spPr>
              <a:solidFill>
                <a:srgbClr val="FFC000"/>
              </a:solidFill>
              <a:ln w="9525">
                <a:solidFill>
                  <a:schemeClr val="accent2"/>
                </a:solidFill>
              </a:ln>
              <a:effectLst/>
            </c:spPr>
          </c:marker>
          <c:trendline>
            <c:spPr>
              <a:ln w="19050" cap="rnd">
                <a:solidFill>
                  <a:srgbClr val="FFC000"/>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6="http://schemas.microsoft.com/office/drawing/2014/chart" uri="{C3380CC4-5D6E-409C-BE32-E72D297353CC}">
              <c16:uniqueId val="{00000003-0950-4E2C-B2E5-D92D3D9688B0}"/>
            </c:ext>
          </c:extLst>
        </c:ser>
        <c:dLbls>
          <c:showLegendKey val="0"/>
          <c:showVal val="0"/>
          <c:showCatName val="0"/>
          <c:showSerName val="0"/>
          <c:showPercent val="0"/>
          <c:showBubbleSize val="0"/>
        </c:dLbls>
        <c:axId val="592535656"/>
        <c:axId val="592537296"/>
      </c:scatterChart>
      <c:valAx>
        <c:axId val="592535656"/>
        <c:scaling>
          <c:logBase val="10"/>
          <c:orientation val="minMax"/>
          <c:max val="1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CH"/>
                  <a:t>Wellenleistung kW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2537296"/>
        <c:crosses val="autoZero"/>
        <c:crossBetween val="midCat"/>
      </c:valAx>
      <c:valAx>
        <c:axId val="592537296"/>
        <c:scaling>
          <c:orientation val="minMax"/>
          <c:min val="0.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253565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de-CH" b="1"/>
              <a:t>Efficacité des ventilateurs</a:t>
            </a:r>
          </a:p>
        </c:rich>
      </c:tx>
      <c:layout>
        <c:manualLayout>
          <c:xMode val="edge"/>
          <c:yMode val="edge"/>
          <c:x val="0.37159746597940319"/>
          <c:y val="2.0161290322580645E-2"/>
        </c:manualLayout>
      </c:layout>
      <c:overlay val="0"/>
      <c:spPr>
        <a:noFill/>
        <a:ln>
          <a:noFill/>
        </a:ln>
        <a:effectLst/>
      </c:spPr>
    </c:title>
    <c:autoTitleDeleted val="0"/>
    <c:plotArea>
      <c:layout/>
      <c:scatterChart>
        <c:scatterStyle val="lineMarker"/>
        <c:varyColors val="0"/>
        <c:ser>
          <c:idx val="0"/>
          <c:order val="0"/>
          <c:tx>
            <c:v>eta (Rückwärts&amp;Axial)</c:v>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Lit>
              <c:formatCode>General</c:formatCode>
              <c:ptCount val="5"/>
              <c:pt idx="0">
                <c:v>1</c:v>
              </c:pt>
              <c:pt idx="1">
                <c:v>4</c:v>
              </c:pt>
              <c:pt idx="2">
                <c:v>10</c:v>
              </c:pt>
              <c:pt idx="3">
                <c:v>20</c:v>
              </c:pt>
              <c:pt idx="4">
                <c:v>60</c:v>
              </c:pt>
            </c:numLit>
          </c:xVal>
          <c:yVal>
            <c:numLit>
              <c:formatCode>General</c:formatCode>
              <c:ptCount val="5"/>
              <c:pt idx="0">
                <c:v>0.72</c:v>
              </c:pt>
              <c:pt idx="1">
                <c:v>0.77</c:v>
              </c:pt>
              <c:pt idx="2">
                <c:v>0.8</c:v>
              </c:pt>
              <c:pt idx="3">
                <c:v>0.82</c:v>
              </c:pt>
              <c:pt idx="4">
                <c:v>0.85</c:v>
              </c:pt>
            </c:numLit>
          </c:yVal>
          <c:smooth val="0"/>
          <c:extLst xmlns:DataManagerRef="urn:DataManager">
            <c:ext xmlns:c16="http://schemas.microsoft.com/office/drawing/2014/chart" uri="{C3380CC4-5D6E-409C-BE32-E72D297353CC}">
              <c16:uniqueId val="{00000001-5B6F-49A1-A3F1-255349736B5E}"/>
            </c:ext>
          </c:extLst>
        </c:ser>
        <c:ser>
          <c:idx val="1"/>
          <c:order val="1"/>
          <c:tx>
            <c:v>eta (Vorwärts,"Trommel")</c:v>
          </c:tx>
          <c:spPr>
            <a:ln w="19050" cap="rnd">
              <a:noFill/>
              <a:round/>
            </a:ln>
            <a:effectLst/>
          </c:spPr>
          <c:marker>
            <c:symbol val="circle"/>
            <c:size val="5"/>
            <c:spPr>
              <a:solidFill>
                <a:srgbClr val="FFC000"/>
              </a:solidFill>
              <a:ln w="9525">
                <a:solidFill>
                  <a:schemeClr val="accent2"/>
                </a:solidFill>
              </a:ln>
              <a:effectLst/>
            </c:spPr>
          </c:marker>
          <c:trendline>
            <c:spPr>
              <a:ln w="19050" cap="rnd">
                <a:solidFill>
                  <a:srgbClr val="FFC000"/>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Lit>
              <c:formatCode>General</c:formatCode>
              <c:ptCount val="5"/>
              <c:pt idx="0">
                <c:v>1</c:v>
              </c:pt>
              <c:pt idx="1">
                <c:v>4</c:v>
              </c:pt>
              <c:pt idx="2">
                <c:v>10</c:v>
              </c:pt>
              <c:pt idx="3">
                <c:v>20</c:v>
              </c:pt>
              <c:pt idx="4">
                <c:v>60</c:v>
              </c:pt>
            </c:numLit>
          </c:xVal>
          <c:yVal>
            <c:numLit>
              <c:formatCode>General</c:formatCode>
              <c:ptCount val="5"/>
              <c:pt idx="0">
                <c:v>0.55000000000000004</c:v>
              </c:pt>
              <c:pt idx="1">
                <c:v>0.61</c:v>
              </c:pt>
              <c:pt idx="2">
                <c:v>0.65</c:v>
              </c:pt>
              <c:pt idx="3">
                <c:v>0.68</c:v>
              </c:pt>
            </c:numLit>
          </c:yVal>
          <c:smooth val="0"/>
          <c:extLst xmlns:DataManagerRef="urn:DataManager">
            <c:ext xmlns:c16="http://schemas.microsoft.com/office/drawing/2014/chart" uri="{C3380CC4-5D6E-409C-BE32-E72D297353CC}">
              <c16:uniqueId val="{00000003-5B6F-49A1-A3F1-255349736B5E}"/>
            </c:ext>
          </c:extLst>
        </c:ser>
        <c:dLbls>
          <c:showLegendKey val="0"/>
          <c:showVal val="0"/>
          <c:showCatName val="0"/>
          <c:showSerName val="0"/>
          <c:showPercent val="0"/>
          <c:showBubbleSize val="0"/>
        </c:dLbls>
        <c:axId val="76219904"/>
        <c:axId val="76221824"/>
      </c:scatterChart>
      <c:valAx>
        <c:axId val="76219904"/>
        <c:scaling>
          <c:logBase val="10"/>
          <c:orientation val="minMax"/>
          <c:max val="100"/>
        </c:scaling>
        <c:delete val="0"/>
        <c:axPos val="b"/>
        <c:title>
          <c:tx>
            <c:rich>
              <a:bodyPr rot="0" spcFirstLastPara="1" vertOverflow="ellipsis" vert="horz" wrap="square" anchor="ctr" anchorCtr="1"/>
              <a:lstStyle/>
              <a:p>
                <a:pPr>
                  <a:defRPr/>
                </a:pPr>
                <a:r>
                  <a:rPr lang="de-CH" b="1"/>
                  <a:t>Puissance de l’arbre kW</a:t>
                </a:r>
              </a:p>
            </c:rich>
          </c:tx>
          <c:overlay val="0"/>
          <c:spPr>
            <a:noFill/>
            <a:ln>
              <a:noFill/>
            </a:ln>
            <a:effectLst/>
          </c:spPr>
        </c:title>
        <c:numFmt formatCode="General" sourceLinked="1"/>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6221824"/>
        <c:crosses val="autoZero"/>
        <c:crossBetween val="midCat"/>
      </c:valAx>
      <c:valAx>
        <c:axId val="76221824"/>
        <c:scaling>
          <c:orientation val="minMax"/>
          <c:min val="0.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62199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Wirkungsgrad</a:t>
            </a:r>
            <a:r>
              <a:rPr lang="de-CH" baseline="0"/>
              <a:t> Ventilator</a:t>
            </a:r>
            <a:endParaRPr lang="de-CH"/>
          </a:p>
        </c:rich>
      </c:tx>
      <c:layout>
        <c:manualLayout>
          <c:xMode val="edge"/>
          <c:yMode val="edge"/>
          <c:x val="0.37159746597940319"/>
          <c:y val="2.01612903225806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CH"/>
        </a:p>
      </c:txPr>
    </c:title>
    <c:autoTitleDeleted val="0"/>
    <c:plotArea>
      <c:layout/>
      <c:scatterChart>
        <c:scatterStyle val="lineMarker"/>
        <c:varyColors val="0"/>
        <c:ser>
          <c:idx val="0"/>
          <c:order val="0"/>
          <c:tx>
            <c:strRef>
              <c:f>Motoren_Ventilatoreneffizienz!$X$18</c:f>
              <c:strCache>
                <c:ptCount val="1"/>
                <c:pt idx="0">
                  <c:v>eta (Rückwärts&amp;Axial)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Motoren_Ventilatoreneffizienz!$W$19:$W$23</c:f>
            </c:numRef>
          </c:xVal>
          <c:yVal>
            <c:numRef>
              <c:f>Motoren_Ventilatoreneffizienz!$X$19:$X$23</c:f>
            </c:numRef>
          </c:yVal>
          <c:smooth val="0"/>
          <c:extLst>
            <c:ext xmlns:c16="http://schemas.microsoft.com/office/drawing/2014/chart" uri="{C3380CC4-5D6E-409C-BE32-E72D297353CC}">
              <c16:uniqueId val="{00000001-EF49-4808-9D6A-A92696FC3970}"/>
            </c:ext>
          </c:extLst>
        </c:ser>
        <c:ser>
          <c:idx val="1"/>
          <c:order val="1"/>
          <c:tx>
            <c:strRef>
              <c:f>Motoren_Ventilatoreneffizienz!$Y$18</c:f>
              <c:strCache>
                <c:ptCount val="1"/>
                <c:pt idx="0">
                  <c:v>eta (Vorwärts,"Trommel")</c:v>
                </c:pt>
              </c:strCache>
            </c:strRef>
          </c:tx>
          <c:spPr>
            <a:ln w="19050" cap="rnd">
              <a:noFill/>
              <a:round/>
            </a:ln>
            <a:effectLst/>
          </c:spPr>
          <c:marker>
            <c:symbol val="circle"/>
            <c:size val="5"/>
            <c:spPr>
              <a:solidFill>
                <a:srgbClr val="FFC000"/>
              </a:solidFill>
              <a:ln w="9525">
                <a:solidFill>
                  <a:schemeClr val="accent2"/>
                </a:solidFill>
              </a:ln>
              <a:effectLst/>
            </c:spPr>
          </c:marker>
          <c:trendline>
            <c:spPr>
              <a:ln w="19050" cap="rnd">
                <a:solidFill>
                  <a:srgbClr val="FFC000"/>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Motoren_Ventilatoreneffizienz!$W$19:$W$23</c:f>
            </c:numRef>
          </c:xVal>
          <c:yVal>
            <c:numRef>
              <c:f>Motoren_Ventilatoreneffizienz!$Y$19:$Y$23</c:f>
            </c:numRef>
          </c:yVal>
          <c:smooth val="0"/>
          <c:extLst>
            <c:ext xmlns:c16="http://schemas.microsoft.com/office/drawing/2014/chart" uri="{C3380CC4-5D6E-409C-BE32-E72D297353CC}">
              <c16:uniqueId val="{00000003-EF49-4808-9D6A-A92696FC3970}"/>
            </c:ext>
          </c:extLst>
        </c:ser>
        <c:dLbls>
          <c:showLegendKey val="0"/>
          <c:showVal val="0"/>
          <c:showCatName val="0"/>
          <c:showSerName val="0"/>
          <c:showPercent val="0"/>
          <c:showBubbleSize val="0"/>
        </c:dLbls>
        <c:axId val="592535656"/>
        <c:axId val="592537296"/>
      </c:scatterChart>
      <c:valAx>
        <c:axId val="592535656"/>
        <c:scaling>
          <c:logBase val="10"/>
          <c:orientation val="minMax"/>
          <c:max val="1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CH"/>
                  <a:t>Wellenleistung kW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2537296"/>
        <c:crosses val="autoZero"/>
        <c:crossBetween val="midCat"/>
      </c:valAx>
      <c:valAx>
        <c:axId val="592537296"/>
        <c:scaling>
          <c:orientation val="minMax"/>
          <c:min val="0.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253565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209550</xdr:colOff>
      <xdr:row>0</xdr:row>
      <xdr:rowOff>0</xdr:rowOff>
    </xdr:from>
    <xdr:to>
      <xdr:col>9</xdr:col>
      <xdr:colOff>95884</xdr:colOff>
      <xdr:row>3</xdr:row>
      <xdr:rowOff>59275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0725" y="0"/>
          <a:ext cx="1104900" cy="642205"/>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908050</xdr:colOff>
          <xdr:row>20</xdr:row>
          <xdr:rowOff>114300</xdr:rowOff>
        </xdr:from>
        <xdr:to>
          <xdr:col>6</xdr:col>
          <xdr:colOff>508000</xdr:colOff>
          <xdr:row>23</xdr:row>
          <xdr:rowOff>19050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e-CH" sz="1100" b="0" i="0" u="none" strike="noStrike" baseline="0">
                  <a:solidFill>
                    <a:srgbClr val="000000"/>
                  </a:solidFill>
                  <a:latin typeface="Calibri"/>
                  <a:ea typeface="Calibri"/>
                  <a:cs typeface="Calibri"/>
                </a:rPr>
                <a:t>Go</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22</xdr:col>
      <xdr:colOff>76200</xdr:colOff>
      <xdr:row>0</xdr:row>
      <xdr:rowOff>129540</xdr:rowOff>
    </xdr:from>
    <xdr:to>
      <xdr:col>31</xdr:col>
      <xdr:colOff>219075</xdr:colOff>
      <xdr:row>15</xdr:row>
      <xdr:rowOff>3810</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76200</xdr:colOff>
      <xdr:row>0</xdr:row>
      <xdr:rowOff>129540</xdr:rowOff>
    </xdr:from>
    <xdr:to>
      <xdr:col>31</xdr:col>
      <xdr:colOff>219075</xdr:colOff>
      <xdr:row>15</xdr:row>
      <xdr:rowOff>3810</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95250</xdr:colOff>
      <xdr:row>0</xdr:row>
      <xdr:rowOff>0</xdr:rowOff>
    </xdr:from>
    <xdr:to>
      <xdr:col>26</xdr:col>
      <xdr:colOff>28576</xdr:colOff>
      <xdr:row>4</xdr:row>
      <xdr:rowOff>57150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64" t="11835" r="6397" b="8548"/>
        <a:stretch/>
      </xdr:blipFill>
      <xdr:spPr>
        <a:xfrm>
          <a:off x="4962525" y="0"/>
          <a:ext cx="1304926" cy="704850"/>
        </a:xfrm>
        <a:prstGeom prst="rect">
          <a:avLst/>
        </a:prstGeom>
      </xdr:spPr>
    </xdr:pic>
    <xdr:clientData/>
  </xdr:twoCellAnchor>
  <xdr:twoCellAnchor editAs="oneCell">
    <xdr:from>
      <xdr:col>18</xdr:col>
      <xdr:colOff>9525</xdr:colOff>
      <xdr:row>53</xdr:row>
      <xdr:rowOff>47625</xdr:rowOff>
    </xdr:from>
    <xdr:to>
      <xdr:col>27</xdr:col>
      <xdr:colOff>6400</xdr:colOff>
      <xdr:row>84</xdr:row>
      <xdr:rowOff>114300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6229" b="22771"/>
        <a:stretch/>
      </xdr:blipFill>
      <xdr:spPr>
        <a:xfrm>
          <a:off x="4419600" y="8134350"/>
          <a:ext cx="193680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95250</xdr:colOff>
      <xdr:row>0</xdr:row>
      <xdr:rowOff>0</xdr:rowOff>
    </xdr:from>
    <xdr:to>
      <xdr:col>26</xdr:col>
      <xdr:colOff>25401</xdr:colOff>
      <xdr:row>4</xdr:row>
      <xdr:rowOff>57150</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64" t="11835" r="6397" b="8548"/>
        <a:stretch/>
      </xdr:blipFill>
      <xdr:spPr>
        <a:xfrm>
          <a:off x="4962525" y="0"/>
          <a:ext cx="1304926" cy="704850"/>
        </a:xfrm>
        <a:prstGeom prst="rect">
          <a:avLst/>
        </a:prstGeom>
      </xdr:spPr>
    </xdr:pic>
    <xdr:clientData/>
  </xdr:twoCellAnchor>
  <xdr:twoCellAnchor editAs="oneCell">
    <xdr:from>
      <xdr:col>18</xdr:col>
      <xdr:colOff>9526</xdr:colOff>
      <xdr:row>53</xdr:row>
      <xdr:rowOff>47625</xdr:rowOff>
    </xdr:from>
    <xdr:to>
      <xdr:col>27</xdr:col>
      <xdr:colOff>10982</xdr:colOff>
      <xdr:row>84</xdr:row>
      <xdr:rowOff>120651</xdr:rowOff>
    </xdr:to>
    <xdr:pic>
      <xdr:nvPicPr>
        <xdr:cNvPr id="7" name="Grafik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6088" b="22464"/>
        <a:stretch/>
      </xdr:blipFill>
      <xdr:spPr>
        <a:xfrm>
          <a:off x="4419601" y="8134350"/>
          <a:ext cx="1938206" cy="676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95250</xdr:colOff>
      <xdr:row>0</xdr:row>
      <xdr:rowOff>0</xdr:rowOff>
    </xdr:from>
    <xdr:to>
      <xdr:col>26</xdr:col>
      <xdr:colOff>28576</xdr:colOff>
      <xdr:row>4</xdr:row>
      <xdr:rowOff>57150</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64" t="11835" r="6397" b="8548"/>
        <a:stretch/>
      </xdr:blipFill>
      <xdr:spPr>
        <a:xfrm>
          <a:off x="4962525" y="0"/>
          <a:ext cx="1304926" cy="704850"/>
        </a:xfrm>
        <a:prstGeom prst="rect">
          <a:avLst/>
        </a:prstGeom>
      </xdr:spPr>
    </xdr:pic>
    <xdr:clientData/>
  </xdr:twoCellAnchor>
  <xdr:twoCellAnchor editAs="oneCell">
    <xdr:from>
      <xdr:col>18</xdr:col>
      <xdr:colOff>9525</xdr:colOff>
      <xdr:row>53</xdr:row>
      <xdr:rowOff>76200</xdr:rowOff>
    </xdr:from>
    <xdr:to>
      <xdr:col>27</xdr:col>
      <xdr:colOff>6400</xdr:colOff>
      <xdr:row>83</xdr:row>
      <xdr:rowOff>142875</xdr:rowOff>
    </xdr:to>
    <xdr:pic>
      <xdr:nvPicPr>
        <xdr:cNvPr id="6" name="Grafik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813" b="21186"/>
        <a:stretch/>
      </xdr:blipFill>
      <xdr:spPr>
        <a:xfrm>
          <a:off x="4419600" y="8162925"/>
          <a:ext cx="193680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47625</xdr:colOff>
      <xdr:row>0</xdr:row>
      <xdr:rowOff>0</xdr:rowOff>
    </xdr:from>
    <xdr:to>
      <xdr:col>33</xdr:col>
      <xdr:colOff>1</xdr:colOff>
      <xdr:row>4</xdr:row>
      <xdr:rowOff>57150</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64" t="11835" r="6397" b="8548"/>
        <a:stretch/>
      </xdr:blipFill>
      <xdr:spPr>
        <a:xfrm>
          <a:off x="6867525" y="0"/>
          <a:ext cx="1304926" cy="704850"/>
        </a:xfrm>
        <a:prstGeom prst="rect">
          <a:avLst/>
        </a:prstGeom>
      </xdr:spPr>
    </xdr:pic>
    <xdr:clientData/>
  </xdr:twoCellAnchor>
  <xdr:twoCellAnchor editAs="oneCell">
    <xdr:from>
      <xdr:col>26</xdr:col>
      <xdr:colOff>38100</xdr:colOff>
      <xdr:row>125</xdr:row>
      <xdr:rowOff>47625</xdr:rowOff>
    </xdr:from>
    <xdr:to>
      <xdr:col>33</xdr:col>
      <xdr:colOff>123875</xdr:colOff>
      <xdr:row>130</xdr:row>
      <xdr:rowOff>38100</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6229" b="22771"/>
        <a:stretch/>
      </xdr:blipFill>
      <xdr:spPr>
        <a:xfrm>
          <a:off x="6353175" y="17240250"/>
          <a:ext cx="193680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66675</xdr:colOff>
      <xdr:row>0</xdr:row>
      <xdr:rowOff>0</xdr:rowOff>
    </xdr:from>
    <xdr:to>
      <xdr:col>33</xdr:col>
      <xdr:colOff>1</xdr:colOff>
      <xdr:row>4</xdr:row>
      <xdr:rowOff>57150</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64" t="11835" r="6397" b="8548"/>
        <a:stretch/>
      </xdr:blipFill>
      <xdr:spPr>
        <a:xfrm>
          <a:off x="6657975" y="0"/>
          <a:ext cx="1304926" cy="704850"/>
        </a:xfrm>
        <a:prstGeom prst="rect">
          <a:avLst/>
        </a:prstGeom>
      </xdr:spPr>
    </xdr:pic>
    <xdr:clientData/>
  </xdr:twoCellAnchor>
  <xdr:twoCellAnchor editAs="oneCell">
    <xdr:from>
      <xdr:col>25</xdr:col>
      <xdr:colOff>76200</xdr:colOff>
      <xdr:row>50</xdr:row>
      <xdr:rowOff>47625</xdr:rowOff>
    </xdr:from>
    <xdr:to>
      <xdr:col>33</xdr:col>
      <xdr:colOff>141156</xdr:colOff>
      <xdr:row>55</xdr:row>
      <xdr:rowOff>0</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6088" b="22464"/>
        <a:stretch/>
      </xdr:blipFill>
      <xdr:spPr>
        <a:xfrm>
          <a:off x="6162675" y="17192625"/>
          <a:ext cx="1938206" cy="676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27</xdr:col>
      <xdr:colOff>66675</xdr:colOff>
      <xdr:row>0</xdr:row>
      <xdr:rowOff>0</xdr:rowOff>
    </xdr:from>
    <xdr:to>
      <xdr:col>33</xdr:col>
      <xdr:colOff>1</xdr:colOff>
      <xdr:row>4</xdr:row>
      <xdr:rowOff>57150</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64" t="11835" r="6397" b="8548"/>
        <a:stretch/>
      </xdr:blipFill>
      <xdr:spPr>
        <a:xfrm>
          <a:off x="6657975" y="0"/>
          <a:ext cx="1304926" cy="704850"/>
        </a:xfrm>
        <a:prstGeom prst="rect">
          <a:avLst/>
        </a:prstGeom>
      </xdr:spPr>
    </xdr:pic>
    <xdr:clientData/>
  </xdr:twoCellAnchor>
  <xdr:twoCellAnchor editAs="oneCell">
    <xdr:from>
      <xdr:col>25</xdr:col>
      <xdr:colOff>57150</xdr:colOff>
      <xdr:row>125</xdr:row>
      <xdr:rowOff>66675</xdr:rowOff>
    </xdr:from>
    <xdr:to>
      <xdr:col>33</xdr:col>
      <xdr:colOff>123875</xdr:colOff>
      <xdr:row>130</xdr:row>
      <xdr:rowOff>57150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813" b="21186"/>
        <a:stretch/>
      </xdr:blipFill>
      <xdr:spPr>
        <a:xfrm>
          <a:off x="6143625" y="17535525"/>
          <a:ext cx="1936800" cy="666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70</xdr:col>
      <xdr:colOff>80499</xdr:colOff>
      <xdr:row>40</xdr:row>
      <xdr:rowOff>6436</xdr:rowOff>
    </xdr:from>
    <xdr:to>
      <xdr:col>79</xdr:col>
      <xdr:colOff>2612</xdr:colOff>
      <xdr:row>41</xdr:row>
      <xdr:rowOff>3491540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70</xdr:col>
      <xdr:colOff>80499</xdr:colOff>
      <xdr:row>43</xdr:row>
      <xdr:rowOff>6436</xdr:rowOff>
    </xdr:from>
    <xdr:to>
      <xdr:col>79</xdr:col>
      <xdr:colOff>2612</xdr:colOff>
      <xdr:row>44</xdr:row>
      <xdr:rowOff>3491540</xdr:rowOff>
    </xdr:to>
    <xdr:graphicFrame macro="">
      <xdr:nvGraphicFramePr>
        <xdr:cNvPr id="8" name="Diagramm 1">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70</xdr:col>
      <xdr:colOff>80499</xdr:colOff>
      <xdr:row>46</xdr:row>
      <xdr:rowOff>6436</xdr:rowOff>
    </xdr:from>
    <xdr:to>
      <xdr:col>79</xdr:col>
      <xdr:colOff>2612</xdr:colOff>
      <xdr:row>47</xdr:row>
      <xdr:rowOff>3491540</xdr:rowOff>
    </xdr:to>
    <xdr:graphicFrame macro="">
      <xdr:nvGraphicFramePr>
        <xdr:cNvPr id="9" name="Diagramm 1">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22</xdr:col>
      <xdr:colOff>76200</xdr:colOff>
      <xdr:row>0</xdr:row>
      <xdr:rowOff>129540</xdr:rowOff>
    </xdr:from>
    <xdr:to>
      <xdr:col>31</xdr:col>
      <xdr:colOff>219075</xdr:colOff>
      <xdr:row>15</xdr:row>
      <xdr:rowOff>3810</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DE3C8D-5A06-4960-8685-5B4644B9B482}" name="Deutsch" displayName="Deutsch" ref="BA2:BA9" totalsRowShown="0" headerRowDxfId="23" dataDxfId="22">
  <autoFilter ref="BA2:BA9" xr:uid="{2ECB4878-7DF2-4F8D-80A1-DA98E8DB4A24}"/>
  <tableColumns count="1">
    <tableColumn id="1" xr3:uid="{0277EF32-E54D-4192-8B71-508E643DA962}" name="DE_Technologie"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093479-C923-4342-AE97-30FAA7A7B23D}" name="italiano" displayName="italiano" ref="BB2:BB9" totalsRowShown="0" headerRowDxfId="20" dataDxfId="19">
  <autoFilter ref="BB2:BB9" xr:uid="{3C469391-938E-41DA-AC55-14366D1A2B46}"/>
  <tableColumns count="1">
    <tableColumn id="1" xr3:uid="{94E18BD4-CD9B-4939-A2E1-0174A77329A4}" name="IT_Technologie"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7E67B6-2ACA-4133-A6C9-080F7852AF75}" name="français" displayName="français" ref="BC2:BC9" totalsRowShown="0" headerRowDxfId="17" dataDxfId="16">
  <autoFilter ref="BC2:BC9" xr:uid="{2E0AD9C9-0CE5-48CF-BB71-6BD0BEA0B74E}"/>
  <tableColumns count="1">
    <tableColumn id="1" xr3:uid="{898F832B-A452-4D2A-A543-06B64824A2C4}" name="FR_Technologie" dataDxfId="15"/>
  </tableColumns>
  <tableStyleInfo name="TableStyleMedium2" showFirstColumn="0" showLastColumn="0" showRowStripes="1" showColumnStripes="0"/>
</table>
</file>

<file path=xl/theme/theme1.xml><?xml version="1.0" encoding="utf-8"?>
<a:theme xmlns:a="http://schemas.openxmlformats.org/drawingml/2006/main" name="EZS-Excel-Design">
  <a:themeElements>
    <a:clrScheme name="EZS">
      <a:dk1>
        <a:srgbClr val="000000"/>
      </a:dk1>
      <a:lt1>
        <a:srgbClr val="FFFFFF"/>
      </a:lt1>
      <a:dk2>
        <a:srgbClr val="000000"/>
      </a:dk2>
      <a:lt2>
        <a:srgbClr val="B5B0AD"/>
      </a:lt2>
      <a:accent1>
        <a:srgbClr val="73B5E0"/>
      </a:accent1>
      <a:accent2>
        <a:srgbClr val="878785"/>
      </a:accent2>
      <a:accent3>
        <a:srgbClr val="C4DB0D"/>
      </a:accent3>
      <a:accent4>
        <a:srgbClr val="9EC9E3"/>
      </a:accent4>
      <a:accent5>
        <a:srgbClr val="666366"/>
      </a:accent5>
      <a:accent6>
        <a:srgbClr val="B5BA05"/>
      </a:accent6>
      <a:hlink>
        <a:srgbClr val="0A94D6"/>
      </a:hlink>
      <a:folHlink>
        <a:srgbClr val="0A94D6"/>
      </a:folHlink>
    </a:clrScheme>
    <a:fontScheme name="Larissa">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romeffizienz@energiezukunftschweiz.ch" TargetMode="External"/><Relationship Id="rId1" Type="http://schemas.openxmlformats.org/officeDocument/2006/relationships/hyperlink" Target="http://www.ezs.ch/foerderun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7.xml.rels><?xml version="1.0" encoding="UTF-8" standalone="yes"?>
<Relationships xmlns="http://schemas.openxmlformats.org/package/2006/relationships"><Relationship Id="rId3" Type="http://schemas.openxmlformats.org/officeDocument/2006/relationships/hyperlink" Target="http://www.energieingenieur.ch/" TargetMode="External"/><Relationship Id="rId2" Type="http://schemas.openxmlformats.org/officeDocument/2006/relationships/hyperlink" Target="mailto:Heinrich.Ryffel@rhb.ch" TargetMode="External"/><Relationship Id="rId1" Type="http://schemas.openxmlformats.org/officeDocument/2006/relationships/hyperlink" Target="http://www.rhb.ch/"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tromeffizienz@energiezukunftschweiz.ch" TargetMode="External"/><Relationship Id="rId1" Type="http://schemas.openxmlformats.org/officeDocument/2006/relationships/hyperlink" Target="http://www.ezs.ch/foerderu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tromeffizienz@energiezukunftschweiz.ch" TargetMode="External"/><Relationship Id="rId1" Type="http://schemas.openxmlformats.org/officeDocument/2006/relationships/hyperlink" Target="http://www.ezs.ch/foerderung"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tromeffizienz@energiezukunftschweiz.ch" TargetMode="External"/><Relationship Id="rId1" Type="http://schemas.openxmlformats.org/officeDocument/2006/relationships/hyperlink" Target="http://www.ezs.ch/foerderung"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tromeffizienz@energiezukunftschweiz.ch" TargetMode="External"/><Relationship Id="rId1" Type="http://schemas.openxmlformats.org/officeDocument/2006/relationships/hyperlink" Target="http://www.ezs.ch/foerderu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tromeffizienz@energiezukunftschweiz.ch" TargetMode="External"/><Relationship Id="rId1" Type="http://schemas.openxmlformats.org/officeDocument/2006/relationships/hyperlink" Target="http://www.ezs.ch/foerderung"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stromeffizienz@energiezukunftschweiz.ch" TargetMode="External"/><Relationship Id="rId1" Type="http://schemas.openxmlformats.org/officeDocument/2006/relationships/hyperlink" Target="http://www.ezs.ch/foerderung"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CBCC-F594-40E1-8919-9F18D23EF73B}">
  <sheetPr codeName="Sheet1">
    <tabColor rgb="FFFFC000"/>
  </sheetPr>
  <dimension ref="A1:AB42"/>
  <sheetViews>
    <sheetView zoomScale="85" zoomScaleNormal="85" workbookViewId="0">
      <selection activeCell="F18" sqref="F18"/>
    </sheetView>
  </sheetViews>
  <sheetFormatPr baseColWidth="10" defaultColWidth="0" defaultRowHeight="14.5" zeroHeight="1"/>
  <cols>
    <col min="1" max="1" width="9.1796875" style="45" customWidth="1"/>
    <col min="2" max="2" width="19.1796875" style="45" customWidth="1"/>
    <col min="3" max="3" width="14.453125" style="45" customWidth="1"/>
    <col min="4" max="4" width="13" style="45" customWidth="1"/>
    <col min="5" max="5" width="9.1796875" style="45" customWidth="1"/>
    <col min="6" max="6" width="21.1796875" style="45" customWidth="1"/>
    <col min="7" max="18" width="9.1796875" style="45" customWidth="1"/>
    <col min="19" max="28" width="0" style="45" hidden="1" customWidth="1"/>
    <col min="29" max="16384" width="9.1796875" style="45" hidden="1"/>
  </cols>
  <sheetData>
    <row r="1" spans="1:28">
      <c r="A1" s="95" t="s">
        <v>822</v>
      </c>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28">
      <c r="A2" s="28" t="s">
        <v>633</v>
      </c>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c r="A3" s="17" t="s">
        <v>867</v>
      </c>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28">
      <c r="A4" s="166" t="s">
        <v>868</v>
      </c>
      <c r="C4" s="27"/>
      <c r="D4" s="27"/>
      <c r="E4" s="27"/>
      <c r="F4" s="27"/>
      <c r="G4" s="27"/>
      <c r="H4" s="27"/>
      <c r="I4" s="27"/>
      <c r="J4" s="27"/>
      <c r="K4" s="27"/>
      <c r="L4" s="27"/>
      <c r="M4" s="27"/>
      <c r="N4" s="27"/>
      <c r="O4" s="27"/>
      <c r="P4" s="27"/>
      <c r="Q4" s="27"/>
      <c r="R4" s="27"/>
      <c r="S4" s="27"/>
      <c r="T4" s="27"/>
      <c r="U4" s="27"/>
      <c r="V4" s="27"/>
      <c r="W4" s="27"/>
      <c r="X4" s="27"/>
      <c r="Y4" s="27"/>
      <c r="Z4" s="27"/>
      <c r="AA4" s="27"/>
      <c r="AB4" s="27"/>
    </row>
    <row r="5" spans="1:28">
      <c r="A5" s="28" t="s">
        <v>113</v>
      </c>
      <c r="C5" s="27"/>
      <c r="D5" s="27"/>
      <c r="E5" s="27"/>
      <c r="F5" s="27"/>
      <c r="G5" s="27"/>
      <c r="H5" s="27"/>
      <c r="I5" s="27"/>
      <c r="J5" s="27"/>
      <c r="K5" s="27"/>
      <c r="L5" s="27"/>
      <c r="M5" s="27"/>
      <c r="N5" s="27"/>
      <c r="O5" s="27"/>
      <c r="P5" s="27"/>
      <c r="Q5" s="27"/>
      <c r="R5" s="27"/>
      <c r="S5" s="27"/>
      <c r="T5" s="27"/>
      <c r="U5" s="27"/>
      <c r="V5" s="27"/>
      <c r="W5" s="27"/>
      <c r="X5" s="27"/>
      <c r="Y5" s="27"/>
      <c r="Z5" s="27"/>
      <c r="AA5" s="27"/>
      <c r="AB5" s="27"/>
    </row>
    <row r="6" spans="1:28">
      <c r="A6" s="165" t="s">
        <v>871</v>
      </c>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c r="A7" s="511" t="s">
        <v>844</v>
      </c>
      <c r="B7" s="511"/>
      <c r="C7" s="511"/>
      <c r="D7" s="511"/>
      <c r="E7" s="511"/>
      <c r="F7" s="511"/>
      <c r="G7" s="27"/>
      <c r="H7" s="27"/>
      <c r="I7" s="27"/>
      <c r="J7" s="27"/>
      <c r="K7" s="27"/>
      <c r="L7" s="27"/>
      <c r="M7" s="27"/>
      <c r="N7" s="27"/>
      <c r="O7" s="27"/>
      <c r="P7" s="27"/>
      <c r="Q7" s="27"/>
      <c r="R7" s="27"/>
      <c r="S7" s="27"/>
      <c r="T7" s="27"/>
      <c r="U7" s="27"/>
      <c r="V7" s="27"/>
      <c r="W7" s="27"/>
      <c r="X7" s="27"/>
      <c r="Y7" s="27"/>
      <c r="Z7" s="27"/>
      <c r="AA7" s="27"/>
      <c r="AB7" s="27"/>
    </row>
    <row r="8" spans="1:28">
      <c r="A8" s="27"/>
      <c r="C8" s="27"/>
      <c r="D8" s="27"/>
      <c r="E8" s="27"/>
      <c r="F8" s="27"/>
      <c r="G8" s="27"/>
      <c r="H8" s="27"/>
      <c r="I8" s="27"/>
      <c r="J8" s="27"/>
      <c r="K8" s="27"/>
      <c r="L8" s="27"/>
      <c r="M8" s="27"/>
      <c r="N8" s="27"/>
      <c r="O8" s="27"/>
      <c r="P8" s="27"/>
      <c r="Q8" s="27"/>
      <c r="R8" s="27"/>
      <c r="S8" s="27"/>
      <c r="T8" s="27"/>
      <c r="U8" s="27"/>
      <c r="V8" s="27"/>
      <c r="W8" s="27"/>
      <c r="X8" s="27"/>
      <c r="Y8" s="27"/>
      <c r="Z8" s="27"/>
      <c r="AA8" s="27"/>
      <c r="AB8" s="27"/>
    </row>
    <row r="9" spans="1:28"/>
    <row r="10" spans="1:28" ht="23">
      <c r="A10" s="103" t="s">
        <v>246</v>
      </c>
    </row>
    <row r="11" spans="1:28" s="27" customFormat="1" ht="23">
      <c r="A11" s="103" t="s">
        <v>245</v>
      </c>
      <c r="E11" s="97"/>
      <c r="F11" s="97"/>
      <c r="G11" s="97"/>
      <c r="H11" s="97"/>
      <c r="I11" s="97"/>
      <c r="J11" s="45"/>
      <c r="K11" s="45"/>
      <c r="L11" s="45"/>
      <c r="M11" s="45"/>
      <c r="N11" s="45"/>
      <c r="O11" s="45"/>
    </row>
    <row r="12" spans="1:28" ht="23">
      <c r="A12" s="103" t="s">
        <v>247</v>
      </c>
      <c r="E12" s="97"/>
      <c r="F12" s="97" t="s">
        <v>10</v>
      </c>
      <c r="G12" s="97"/>
      <c r="H12" s="97"/>
      <c r="I12" s="97"/>
    </row>
    <row r="13" spans="1:28" ht="23">
      <c r="A13" s="103" t="s">
        <v>248</v>
      </c>
      <c r="E13" s="97"/>
      <c r="F13" s="97"/>
      <c r="G13" s="97"/>
      <c r="H13" s="97"/>
      <c r="I13" s="97"/>
    </row>
    <row r="14" spans="1:28"/>
    <row r="15" spans="1:28"/>
    <row r="16" spans="1:28" ht="38.25" customHeight="1">
      <c r="A16" s="103" t="s">
        <v>636</v>
      </c>
    </row>
    <row r="17" spans="1:9" ht="23">
      <c r="A17" s="103" t="s">
        <v>635</v>
      </c>
      <c r="E17" s="97"/>
      <c r="F17" s="97"/>
      <c r="G17" s="97"/>
      <c r="H17" s="97"/>
      <c r="I17" s="97"/>
    </row>
    <row r="18" spans="1:9" ht="23">
      <c r="A18" s="103" t="s">
        <v>638</v>
      </c>
      <c r="E18" s="97"/>
      <c r="F18" s="97" t="s">
        <v>640</v>
      </c>
      <c r="G18" s="97"/>
      <c r="H18" s="97"/>
      <c r="I18" s="97"/>
    </row>
    <row r="19" spans="1:9" ht="23">
      <c r="A19" s="103" t="s">
        <v>637</v>
      </c>
      <c r="E19" s="97"/>
      <c r="F19" s="97"/>
      <c r="G19" s="97"/>
      <c r="H19" s="97"/>
      <c r="I19" s="97"/>
    </row>
    <row r="20" spans="1:9"/>
    <row r="21" spans="1:9"/>
    <row r="22" spans="1:9"/>
    <row r="23" spans="1:9"/>
    <row r="24" spans="1:9"/>
    <row r="25" spans="1:9"/>
    <row r="26" spans="1:9"/>
    <row r="38"/>
    <row r="41"/>
    <row r="42"/>
  </sheetData>
  <sheetProtection algorithmName="SHA-512" hashValue="FG9sQok48I4d+b7pfmEN2k7pMkhcXEPEAFydKsjbgvXSkBLEJGv93NTBe6/3tOlNDoR4A8aM2ZT/eFTtZ+qMnA==" saltValue="hcLOpKZu/G2c5pgVaWWCDg==" spinCount="100000" sheet="1" objects="1" scenarios="1"/>
  <mergeCells count="1">
    <mergeCell ref="A7:F7"/>
  </mergeCells>
  <dataValidations count="1">
    <dataValidation type="list" allowBlank="1" showInputMessage="1" showErrorMessage="1" sqref="F18" xr:uid="{AB650DBD-F713-4A6C-B248-9D89F3F813B5}">
      <formula1>INDIRECT(F12)</formula1>
    </dataValidation>
  </dataValidations>
  <hyperlinks>
    <hyperlink ref="A7" r:id="rId1" xr:uid="{4BC2595D-776B-43B1-B349-25773D789BEB}"/>
    <hyperlink ref="A6" r:id="rId2" display="mailto:stromeffizienz@energiezukunftschweiz.ch" xr:uid="{0F3D0854-532A-48F9-8482-8BFB3AC3739B}"/>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6" r:id="rId6" name="Button 2">
              <controlPr defaultSize="0" print="0" autoFill="0" autoPict="0" macro="[0]!Sprachauswahl">
                <anchor moveWithCells="1" sizeWithCells="1">
                  <from>
                    <xdr:col>3</xdr:col>
                    <xdr:colOff>908050</xdr:colOff>
                    <xdr:row>20</xdr:row>
                    <xdr:rowOff>114300</xdr:rowOff>
                  </from>
                  <to>
                    <xdr:col>6</xdr:col>
                    <xdr:colOff>508000</xdr:colOff>
                    <xdr:row>23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81C6D07-5411-414C-8618-A1D3C7A1BDE4}">
          <x14:formula1>
            <xm:f>Dropdowns!$H$5:$H$7</xm:f>
          </x14:formula1>
          <xm:sqref>F12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517A-BB99-4A38-AF9E-6F9EC5EAB21B}">
  <sheetPr codeName="Tabelle13">
    <tabColor rgb="FF7030A0"/>
    <pageSetUpPr fitToPage="1"/>
  </sheetPr>
  <dimension ref="A1:Y26"/>
  <sheetViews>
    <sheetView zoomScaleNormal="100" workbookViewId="0">
      <selection activeCell="B10" sqref="B10"/>
    </sheetView>
  </sheetViews>
  <sheetFormatPr baseColWidth="10" defaultColWidth="0" defaultRowHeight="15" customHeight="1" zeroHeight="1"/>
  <cols>
    <col min="1" max="1" width="40.453125" customWidth="1"/>
    <col min="2" max="2" width="11.54296875" customWidth="1"/>
    <col min="3" max="3" width="16.453125" customWidth="1"/>
    <col min="4" max="4" width="11.453125" customWidth="1"/>
    <col min="5" max="5" width="14.81640625" customWidth="1"/>
    <col min="6" max="6" width="16.54296875" customWidth="1"/>
    <col min="7" max="12" width="5.81640625" hidden="1" customWidth="1"/>
    <col min="13" max="13" width="11" style="100" hidden="1" customWidth="1"/>
    <col min="14" max="14" width="8.453125" style="101" hidden="1" customWidth="1"/>
    <col min="15" max="15" width="9.453125" style="101" hidden="1" customWidth="1"/>
    <col min="16" max="16" width="9" style="101" hidden="1" customWidth="1"/>
    <col min="17" max="18" width="8" style="101" hidden="1" customWidth="1"/>
    <col min="19" max="25" width="0" hidden="1" customWidth="1"/>
    <col min="26" max="16384" width="5.81640625" hidden="1"/>
  </cols>
  <sheetData>
    <row r="1" spans="1:20" s="62" customFormat="1" ht="21">
      <c r="A1" s="54" t="s">
        <v>538</v>
      </c>
      <c r="B1" s="50"/>
      <c r="C1" s="50"/>
      <c r="D1" s="50"/>
      <c r="E1" s="50"/>
      <c r="F1" s="51"/>
    </row>
    <row r="2" spans="1:20" s="62" customFormat="1" ht="14.5">
      <c r="A2" s="61" t="s">
        <v>539</v>
      </c>
      <c r="B2" s="43"/>
      <c r="C2"/>
      <c r="D2"/>
      <c r="E2"/>
      <c r="F2" s="56"/>
    </row>
    <row r="3" spans="1:20" s="62" customFormat="1" ht="14.5">
      <c r="A3" s="55"/>
      <c r="B3"/>
      <c r="C3"/>
      <c r="D3"/>
      <c r="E3"/>
      <c r="F3" s="56"/>
    </row>
    <row r="4" spans="1:20" s="62" customFormat="1" ht="14.5">
      <c r="A4" s="55"/>
      <c r="B4"/>
      <c r="C4"/>
      <c r="D4"/>
      <c r="E4"/>
      <c r="F4" s="56"/>
      <c r="S4" s="62" t="s">
        <v>128</v>
      </c>
      <c r="T4" s="62">
        <v>2</v>
      </c>
    </row>
    <row r="5" spans="1:20" s="62" customFormat="1" ht="35.25" customHeight="1">
      <c r="A5" s="589" t="s">
        <v>540</v>
      </c>
      <c r="B5" s="590"/>
      <c r="C5" s="591"/>
      <c r="D5"/>
      <c r="E5" s="39" t="s">
        <v>541</v>
      </c>
      <c r="F5" s="57" t="s">
        <v>542</v>
      </c>
      <c r="S5" s="62" t="s">
        <v>114</v>
      </c>
      <c r="T5" s="62">
        <v>3</v>
      </c>
    </row>
    <row r="6" spans="1:20" s="62" customFormat="1" ht="14.5">
      <c r="A6" s="67" t="s">
        <v>543</v>
      </c>
      <c r="B6" s="66" t="s">
        <v>544</v>
      </c>
      <c r="C6" s="66" t="s">
        <v>545</v>
      </c>
      <c r="D6"/>
      <c r="E6" s="40" t="s">
        <v>546</v>
      </c>
      <c r="F6" s="58" t="s">
        <v>547</v>
      </c>
      <c r="S6" s="62" t="s">
        <v>115</v>
      </c>
      <c r="T6" s="62">
        <v>4</v>
      </c>
    </row>
    <row r="7" spans="1:20" s="62" customFormat="1" ht="14.5">
      <c r="A7" s="80">
        <v>10</v>
      </c>
      <c r="B7" s="81" t="s">
        <v>116</v>
      </c>
      <c r="C7" s="150">
        <f>VLOOKUP(A7,Motoren_Ventilatoreneffizienz!M4:R5934,VLOOKUP(B7,S4:T8,2,FALSE),FALSE)/100</f>
        <v>0.9111428571428456</v>
      </c>
      <c r="D7"/>
      <c r="E7" s="40" t="s">
        <v>548</v>
      </c>
      <c r="F7" s="58" t="s">
        <v>134</v>
      </c>
      <c r="S7" s="62" t="s">
        <v>116</v>
      </c>
      <c r="T7" s="62">
        <v>5</v>
      </c>
    </row>
    <row r="8" spans="1:20" s="62" customFormat="1" ht="14.5">
      <c r="A8" s="55"/>
      <c r="B8"/>
      <c r="C8"/>
      <c r="D8"/>
      <c r="E8" s="40" t="s">
        <v>549</v>
      </c>
      <c r="F8" s="58" t="s">
        <v>136</v>
      </c>
      <c r="S8" s="62" t="s">
        <v>100</v>
      </c>
      <c r="T8" s="62">
        <v>6</v>
      </c>
    </row>
    <row r="9" spans="1:20" s="62" customFormat="1" ht="14.5">
      <c r="A9" s="55"/>
      <c r="B9"/>
      <c r="C9"/>
      <c r="D9"/>
      <c r="E9" s="41" t="s">
        <v>550</v>
      </c>
      <c r="F9" s="59" t="s">
        <v>138</v>
      </c>
    </row>
    <row r="10" spans="1:20" s="62" customFormat="1" ht="15" customHeight="1">
      <c r="A10" s="69" t="s">
        <v>551</v>
      </c>
      <c r="B10"/>
      <c r="C10"/>
      <c r="D10"/>
      <c r="E10"/>
      <c r="F10" s="56"/>
    </row>
    <row r="11" spans="1:20" s="62" customFormat="1" ht="14.5">
      <c r="A11" s="70" t="s">
        <v>552</v>
      </c>
      <c r="B11"/>
      <c r="C11"/>
      <c r="D11"/>
      <c r="E11"/>
      <c r="F11" s="56"/>
    </row>
    <row r="12" spans="1:20" s="62" customFormat="1" ht="14.5">
      <c r="A12" s="55"/>
      <c r="B12"/>
      <c r="C12"/>
      <c r="D12"/>
      <c r="E12"/>
      <c r="F12" s="56"/>
    </row>
    <row r="13" spans="1:20" s="62" customFormat="1" ht="14.5">
      <c r="A13" s="55"/>
      <c r="B13"/>
      <c r="C13"/>
      <c r="D13"/>
      <c r="E13"/>
      <c r="F13" s="56"/>
    </row>
    <row r="14" spans="1:20" s="62" customFormat="1" ht="14.5">
      <c r="A14" s="592" t="s">
        <v>553</v>
      </c>
      <c r="B14" s="593"/>
      <c r="C14" s="594"/>
      <c r="D14"/>
      <c r="E14"/>
      <c r="F14" s="56"/>
    </row>
    <row r="15" spans="1:20" s="62" customFormat="1" ht="14.5">
      <c r="A15" s="67" t="s">
        <v>554</v>
      </c>
      <c r="B15" s="65" t="s">
        <v>86</v>
      </c>
      <c r="C15" s="65" t="s">
        <v>545</v>
      </c>
      <c r="D15"/>
      <c r="E15"/>
      <c r="F15" s="56"/>
    </row>
    <row r="16" spans="1:20" s="62" customFormat="1" ht="14.5">
      <c r="A16" s="82" t="s">
        <v>831</v>
      </c>
      <c r="B16" s="83">
        <v>30</v>
      </c>
      <c r="C16" s="151">
        <f>IF(A16=Dropdowns!AJ5,0.0318*LN(B16)+0.7234,0.0434*LN(B16)+0.5499)</f>
        <v>0.69751196636413759</v>
      </c>
      <c r="D16"/>
      <c r="E16"/>
      <c r="F16" s="56"/>
    </row>
    <row r="17" spans="1:25" s="62" customFormat="1" ht="14.5">
      <c r="A17" s="55"/>
      <c r="B17"/>
      <c r="C17"/>
      <c r="D17"/>
      <c r="E17"/>
      <c r="F17" s="56"/>
    </row>
    <row r="18" spans="1:25" s="62" customFormat="1" thickBot="1">
      <c r="A18" s="60"/>
      <c r="B18" s="52"/>
      <c r="C18" s="52"/>
      <c r="D18" s="52"/>
      <c r="E18" s="52"/>
      <c r="F18" s="53"/>
      <c r="W18" s="62" t="s">
        <v>86</v>
      </c>
      <c r="X18" s="62" t="s">
        <v>141</v>
      </c>
      <c r="Y18" s="62" t="s">
        <v>142</v>
      </c>
    </row>
    <row r="19" spans="1:25" ht="14.5">
      <c r="A19" s="62"/>
      <c r="B19" s="62"/>
      <c r="C19" s="62"/>
      <c r="D19" s="62"/>
      <c r="E19" s="62"/>
      <c r="F19" s="62"/>
      <c r="G19" s="62"/>
      <c r="H19" s="62"/>
      <c r="I19" s="62"/>
      <c r="J19" s="62"/>
      <c r="K19" s="62"/>
      <c r="L19" s="62"/>
      <c r="M19" s="62"/>
      <c r="N19" s="62"/>
      <c r="O19" s="62"/>
      <c r="P19" s="62"/>
      <c r="Q19" s="62"/>
      <c r="R19" s="62"/>
      <c r="S19" s="62"/>
      <c r="T19" s="62"/>
      <c r="W19">
        <v>1</v>
      </c>
      <c r="X19" s="47">
        <v>0.72</v>
      </c>
      <c r="Y19" s="47">
        <v>0.55000000000000004</v>
      </c>
    </row>
    <row r="20" spans="1:25" ht="14.5" hidden="1">
      <c r="M20"/>
      <c r="N20"/>
      <c r="O20"/>
      <c r="P20"/>
      <c r="Q20"/>
      <c r="R20"/>
      <c r="W20">
        <v>4</v>
      </c>
      <c r="X20" s="47">
        <v>0.77</v>
      </c>
      <c r="Y20" s="47">
        <v>0.61</v>
      </c>
    </row>
    <row r="21" spans="1:25" ht="14.5" hidden="1">
      <c r="M21"/>
      <c r="N21"/>
      <c r="O21"/>
      <c r="P21"/>
      <c r="Q21"/>
      <c r="R21"/>
      <c r="W21">
        <v>10</v>
      </c>
      <c r="X21" s="47">
        <v>0.8</v>
      </c>
      <c r="Y21" s="47">
        <v>0.65</v>
      </c>
    </row>
    <row r="22" spans="1:25" ht="14.5" hidden="1">
      <c r="M22"/>
      <c r="N22"/>
      <c r="O22"/>
      <c r="P22"/>
      <c r="Q22"/>
      <c r="R22"/>
      <c r="W22">
        <v>20</v>
      </c>
      <c r="X22" s="47">
        <v>0.82</v>
      </c>
      <c r="Y22" s="47">
        <v>0.68</v>
      </c>
    </row>
    <row r="23" spans="1:25" ht="14.5" hidden="1">
      <c r="M23"/>
      <c r="N23"/>
      <c r="O23"/>
      <c r="P23"/>
      <c r="Q23"/>
      <c r="R23"/>
      <c r="W23">
        <v>60</v>
      </c>
      <c r="X23" s="47">
        <v>0.85</v>
      </c>
    </row>
    <row r="24" spans="1:25" ht="14.5" hidden="1">
      <c r="M24"/>
      <c r="N24"/>
      <c r="O24"/>
      <c r="P24"/>
      <c r="Q24"/>
      <c r="R24"/>
    </row>
    <row r="25" spans="1:25" ht="15" hidden="1" customHeight="1">
      <c r="M25"/>
      <c r="N25"/>
      <c r="O25"/>
      <c r="P25"/>
      <c r="Q25"/>
      <c r="R25"/>
    </row>
    <row r="26" spans="1:25" ht="15" hidden="1" customHeight="1">
      <c r="M26"/>
      <c r="N26"/>
      <c r="O26"/>
      <c r="P26"/>
      <c r="Q26"/>
      <c r="R26"/>
    </row>
  </sheetData>
  <sheetProtection algorithmName="SHA-512" hashValue="mYBdJIhO/fPn0N/wUJcH4rhjN3MWwdDSk1n0sgJqzV7CzrpI20YgOAkXXNZEBCeP8yYfbe0yGjbxKicEF47YUA==" saltValue="X7nI1op34DNZp3ejf4h+dQ==" spinCount="100000" sheet="1" objects="1" scenarios="1"/>
  <mergeCells count="2">
    <mergeCell ref="A5:C5"/>
    <mergeCell ref="A14:C14"/>
  </mergeCells>
  <dataValidations count="1">
    <dataValidation type="list" allowBlank="1" showInputMessage="1" showErrorMessage="1" sqref="B7" xr:uid="{09B9DB78-0F71-4F15-BAFF-9B9633FC7066}">
      <formula1>$S$4:$S$8</formula1>
    </dataValidation>
  </dataValidations>
  <pageMargins left="0.7" right="0.7" top="0.78740157499999996" bottom="0.78740157499999996" header="0.3" footer="0.3"/>
  <pageSetup paperSize="9" scale="7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2FD96D-0416-4EA2-B65F-69C82CC81654}">
          <x14:formula1>
            <xm:f>Dropdowns!$AJ$5:$AJ$6</xm:f>
          </x14:formula1>
          <xm:sqref>A16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C36F-AC1D-4D0C-BDA3-3AECBBC3B3CF}">
  <sheetPr codeName="Tabelle12">
    <tabColor rgb="FF7030A0"/>
    <pageSetUpPr fitToPage="1"/>
  </sheetPr>
  <dimension ref="A1:XFC26"/>
  <sheetViews>
    <sheetView zoomScaleNormal="100" workbookViewId="0">
      <selection activeCell="C17" sqref="C17"/>
    </sheetView>
  </sheetViews>
  <sheetFormatPr baseColWidth="10" defaultColWidth="0" defaultRowHeight="14.5" customHeight="1" zeroHeight="1"/>
  <cols>
    <col min="1" max="1" width="39" customWidth="1"/>
    <col min="2" max="2" width="11.54296875" customWidth="1"/>
    <col min="3" max="3" width="16.453125" customWidth="1"/>
    <col min="4" max="5" width="11.453125" customWidth="1"/>
    <col min="6" max="6" width="18.54296875" customWidth="1"/>
    <col min="7" max="12" width="5.81640625" hidden="1" customWidth="1"/>
    <col min="13" max="13" width="11" style="100" hidden="1" customWidth="1"/>
    <col min="14" max="14" width="8.453125" style="101" hidden="1" customWidth="1"/>
    <col min="15" max="15" width="9.453125" style="101" hidden="1" customWidth="1"/>
    <col min="16" max="16" width="9" style="101" hidden="1" customWidth="1"/>
    <col min="17" max="18" width="8" style="101" hidden="1" customWidth="1"/>
    <col min="19" max="25" width="0" hidden="1" customWidth="1"/>
    <col min="26" max="16383" width="5.81640625" hidden="1"/>
    <col min="16384" max="16384" width="2.1796875" hidden="1" customWidth="1"/>
  </cols>
  <sheetData>
    <row r="1" spans="1:20" s="62" customFormat="1" ht="21">
      <c r="A1" s="54" t="s">
        <v>411</v>
      </c>
      <c r="B1" s="50"/>
      <c r="C1" s="50"/>
      <c r="D1" s="50"/>
      <c r="E1" s="50"/>
      <c r="F1" s="51"/>
    </row>
    <row r="2" spans="1:20" s="62" customFormat="1">
      <c r="A2" s="61" t="s">
        <v>412</v>
      </c>
      <c r="B2" s="43"/>
      <c r="C2"/>
      <c r="D2"/>
      <c r="E2"/>
      <c r="F2" s="56"/>
    </row>
    <row r="3" spans="1:20" s="62" customFormat="1">
      <c r="A3" s="55"/>
      <c r="B3"/>
      <c r="C3"/>
      <c r="D3"/>
      <c r="E3"/>
      <c r="F3" s="56"/>
    </row>
    <row r="4" spans="1:20" s="62" customFormat="1">
      <c r="A4" s="55"/>
      <c r="B4"/>
      <c r="C4"/>
      <c r="D4"/>
      <c r="E4"/>
      <c r="F4" s="56"/>
      <c r="S4" s="62" t="s">
        <v>128</v>
      </c>
      <c r="T4" s="62">
        <v>2</v>
      </c>
    </row>
    <row r="5" spans="1:20" s="62" customFormat="1" ht="35.25" customHeight="1">
      <c r="A5" s="589" t="s">
        <v>413</v>
      </c>
      <c r="B5" s="590"/>
      <c r="C5" s="591"/>
      <c r="D5"/>
      <c r="E5" s="39" t="s">
        <v>414</v>
      </c>
      <c r="F5" s="57" t="s">
        <v>415</v>
      </c>
      <c r="S5" s="62" t="s">
        <v>114</v>
      </c>
      <c r="T5" s="62">
        <v>3</v>
      </c>
    </row>
    <row r="6" spans="1:20" s="62" customFormat="1">
      <c r="A6" s="67" t="s">
        <v>416</v>
      </c>
      <c r="B6" s="66" t="s">
        <v>417</v>
      </c>
      <c r="C6" s="66" t="s">
        <v>418</v>
      </c>
      <c r="D6"/>
      <c r="E6" s="40" t="s">
        <v>419</v>
      </c>
      <c r="F6" s="58" t="s">
        <v>420</v>
      </c>
      <c r="S6" s="62" t="s">
        <v>115</v>
      </c>
      <c r="T6" s="62">
        <v>4</v>
      </c>
    </row>
    <row r="7" spans="1:20" s="62" customFormat="1">
      <c r="A7" s="80">
        <v>10</v>
      </c>
      <c r="B7" s="81" t="s">
        <v>128</v>
      </c>
      <c r="C7" s="150">
        <f>VLOOKUP(A7,Motoren_Ventilatoreneffizienz!M4:R5934,VLOOKUP(B7,S4:T8,2,FALSE),FALSE)/100</f>
        <v>0.84557142857141732</v>
      </c>
      <c r="D7"/>
      <c r="E7" s="40" t="s">
        <v>421</v>
      </c>
      <c r="F7" s="58" t="s">
        <v>422</v>
      </c>
      <c r="S7" s="62" t="s">
        <v>116</v>
      </c>
      <c r="T7" s="62">
        <v>5</v>
      </c>
    </row>
    <row r="8" spans="1:20" s="62" customFormat="1">
      <c r="A8" s="55"/>
      <c r="B8"/>
      <c r="C8"/>
      <c r="D8"/>
      <c r="E8" s="40" t="s">
        <v>423</v>
      </c>
      <c r="F8" s="58" t="s">
        <v>424</v>
      </c>
      <c r="S8" s="62" t="s">
        <v>100</v>
      </c>
      <c r="T8" s="62">
        <v>6</v>
      </c>
    </row>
    <row r="9" spans="1:20" s="62" customFormat="1">
      <c r="A9" s="55"/>
      <c r="B9"/>
      <c r="C9"/>
      <c r="D9"/>
      <c r="E9" s="41" t="s">
        <v>425</v>
      </c>
      <c r="F9" s="59" t="s">
        <v>426</v>
      </c>
    </row>
    <row r="10" spans="1:20" s="62" customFormat="1" ht="15" customHeight="1">
      <c r="A10" s="69" t="s">
        <v>427</v>
      </c>
      <c r="B10"/>
      <c r="C10"/>
      <c r="D10"/>
      <c r="E10"/>
      <c r="F10" s="56"/>
    </row>
    <row r="11" spans="1:20" s="62" customFormat="1">
      <c r="A11" s="70" t="s">
        <v>428</v>
      </c>
      <c r="B11"/>
      <c r="C11"/>
      <c r="D11"/>
      <c r="E11"/>
      <c r="F11" s="56"/>
    </row>
    <row r="12" spans="1:20" s="62" customFormat="1">
      <c r="A12" s="55"/>
      <c r="B12"/>
      <c r="C12"/>
      <c r="D12"/>
      <c r="E12"/>
      <c r="F12" s="56"/>
    </row>
    <row r="13" spans="1:20" s="62" customFormat="1">
      <c r="A13" s="55"/>
      <c r="B13"/>
      <c r="C13"/>
      <c r="D13"/>
      <c r="E13"/>
      <c r="F13" s="56"/>
    </row>
    <row r="14" spans="1:20" s="62" customFormat="1">
      <c r="A14" s="592" t="s">
        <v>429</v>
      </c>
      <c r="B14" s="593"/>
      <c r="C14" s="594"/>
      <c r="D14"/>
      <c r="E14"/>
      <c r="F14" s="56"/>
    </row>
    <row r="15" spans="1:20" s="62" customFormat="1">
      <c r="A15" s="67" t="s">
        <v>430</v>
      </c>
      <c r="B15" s="65" t="s">
        <v>431</v>
      </c>
      <c r="C15" s="65" t="s">
        <v>418</v>
      </c>
      <c r="D15"/>
      <c r="E15"/>
      <c r="F15" s="56"/>
    </row>
    <row r="16" spans="1:20" s="62" customFormat="1">
      <c r="A16" s="82" t="s">
        <v>831</v>
      </c>
      <c r="B16" s="83">
        <v>30</v>
      </c>
      <c r="C16" s="151">
        <f>IF(A16=Dropdowns!Z5,0.0318*LN(B16)+0.7234,0.0434*LN(B16)+0.5499)</f>
        <v>0.83155807673685656</v>
      </c>
      <c r="D16"/>
      <c r="E16"/>
      <c r="F16" s="56"/>
    </row>
    <row r="17" spans="1:25" s="62" customFormat="1">
      <c r="A17" s="55"/>
      <c r="B17"/>
      <c r="C17"/>
      <c r="D17"/>
      <c r="E17"/>
      <c r="F17" s="56"/>
    </row>
    <row r="18" spans="1:25" s="62" customFormat="1" ht="15" thickBot="1">
      <c r="A18" s="60"/>
      <c r="B18" s="52"/>
      <c r="C18" s="52"/>
      <c r="D18" s="52"/>
      <c r="E18" s="52"/>
      <c r="F18" s="53"/>
      <c r="W18" s="62" t="s">
        <v>86</v>
      </c>
      <c r="X18" s="62" t="s">
        <v>141</v>
      </c>
      <c r="Y18" s="62" t="s">
        <v>142</v>
      </c>
    </row>
    <row r="19" spans="1:25">
      <c r="A19" s="62"/>
      <c r="B19" s="62"/>
      <c r="C19" s="62"/>
      <c r="D19" s="62"/>
      <c r="E19" s="62"/>
      <c r="F19" s="62"/>
      <c r="G19" s="62"/>
      <c r="K19" s="62"/>
      <c r="L19" s="62"/>
      <c r="M19" s="62"/>
      <c r="N19" s="62"/>
      <c r="O19" s="62"/>
      <c r="P19" s="62"/>
      <c r="Q19" s="62"/>
      <c r="R19" s="62"/>
      <c r="W19">
        <v>1</v>
      </c>
      <c r="X19" s="47">
        <v>0.72</v>
      </c>
      <c r="Y19" s="47">
        <v>0.55000000000000004</v>
      </c>
    </row>
    <row r="20" spans="1:25" hidden="1">
      <c r="M20"/>
      <c r="N20"/>
      <c r="O20"/>
      <c r="P20"/>
      <c r="Q20"/>
      <c r="R20"/>
      <c r="W20">
        <v>4</v>
      </c>
      <c r="X20" s="47">
        <v>0.77</v>
      </c>
      <c r="Y20" s="47">
        <v>0.61</v>
      </c>
    </row>
    <row r="21" spans="1:25" hidden="1">
      <c r="M21"/>
      <c r="N21"/>
      <c r="O21"/>
      <c r="P21"/>
      <c r="Q21"/>
      <c r="R21"/>
      <c r="W21">
        <v>10</v>
      </c>
      <c r="X21" s="47">
        <v>0.8</v>
      </c>
      <c r="Y21" s="47">
        <v>0.65</v>
      </c>
    </row>
    <row r="22" spans="1:25" hidden="1">
      <c r="M22"/>
      <c r="N22"/>
      <c r="O22"/>
      <c r="P22"/>
      <c r="Q22"/>
      <c r="R22"/>
      <c r="W22">
        <v>20</v>
      </c>
      <c r="X22" s="47">
        <v>0.82</v>
      </c>
      <c r="Y22" s="47">
        <v>0.68</v>
      </c>
    </row>
    <row r="23" spans="1:25" hidden="1">
      <c r="M23"/>
      <c r="N23"/>
      <c r="O23"/>
      <c r="P23"/>
      <c r="Q23"/>
      <c r="R23"/>
      <c r="W23">
        <v>60</v>
      </c>
      <c r="X23" s="47">
        <v>0.85</v>
      </c>
    </row>
    <row r="24" spans="1:25" hidden="1">
      <c r="M24"/>
      <c r="N24"/>
      <c r="O24"/>
      <c r="P24"/>
      <c r="Q24"/>
      <c r="R24"/>
    </row>
    <row r="25" spans="1:25" hidden="1">
      <c r="M25"/>
      <c r="N25"/>
      <c r="O25"/>
      <c r="P25"/>
      <c r="Q25"/>
      <c r="R25"/>
    </row>
    <row r="26" spans="1:25" hidden="1">
      <c r="M26"/>
      <c r="N26"/>
      <c r="O26"/>
      <c r="P26"/>
      <c r="Q26"/>
      <c r="R26"/>
    </row>
  </sheetData>
  <sheetProtection algorithmName="SHA-512" hashValue="IFYxB5k2O7b3R78VTccLTTAUJ+DP7zXTOhtKqe/CSALqzIxcbsGT91Mj/Sen7VrojLEfyg6mTDOOdulGa3RhFA==" saltValue="DTsjJfnhWH+98Dz74qb0HQ==" spinCount="100000" sheet="1" objects="1" scenarios="1"/>
  <mergeCells count="2">
    <mergeCell ref="A5:C5"/>
    <mergeCell ref="A14:C14"/>
  </mergeCells>
  <dataValidations count="1">
    <dataValidation type="list" allowBlank="1" showInputMessage="1" showErrorMessage="1" sqref="B7" xr:uid="{EE1D1CD5-EAE3-4F8E-A91D-D2847966A7DA}">
      <formula1>$S$4:$S$8</formula1>
    </dataValidation>
  </dataValidations>
  <pageMargins left="0.7" right="0.7" top="0.78740157499999996" bottom="0.78740157499999996" header="0.3" footer="0.3"/>
  <pageSetup paperSize="9" scale="7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084D7E-262C-42F5-AFC3-403BE3A2F7B1}">
          <x14:formula1>
            <xm:f>Dropdowns!$Z$5:$Z$6</xm:f>
          </x14:formula1>
          <xm:sqref>A16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6AE7-8A99-4D7A-87B4-C3EAD81ABED7}">
  <sheetPr codeName="Tabelle14">
    <tabColor rgb="FFC4DB0D"/>
    <pageSetUpPr fitToPage="1"/>
  </sheetPr>
  <dimension ref="A1:Y5934"/>
  <sheetViews>
    <sheetView tabSelected="1" zoomScaleNormal="100" workbookViewId="0">
      <selection activeCell="C16" sqref="C16"/>
    </sheetView>
  </sheetViews>
  <sheetFormatPr baseColWidth="10" defaultColWidth="0" defaultRowHeight="14.5" zeroHeight="1"/>
  <cols>
    <col min="1" max="1" width="37.1796875" customWidth="1"/>
    <col min="2" max="2" width="11.54296875" customWidth="1"/>
    <col min="3" max="3" width="16.1796875" customWidth="1"/>
    <col min="4" max="5" width="11.453125" customWidth="1"/>
    <col min="6" max="6" width="16.54296875" customWidth="1"/>
    <col min="7" max="12" width="5.81640625" hidden="1" customWidth="1"/>
    <col min="13" max="13" width="11" style="100" hidden="1" customWidth="1"/>
    <col min="14" max="14" width="8.1796875" style="101" hidden="1" customWidth="1"/>
    <col min="15" max="15" width="9.1796875" style="101" hidden="1" customWidth="1"/>
    <col min="16" max="16" width="9" style="101" hidden="1" customWidth="1"/>
    <col min="17" max="18" width="8" style="101" hidden="1" customWidth="1"/>
    <col min="19" max="25" width="0" hidden="1" customWidth="1"/>
    <col min="26" max="16384" width="5.81640625" hidden="1"/>
  </cols>
  <sheetData>
    <row r="1" spans="1:20" s="62" customFormat="1" ht="21">
      <c r="A1" s="193" t="s">
        <v>155</v>
      </c>
      <c r="B1" s="194"/>
      <c r="C1" s="194"/>
      <c r="D1" s="194"/>
      <c r="E1" s="194"/>
      <c r="F1" s="195"/>
    </row>
    <row r="2" spans="1:20" s="62" customFormat="1">
      <c r="A2" s="196" t="s">
        <v>876</v>
      </c>
      <c r="B2" s="197"/>
      <c r="C2" s="198"/>
      <c r="D2" s="198"/>
      <c r="E2" s="198"/>
      <c r="F2" s="199"/>
      <c r="M2" s="63" t="s">
        <v>145</v>
      </c>
      <c r="N2" s="63" t="s">
        <v>146</v>
      </c>
      <c r="O2" s="63" t="s">
        <v>114</v>
      </c>
      <c r="P2" s="63" t="s">
        <v>115</v>
      </c>
      <c r="Q2" s="63" t="s">
        <v>116</v>
      </c>
      <c r="R2" s="63" t="s">
        <v>100</v>
      </c>
    </row>
    <row r="3" spans="1:20" s="62" customFormat="1">
      <c r="A3" s="200"/>
      <c r="B3" s="198"/>
      <c r="C3" s="198"/>
      <c r="D3" s="198"/>
      <c r="E3" s="198"/>
      <c r="F3" s="199"/>
      <c r="M3" s="102" t="s">
        <v>86</v>
      </c>
      <c r="N3" s="595" t="s">
        <v>147</v>
      </c>
      <c r="O3" s="595"/>
      <c r="P3" s="595"/>
      <c r="Q3" s="595"/>
      <c r="R3" s="595"/>
    </row>
    <row r="4" spans="1:20" s="62" customFormat="1">
      <c r="A4" s="200"/>
      <c r="B4" s="198"/>
      <c r="C4" s="198"/>
      <c r="D4" s="198"/>
      <c r="E4" s="198"/>
      <c r="F4" s="199"/>
      <c r="M4" s="102">
        <v>0.12</v>
      </c>
      <c r="N4" s="102">
        <v>40</v>
      </c>
      <c r="O4" s="102">
        <v>50</v>
      </c>
      <c r="P4" s="102">
        <v>59.1</v>
      </c>
      <c r="Q4" s="102">
        <v>64.8</v>
      </c>
      <c r="R4" s="102">
        <v>69.8</v>
      </c>
      <c r="S4" s="62" t="s">
        <v>128</v>
      </c>
      <c r="T4" s="62">
        <v>2</v>
      </c>
    </row>
    <row r="5" spans="1:20" s="62" customFormat="1" ht="35.25" customHeight="1">
      <c r="A5" s="596" t="s">
        <v>117</v>
      </c>
      <c r="B5" s="597"/>
      <c r="C5" s="598"/>
      <c r="D5" s="198"/>
      <c r="E5" s="201" t="s">
        <v>129</v>
      </c>
      <c r="F5" s="202" t="s">
        <v>130</v>
      </c>
      <c r="L5" s="71"/>
      <c r="M5" s="64">
        <v>0.121</v>
      </c>
      <c r="N5" s="102">
        <f>N4+0.14</f>
        <v>40.14</v>
      </c>
      <c r="O5" s="102">
        <f>O4+0.1166666666666</f>
        <v>50.116666666666603</v>
      </c>
      <c r="P5" s="102">
        <f>P4+0.0933333333333333</f>
        <v>59.193333333333335</v>
      </c>
      <c r="Q5" s="102">
        <f>Q4+0.085</f>
        <v>64.884999999999991</v>
      </c>
      <c r="R5" s="102">
        <f>R4+0.0816666666666666</f>
        <v>69.881666666666661</v>
      </c>
      <c r="S5" s="62" t="s">
        <v>114</v>
      </c>
      <c r="T5" s="62">
        <v>3</v>
      </c>
    </row>
    <row r="6" spans="1:20" s="62" customFormat="1">
      <c r="A6" s="203" t="s">
        <v>149</v>
      </c>
      <c r="B6" s="204" t="s">
        <v>150</v>
      </c>
      <c r="C6" s="204" t="s">
        <v>148</v>
      </c>
      <c r="D6" s="198"/>
      <c r="E6" s="205" t="s">
        <v>131</v>
      </c>
      <c r="F6" s="206" t="s">
        <v>132</v>
      </c>
      <c r="L6" s="71"/>
      <c r="M6" s="64">
        <v>0.122</v>
      </c>
      <c r="N6" s="102">
        <f t="shared" ref="N6:N63" si="0">N5+0.14</f>
        <v>40.28</v>
      </c>
      <c r="O6" s="102">
        <f t="shared" ref="O6:O63" si="1">O5+0.1166666666666</f>
        <v>50.233333333333206</v>
      </c>
      <c r="P6" s="102">
        <f t="shared" ref="P6:P63" si="2">P5+0.0933333333333333</f>
        <v>59.286666666666669</v>
      </c>
      <c r="Q6" s="102">
        <f t="shared" ref="Q6:Q63" si="3">Q5+0.085</f>
        <v>64.969999999999985</v>
      </c>
      <c r="R6" s="102">
        <f t="shared" ref="R6:R63" si="4">R5+0.0816666666666666</f>
        <v>69.963333333333324</v>
      </c>
      <c r="S6" s="62" t="s">
        <v>115</v>
      </c>
      <c r="T6" s="62">
        <v>4</v>
      </c>
    </row>
    <row r="7" spans="1:20" s="62" customFormat="1">
      <c r="A7" s="207">
        <v>20</v>
      </c>
      <c r="B7" s="208" t="s">
        <v>116</v>
      </c>
      <c r="C7" s="209">
        <f>VLOOKUP(A7,M4:R5934,VLOOKUP(B7,S4:T8,2,FALSE),FALSE)/100</f>
        <v>0.92771428571427861</v>
      </c>
      <c r="D7" s="198"/>
      <c r="E7" s="205" t="s">
        <v>133</v>
      </c>
      <c r="F7" s="206" t="s">
        <v>134</v>
      </c>
      <c r="L7" s="71"/>
      <c r="M7" s="64">
        <v>0.123</v>
      </c>
      <c r="N7" s="102">
        <f t="shared" si="0"/>
        <v>40.42</v>
      </c>
      <c r="O7" s="102">
        <f t="shared" si="1"/>
        <v>50.34999999999981</v>
      </c>
      <c r="P7" s="102">
        <f t="shared" si="2"/>
        <v>59.38</v>
      </c>
      <c r="Q7" s="102">
        <f t="shared" si="3"/>
        <v>65.054999999999978</v>
      </c>
      <c r="R7" s="102">
        <f t="shared" si="4"/>
        <v>70.044999999999987</v>
      </c>
      <c r="S7" s="62" t="s">
        <v>116</v>
      </c>
      <c r="T7" s="62">
        <v>5</v>
      </c>
    </row>
    <row r="8" spans="1:20" s="62" customFormat="1">
      <c r="A8" s="200"/>
      <c r="B8" s="198"/>
      <c r="C8" s="198"/>
      <c r="D8" s="198"/>
      <c r="E8" s="205" t="s">
        <v>135</v>
      </c>
      <c r="F8" s="206" t="s">
        <v>136</v>
      </c>
      <c r="L8" s="71"/>
      <c r="M8" s="64">
        <v>0.124</v>
      </c>
      <c r="N8" s="102">
        <f t="shared" si="0"/>
        <v>40.56</v>
      </c>
      <c r="O8" s="102">
        <f t="shared" si="1"/>
        <v>50.466666666666413</v>
      </c>
      <c r="P8" s="102">
        <f t="shared" si="2"/>
        <v>59.473333333333336</v>
      </c>
      <c r="Q8" s="102">
        <f t="shared" si="3"/>
        <v>65.139999999999972</v>
      </c>
      <c r="R8" s="102">
        <f t="shared" si="4"/>
        <v>70.126666666666651</v>
      </c>
      <c r="S8" s="62" t="s">
        <v>100</v>
      </c>
      <c r="T8" s="62">
        <v>6</v>
      </c>
    </row>
    <row r="9" spans="1:20" s="62" customFormat="1">
      <c r="A9" s="200"/>
      <c r="B9" s="198"/>
      <c r="C9" s="198"/>
      <c r="D9" s="198"/>
      <c r="E9" s="210" t="s">
        <v>137</v>
      </c>
      <c r="F9" s="211" t="s">
        <v>138</v>
      </c>
      <c r="L9" s="71"/>
      <c r="M9" s="64">
        <v>0.125</v>
      </c>
      <c r="N9" s="102">
        <f t="shared" si="0"/>
        <v>40.700000000000003</v>
      </c>
      <c r="O9" s="102">
        <f t="shared" si="1"/>
        <v>50.583333333333016</v>
      </c>
      <c r="P9" s="102">
        <f t="shared" si="2"/>
        <v>59.56666666666667</v>
      </c>
      <c r="Q9" s="102">
        <f t="shared" si="3"/>
        <v>65.224999999999966</v>
      </c>
      <c r="R9" s="102">
        <f t="shared" si="4"/>
        <v>70.208333333333314</v>
      </c>
    </row>
    <row r="10" spans="1:20" s="62" customFormat="1" ht="15" customHeight="1">
      <c r="A10" s="212" t="s">
        <v>212</v>
      </c>
      <c r="B10" s="198"/>
      <c r="C10" s="198"/>
      <c r="D10" s="198"/>
      <c r="E10" s="198"/>
      <c r="F10" s="199"/>
      <c r="L10" s="71"/>
      <c r="M10" s="64">
        <v>0.126</v>
      </c>
      <c r="N10" s="102">
        <f t="shared" si="0"/>
        <v>40.840000000000003</v>
      </c>
      <c r="O10" s="102">
        <f t="shared" si="1"/>
        <v>50.699999999999619</v>
      </c>
      <c r="P10" s="102">
        <f t="shared" si="2"/>
        <v>59.660000000000004</v>
      </c>
      <c r="Q10" s="102">
        <f t="shared" si="3"/>
        <v>65.30999999999996</v>
      </c>
      <c r="R10" s="102">
        <f t="shared" si="4"/>
        <v>70.289999999999978</v>
      </c>
    </row>
    <row r="11" spans="1:20" s="62" customFormat="1">
      <c r="A11" s="213" t="s">
        <v>154</v>
      </c>
      <c r="B11" s="198"/>
      <c r="C11" s="198"/>
      <c r="D11" s="198"/>
      <c r="E11" s="198"/>
      <c r="F11" s="199"/>
      <c r="L11" s="71"/>
      <c r="M11" s="64">
        <v>0.127</v>
      </c>
      <c r="N11" s="102">
        <f t="shared" si="0"/>
        <v>40.980000000000004</v>
      </c>
      <c r="O11" s="102">
        <f t="shared" si="1"/>
        <v>50.816666666666222</v>
      </c>
      <c r="P11" s="102">
        <f t="shared" si="2"/>
        <v>59.753333333333337</v>
      </c>
      <c r="Q11" s="102">
        <f t="shared" si="3"/>
        <v>65.394999999999953</v>
      </c>
      <c r="R11" s="102">
        <f t="shared" si="4"/>
        <v>70.371666666666641</v>
      </c>
    </row>
    <row r="12" spans="1:20" s="62" customFormat="1">
      <c r="A12" s="200"/>
      <c r="B12" s="198"/>
      <c r="C12" s="198"/>
      <c r="D12" s="198"/>
      <c r="E12" s="198"/>
      <c r="F12" s="199"/>
      <c r="L12" s="71"/>
      <c r="M12" s="64">
        <v>0.128</v>
      </c>
      <c r="N12" s="102">
        <f t="shared" si="0"/>
        <v>41.120000000000005</v>
      </c>
      <c r="O12" s="102">
        <f t="shared" si="1"/>
        <v>50.933333333332826</v>
      </c>
      <c r="P12" s="102">
        <f t="shared" si="2"/>
        <v>59.846666666666671</v>
      </c>
      <c r="Q12" s="102">
        <f t="shared" si="3"/>
        <v>65.479999999999947</v>
      </c>
      <c r="R12" s="102">
        <f t="shared" si="4"/>
        <v>70.453333333333305</v>
      </c>
    </row>
    <row r="13" spans="1:20" s="62" customFormat="1">
      <c r="A13" s="200"/>
      <c r="B13" s="198"/>
      <c r="C13" s="198"/>
      <c r="D13" s="198"/>
      <c r="E13" s="198"/>
      <c r="F13" s="199"/>
      <c r="L13" s="71"/>
      <c r="M13" s="64">
        <v>0.129</v>
      </c>
      <c r="N13" s="102">
        <f t="shared" si="0"/>
        <v>41.260000000000005</v>
      </c>
      <c r="O13" s="102">
        <f t="shared" si="1"/>
        <v>51.049999999999429</v>
      </c>
      <c r="P13" s="102">
        <f t="shared" si="2"/>
        <v>59.940000000000005</v>
      </c>
      <c r="Q13" s="102">
        <f t="shared" si="3"/>
        <v>65.564999999999941</v>
      </c>
      <c r="R13" s="102">
        <f t="shared" si="4"/>
        <v>70.534999999999968</v>
      </c>
    </row>
    <row r="14" spans="1:20" s="62" customFormat="1">
      <c r="A14" s="599" t="s">
        <v>119</v>
      </c>
      <c r="B14" s="600"/>
      <c r="C14" s="601"/>
      <c r="D14" s="198"/>
      <c r="E14" s="198"/>
      <c r="F14" s="199"/>
      <c r="L14" s="71"/>
      <c r="M14" s="64">
        <v>0.13</v>
      </c>
      <c r="N14" s="102">
        <f t="shared" si="0"/>
        <v>41.400000000000006</v>
      </c>
      <c r="O14" s="102">
        <f t="shared" si="1"/>
        <v>51.166666666666032</v>
      </c>
      <c r="P14" s="102">
        <f t="shared" si="2"/>
        <v>60.033333333333339</v>
      </c>
      <c r="Q14" s="102">
        <f t="shared" si="3"/>
        <v>65.649999999999935</v>
      </c>
      <c r="R14" s="102">
        <f t="shared" si="4"/>
        <v>70.616666666666632</v>
      </c>
    </row>
    <row r="15" spans="1:20" s="62" customFormat="1">
      <c r="A15" s="203" t="s">
        <v>151</v>
      </c>
      <c r="B15" s="214" t="s">
        <v>86</v>
      </c>
      <c r="C15" s="214" t="s">
        <v>148</v>
      </c>
      <c r="D15" s="198"/>
      <c r="E15" s="198"/>
      <c r="F15" s="199"/>
      <c r="L15" s="71"/>
      <c r="M15" s="64">
        <v>0.13100000000000001</v>
      </c>
      <c r="N15" s="102">
        <f t="shared" si="0"/>
        <v>41.540000000000006</v>
      </c>
      <c r="O15" s="102">
        <f t="shared" si="1"/>
        <v>51.283333333332635</v>
      </c>
      <c r="P15" s="102">
        <f t="shared" si="2"/>
        <v>60.126666666666672</v>
      </c>
      <c r="Q15" s="102">
        <f t="shared" si="3"/>
        <v>65.734999999999928</v>
      </c>
      <c r="R15" s="102">
        <f t="shared" si="4"/>
        <v>70.698333333333295</v>
      </c>
    </row>
    <row r="16" spans="1:20" s="62" customFormat="1">
      <c r="A16" s="215" t="s">
        <v>152</v>
      </c>
      <c r="B16" s="216">
        <v>30</v>
      </c>
      <c r="C16" s="217">
        <f>IF(A16=Dropdowns!P5,0.0318*LN(B16)+0.7234,0.0434*LN(B16)+0.5499)</f>
        <v>0.69751196636413759</v>
      </c>
      <c r="D16" s="198"/>
      <c r="E16" s="198"/>
      <c r="F16" s="199"/>
      <c r="L16" s="71"/>
      <c r="M16" s="64">
        <v>0.13200000000000001</v>
      </c>
      <c r="N16" s="102">
        <f t="shared" si="0"/>
        <v>41.680000000000007</v>
      </c>
      <c r="O16" s="102">
        <f t="shared" si="1"/>
        <v>51.399999999999238</v>
      </c>
      <c r="P16" s="102">
        <f t="shared" si="2"/>
        <v>60.220000000000006</v>
      </c>
      <c r="Q16" s="102">
        <f t="shared" si="3"/>
        <v>65.819999999999922</v>
      </c>
      <c r="R16" s="102">
        <f t="shared" si="4"/>
        <v>70.779999999999959</v>
      </c>
    </row>
    <row r="17" spans="1:25" s="62" customFormat="1">
      <c r="A17" s="200"/>
      <c r="B17" s="198"/>
      <c r="C17" s="198"/>
      <c r="D17" s="198"/>
      <c r="E17" s="198"/>
      <c r="F17" s="199"/>
      <c r="L17" s="71"/>
      <c r="M17" s="64">
        <v>0.13300000000000001</v>
      </c>
      <c r="N17" s="102">
        <f t="shared" si="0"/>
        <v>41.820000000000007</v>
      </c>
      <c r="O17" s="102">
        <f t="shared" si="1"/>
        <v>51.516666666665841</v>
      </c>
      <c r="P17" s="102">
        <f t="shared" si="2"/>
        <v>60.31333333333334</v>
      </c>
      <c r="Q17" s="102">
        <f t="shared" si="3"/>
        <v>65.904999999999916</v>
      </c>
      <c r="R17" s="102">
        <f t="shared" si="4"/>
        <v>70.861666666666622</v>
      </c>
    </row>
    <row r="18" spans="1:25" s="62" customFormat="1" ht="15" thickBot="1">
      <c r="A18" s="218"/>
      <c r="B18" s="219"/>
      <c r="C18" s="219"/>
      <c r="D18" s="219"/>
      <c r="E18" s="219"/>
      <c r="F18" s="220"/>
      <c r="L18" s="71"/>
      <c r="M18" s="64">
        <v>0.13400000000000001</v>
      </c>
      <c r="N18" s="102">
        <f t="shared" si="0"/>
        <v>41.960000000000008</v>
      </c>
      <c r="O18" s="102">
        <f t="shared" si="1"/>
        <v>51.633333333332445</v>
      </c>
      <c r="P18" s="102">
        <f t="shared" si="2"/>
        <v>60.406666666666673</v>
      </c>
      <c r="Q18" s="102">
        <f t="shared" si="3"/>
        <v>65.98999999999991</v>
      </c>
      <c r="R18" s="102">
        <f t="shared" si="4"/>
        <v>70.943333333333285</v>
      </c>
      <c r="W18" s="62" t="s">
        <v>86</v>
      </c>
      <c r="X18" s="62" t="s">
        <v>141</v>
      </c>
      <c r="Y18" s="62" t="s">
        <v>142</v>
      </c>
    </row>
    <row r="19" spans="1:25">
      <c r="A19" s="62"/>
      <c r="B19" s="62"/>
      <c r="C19" s="62"/>
      <c r="D19" s="62"/>
      <c r="E19" s="62"/>
      <c r="F19" s="62"/>
      <c r="G19" s="62"/>
      <c r="L19" s="71"/>
      <c r="M19" s="48">
        <v>0.13500000000000001</v>
      </c>
      <c r="N19" s="49">
        <f t="shared" si="0"/>
        <v>42.100000000000009</v>
      </c>
      <c r="O19" s="49">
        <f t="shared" si="1"/>
        <v>51.749999999999048</v>
      </c>
      <c r="P19" s="49">
        <f t="shared" si="2"/>
        <v>60.500000000000007</v>
      </c>
      <c r="Q19" s="49">
        <f t="shared" si="3"/>
        <v>66.074999999999903</v>
      </c>
      <c r="R19" s="49">
        <f t="shared" si="4"/>
        <v>71.024999999999949</v>
      </c>
      <c r="W19">
        <v>1</v>
      </c>
      <c r="X19" s="47">
        <v>0.72</v>
      </c>
      <c r="Y19" s="47">
        <v>0.55000000000000004</v>
      </c>
    </row>
    <row r="20" spans="1:25" hidden="1">
      <c r="L20" s="71"/>
      <c r="M20" s="48">
        <v>0.13600000000000001</v>
      </c>
      <c r="N20" s="49">
        <f t="shared" si="0"/>
        <v>42.240000000000009</v>
      </c>
      <c r="O20" s="49">
        <f t="shared" si="1"/>
        <v>51.866666666665651</v>
      </c>
      <c r="P20" s="49">
        <f t="shared" si="2"/>
        <v>60.593333333333341</v>
      </c>
      <c r="Q20" s="49">
        <f t="shared" si="3"/>
        <v>66.159999999999897</v>
      </c>
      <c r="R20" s="49">
        <f t="shared" si="4"/>
        <v>71.106666666666612</v>
      </c>
      <c r="W20">
        <v>4</v>
      </c>
      <c r="X20" s="47">
        <v>0.77</v>
      </c>
      <c r="Y20" s="47">
        <v>0.61</v>
      </c>
    </row>
    <row r="21" spans="1:25" hidden="1">
      <c r="L21" s="71"/>
      <c r="M21" s="48">
        <v>0.13700000000000001</v>
      </c>
      <c r="N21" s="49">
        <f t="shared" si="0"/>
        <v>42.38000000000001</v>
      </c>
      <c r="O21" s="49">
        <f t="shared" si="1"/>
        <v>51.983333333332254</v>
      </c>
      <c r="P21" s="49">
        <f t="shared" si="2"/>
        <v>60.686666666666675</v>
      </c>
      <c r="Q21" s="49">
        <f t="shared" si="3"/>
        <v>66.244999999999891</v>
      </c>
      <c r="R21" s="49">
        <f t="shared" si="4"/>
        <v>71.188333333333276</v>
      </c>
      <c r="W21">
        <v>10</v>
      </c>
      <c r="X21" s="47">
        <v>0.8</v>
      </c>
      <c r="Y21" s="47">
        <v>0.65</v>
      </c>
    </row>
    <row r="22" spans="1:25" hidden="1">
      <c r="L22" s="71"/>
      <c r="M22" s="48">
        <v>0.13800000000000001</v>
      </c>
      <c r="N22" s="49">
        <f t="shared" si="0"/>
        <v>42.52000000000001</v>
      </c>
      <c r="O22" s="49">
        <f t="shared" si="1"/>
        <v>52.099999999998857</v>
      </c>
      <c r="P22" s="49">
        <f t="shared" si="2"/>
        <v>60.780000000000008</v>
      </c>
      <c r="Q22" s="49">
        <f t="shared" si="3"/>
        <v>66.329999999999885</v>
      </c>
      <c r="R22" s="49">
        <f t="shared" si="4"/>
        <v>71.269999999999939</v>
      </c>
      <c r="W22">
        <v>20</v>
      </c>
      <c r="X22" s="47">
        <v>0.82</v>
      </c>
      <c r="Y22" s="47">
        <v>0.68</v>
      </c>
    </row>
    <row r="23" spans="1:25" hidden="1">
      <c r="L23" s="71"/>
      <c r="M23" s="48">
        <v>0.13900000000000001</v>
      </c>
      <c r="N23" s="49">
        <f t="shared" si="0"/>
        <v>42.660000000000011</v>
      </c>
      <c r="O23" s="49">
        <f t="shared" si="1"/>
        <v>52.216666666665461</v>
      </c>
      <c r="P23" s="49">
        <f t="shared" si="2"/>
        <v>60.873333333333342</v>
      </c>
      <c r="Q23" s="49">
        <f t="shared" si="3"/>
        <v>66.414999999999878</v>
      </c>
      <c r="R23" s="49">
        <f t="shared" si="4"/>
        <v>71.351666666666603</v>
      </c>
      <c r="W23">
        <v>60</v>
      </c>
      <c r="X23" s="47">
        <v>0.85</v>
      </c>
    </row>
    <row r="24" spans="1:25" hidden="1">
      <c r="L24" s="71"/>
      <c r="M24" s="48">
        <v>0.14000000000000001</v>
      </c>
      <c r="N24" s="49">
        <f t="shared" si="0"/>
        <v>42.800000000000011</v>
      </c>
      <c r="O24" s="49">
        <f t="shared" si="1"/>
        <v>52.333333333332064</v>
      </c>
      <c r="P24" s="49">
        <f t="shared" si="2"/>
        <v>60.966666666666676</v>
      </c>
      <c r="Q24" s="49">
        <f t="shared" si="3"/>
        <v>66.499999999999872</v>
      </c>
      <c r="R24" s="49">
        <f t="shared" si="4"/>
        <v>71.433333333333266</v>
      </c>
    </row>
    <row r="25" spans="1:25" hidden="1">
      <c r="L25" s="71"/>
      <c r="M25" s="48">
        <v>0.14099999999999999</v>
      </c>
      <c r="N25" s="49">
        <f t="shared" si="0"/>
        <v>42.940000000000012</v>
      </c>
      <c r="O25" s="49">
        <f t="shared" si="1"/>
        <v>52.449999999998667</v>
      </c>
      <c r="P25" s="49">
        <f t="shared" si="2"/>
        <v>61.060000000000009</v>
      </c>
      <c r="Q25" s="49">
        <f t="shared" si="3"/>
        <v>66.584999999999866</v>
      </c>
      <c r="R25" s="49">
        <f t="shared" si="4"/>
        <v>71.51499999999993</v>
      </c>
    </row>
    <row r="26" spans="1:25" hidden="1">
      <c r="L26" s="71"/>
      <c r="M26" s="48">
        <v>0.14199999999999999</v>
      </c>
      <c r="N26" s="49">
        <f t="shared" si="0"/>
        <v>43.080000000000013</v>
      </c>
      <c r="O26" s="49">
        <f t="shared" si="1"/>
        <v>52.56666666666527</v>
      </c>
      <c r="P26" s="49">
        <f t="shared" si="2"/>
        <v>61.153333333333343</v>
      </c>
      <c r="Q26" s="49">
        <f t="shared" si="3"/>
        <v>66.66999999999986</v>
      </c>
      <c r="R26" s="49">
        <f t="shared" si="4"/>
        <v>71.596666666666593</v>
      </c>
    </row>
    <row r="27" spans="1:25" hidden="1">
      <c r="L27" s="71"/>
      <c r="M27" s="48">
        <v>0.14299999999999999</v>
      </c>
      <c r="N27" s="49">
        <f t="shared" si="0"/>
        <v>43.220000000000013</v>
      </c>
      <c r="O27" s="49">
        <f t="shared" si="1"/>
        <v>52.683333333331873</v>
      </c>
      <c r="P27" s="49">
        <f t="shared" si="2"/>
        <v>61.246666666666677</v>
      </c>
      <c r="Q27" s="49">
        <f t="shared" si="3"/>
        <v>66.754999999999853</v>
      </c>
      <c r="R27" s="49">
        <f t="shared" si="4"/>
        <v>71.678333333333256</v>
      </c>
    </row>
    <row r="28" spans="1:25" hidden="1">
      <c r="L28" s="71"/>
      <c r="M28" s="48">
        <v>0.14399999999999999</v>
      </c>
      <c r="N28" s="49">
        <f t="shared" si="0"/>
        <v>43.360000000000014</v>
      </c>
      <c r="O28" s="49">
        <f t="shared" si="1"/>
        <v>52.799999999998477</v>
      </c>
      <c r="P28" s="49">
        <f t="shared" si="2"/>
        <v>61.340000000000011</v>
      </c>
      <c r="Q28" s="49">
        <f t="shared" si="3"/>
        <v>66.839999999999847</v>
      </c>
      <c r="R28" s="49">
        <f t="shared" si="4"/>
        <v>71.75999999999992</v>
      </c>
    </row>
    <row r="29" spans="1:25" hidden="1">
      <c r="L29" s="71"/>
      <c r="M29" s="48">
        <v>0.14499999999999999</v>
      </c>
      <c r="N29" s="49">
        <f t="shared" si="0"/>
        <v>43.500000000000014</v>
      </c>
      <c r="O29" s="49">
        <f t="shared" si="1"/>
        <v>52.91666666666508</v>
      </c>
      <c r="P29" s="49">
        <f t="shared" si="2"/>
        <v>61.433333333333344</v>
      </c>
      <c r="Q29" s="49">
        <f t="shared" si="3"/>
        <v>66.924999999999841</v>
      </c>
      <c r="R29" s="49">
        <f t="shared" si="4"/>
        <v>71.841666666666583</v>
      </c>
    </row>
    <row r="30" spans="1:25" hidden="1">
      <c r="L30" s="71"/>
      <c r="M30" s="48">
        <v>0.14599999999999999</v>
      </c>
      <c r="N30" s="49">
        <f t="shared" si="0"/>
        <v>43.640000000000015</v>
      </c>
      <c r="O30" s="49">
        <f t="shared" si="1"/>
        <v>53.033333333331683</v>
      </c>
      <c r="P30" s="49">
        <f t="shared" si="2"/>
        <v>61.526666666666678</v>
      </c>
      <c r="Q30" s="49">
        <f t="shared" si="3"/>
        <v>67.009999999999835</v>
      </c>
      <c r="R30" s="49">
        <f t="shared" si="4"/>
        <v>71.923333333333247</v>
      </c>
    </row>
    <row r="31" spans="1:25" hidden="1">
      <c r="L31" s="71"/>
      <c r="M31" s="48">
        <v>0.14699999999999999</v>
      </c>
      <c r="N31" s="49">
        <f t="shared" si="0"/>
        <v>43.780000000000015</v>
      </c>
      <c r="O31" s="49">
        <f t="shared" si="1"/>
        <v>53.149999999998286</v>
      </c>
      <c r="P31" s="49">
        <f t="shared" si="2"/>
        <v>61.620000000000012</v>
      </c>
      <c r="Q31" s="49">
        <f t="shared" si="3"/>
        <v>67.094999999999828</v>
      </c>
      <c r="R31" s="49">
        <f t="shared" si="4"/>
        <v>72.00499999999991</v>
      </c>
    </row>
    <row r="32" spans="1:25" hidden="1">
      <c r="L32" s="71"/>
      <c r="M32" s="48">
        <v>0.14799999999999999</v>
      </c>
      <c r="N32" s="49">
        <f t="shared" si="0"/>
        <v>43.920000000000016</v>
      </c>
      <c r="O32" s="49">
        <f t="shared" si="1"/>
        <v>53.266666666664889</v>
      </c>
      <c r="P32" s="49">
        <f t="shared" si="2"/>
        <v>61.713333333333345</v>
      </c>
      <c r="Q32" s="49">
        <f t="shared" si="3"/>
        <v>67.179999999999822</v>
      </c>
      <c r="R32" s="49">
        <f t="shared" si="4"/>
        <v>72.086666666666574</v>
      </c>
    </row>
    <row r="33" spans="12:18" hidden="1">
      <c r="L33" s="71"/>
      <c r="M33" s="48">
        <v>0.14899999999999999</v>
      </c>
      <c r="N33" s="49">
        <f t="shared" si="0"/>
        <v>44.060000000000016</v>
      </c>
      <c r="O33" s="49">
        <f t="shared" si="1"/>
        <v>53.383333333331493</v>
      </c>
      <c r="P33" s="49">
        <f t="shared" si="2"/>
        <v>61.806666666666679</v>
      </c>
      <c r="Q33" s="49">
        <f t="shared" si="3"/>
        <v>67.264999999999816</v>
      </c>
      <c r="R33" s="49">
        <f t="shared" si="4"/>
        <v>72.168333333333237</v>
      </c>
    </row>
    <row r="34" spans="12:18" hidden="1">
      <c r="L34" s="71"/>
      <c r="M34" s="48">
        <v>0.15</v>
      </c>
      <c r="N34" s="49">
        <f t="shared" si="0"/>
        <v>44.200000000000017</v>
      </c>
      <c r="O34" s="49">
        <f t="shared" si="1"/>
        <v>53.499999999998096</v>
      </c>
      <c r="P34" s="49">
        <f t="shared" si="2"/>
        <v>61.900000000000013</v>
      </c>
      <c r="Q34" s="49">
        <f t="shared" si="3"/>
        <v>67.34999999999981</v>
      </c>
      <c r="R34" s="49">
        <f t="shared" si="4"/>
        <v>72.249999999999901</v>
      </c>
    </row>
    <row r="35" spans="12:18" hidden="1">
      <c r="L35" s="71"/>
      <c r="M35" s="48">
        <v>0.151</v>
      </c>
      <c r="N35" s="49">
        <f t="shared" si="0"/>
        <v>44.340000000000018</v>
      </c>
      <c r="O35" s="49">
        <f t="shared" si="1"/>
        <v>53.616666666664699</v>
      </c>
      <c r="P35" s="49">
        <f t="shared" si="2"/>
        <v>61.993333333333347</v>
      </c>
      <c r="Q35" s="49">
        <f t="shared" si="3"/>
        <v>67.434999999999803</v>
      </c>
      <c r="R35" s="49">
        <f t="shared" si="4"/>
        <v>72.331666666666564</v>
      </c>
    </row>
    <row r="36" spans="12:18" hidden="1">
      <c r="L36" s="71"/>
      <c r="M36" s="48">
        <v>0.152</v>
      </c>
      <c r="N36" s="49">
        <f t="shared" si="0"/>
        <v>44.480000000000018</v>
      </c>
      <c r="O36" s="49">
        <f t="shared" si="1"/>
        <v>53.733333333331302</v>
      </c>
      <c r="P36" s="49">
        <f t="shared" si="2"/>
        <v>62.08666666666668</v>
      </c>
      <c r="Q36" s="49">
        <f t="shared" si="3"/>
        <v>67.519999999999797</v>
      </c>
      <c r="R36" s="49">
        <f t="shared" si="4"/>
        <v>72.413333333333227</v>
      </c>
    </row>
    <row r="37" spans="12:18" hidden="1">
      <c r="L37" s="71"/>
      <c r="M37" s="48">
        <v>0.153</v>
      </c>
      <c r="N37" s="49">
        <f t="shared" si="0"/>
        <v>44.620000000000019</v>
      </c>
      <c r="O37" s="49">
        <f t="shared" si="1"/>
        <v>53.849999999997905</v>
      </c>
      <c r="P37" s="49">
        <f t="shared" si="2"/>
        <v>62.180000000000014</v>
      </c>
      <c r="Q37" s="49">
        <f t="shared" si="3"/>
        <v>67.604999999999791</v>
      </c>
      <c r="R37" s="49">
        <f t="shared" si="4"/>
        <v>72.494999999999891</v>
      </c>
    </row>
    <row r="38" spans="12:18" hidden="1">
      <c r="L38" s="71"/>
      <c r="M38" s="48">
        <v>0.154</v>
      </c>
      <c r="N38" s="49">
        <f t="shared" si="0"/>
        <v>44.760000000000019</v>
      </c>
      <c r="O38" s="49">
        <f t="shared" si="1"/>
        <v>53.966666666664509</v>
      </c>
      <c r="P38" s="49">
        <f t="shared" si="2"/>
        <v>62.273333333333348</v>
      </c>
      <c r="Q38" s="49">
        <f t="shared" si="3"/>
        <v>67.689999999999785</v>
      </c>
      <c r="R38" s="49">
        <f t="shared" si="4"/>
        <v>72.576666666666554</v>
      </c>
    </row>
    <row r="39" spans="12:18" hidden="1">
      <c r="L39" s="71"/>
      <c r="M39" s="48">
        <v>0.155</v>
      </c>
      <c r="N39" s="49">
        <f t="shared" si="0"/>
        <v>44.90000000000002</v>
      </c>
      <c r="O39" s="49">
        <f t="shared" si="1"/>
        <v>54.083333333331112</v>
      </c>
      <c r="P39" s="49">
        <f t="shared" si="2"/>
        <v>62.366666666666681</v>
      </c>
      <c r="Q39" s="49">
        <f t="shared" si="3"/>
        <v>67.774999999999778</v>
      </c>
      <c r="R39" s="49">
        <f t="shared" si="4"/>
        <v>72.658333333333218</v>
      </c>
    </row>
    <row r="40" spans="12:18" hidden="1">
      <c r="L40" s="71"/>
      <c r="M40" s="48">
        <v>0.156</v>
      </c>
      <c r="N40" s="49">
        <f t="shared" si="0"/>
        <v>45.04000000000002</v>
      </c>
      <c r="O40" s="49">
        <f t="shared" si="1"/>
        <v>54.199999999997715</v>
      </c>
      <c r="P40" s="49">
        <f t="shared" si="2"/>
        <v>62.460000000000015</v>
      </c>
      <c r="Q40" s="49">
        <f t="shared" si="3"/>
        <v>67.859999999999772</v>
      </c>
      <c r="R40" s="49">
        <f t="shared" si="4"/>
        <v>72.739999999999881</v>
      </c>
    </row>
    <row r="41" spans="12:18" hidden="1">
      <c r="L41" s="71"/>
      <c r="M41" s="48">
        <v>0.157</v>
      </c>
      <c r="N41" s="49">
        <f t="shared" si="0"/>
        <v>45.180000000000021</v>
      </c>
      <c r="O41" s="49">
        <f t="shared" si="1"/>
        <v>54.316666666664318</v>
      </c>
      <c r="P41" s="49">
        <f t="shared" si="2"/>
        <v>62.553333333333349</v>
      </c>
      <c r="Q41" s="49">
        <f t="shared" si="3"/>
        <v>67.944999999999766</v>
      </c>
      <c r="R41" s="49">
        <f t="shared" si="4"/>
        <v>72.821666666666545</v>
      </c>
    </row>
    <row r="42" spans="12:18" hidden="1">
      <c r="L42" s="71"/>
      <c r="M42" s="48">
        <v>0.158</v>
      </c>
      <c r="N42" s="49">
        <f t="shared" si="0"/>
        <v>45.320000000000022</v>
      </c>
      <c r="O42" s="49">
        <f t="shared" si="1"/>
        <v>54.433333333330921</v>
      </c>
      <c r="P42" s="49">
        <f t="shared" si="2"/>
        <v>62.646666666666682</v>
      </c>
      <c r="Q42" s="49">
        <f t="shared" si="3"/>
        <v>68.02999999999976</v>
      </c>
      <c r="R42" s="49">
        <f t="shared" si="4"/>
        <v>72.903333333333208</v>
      </c>
    </row>
    <row r="43" spans="12:18" hidden="1">
      <c r="L43" s="71"/>
      <c r="M43" s="48">
        <v>0.159</v>
      </c>
      <c r="N43" s="49">
        <f t="shared" si="0"/>
        <v>45.460000000000022</v>
      </c>
      <c r="O43" s="49">
        <f t="shared" si="1"/>
        <v>54.549999999997524</v>
      </c>
      <c r="P43" s="49">
        <f t="shared" si="2"/>
        <v>62.740000000000016</v>
      </c>
      <c r="Q43" s="49">
        <f t="shared" si="3"/>
        <v>68.114999999999753</v>
      </c>
      <c r="R43" s="49">
        <f t="shared" si="4"/>
        <v>72.984999999999872</v>
      </c>
    </row>
    <row r="44" spans="12:18" hidden="1">
      <c r="L44" s="71"/>
      <c r="M44" s="48">
        <v>0.16</v>
      </c>
      <c r="N44" s="49">
        <f t="shared" si="0"/>
        <v>45.600000000000023</v>
      </c>
      <c r="O44" s="49">
        <f t="shared" si="1"/>
        <v>54.666666666664128</v>
      </c>
      <c r="P44" s="49">
        <f t="shared" si="2"/>
        <v>62.83333333333335</v>
      </c>
      <c r="Q44" s="49">
        <f t="shared" si="3"/>
        <v>68.199999999999747</v>
      </c>
      <c r="R44" s="49">
        <f t="shared" si="4"/>
        <v>73.066666666666535</v>
      </c>
    </row>
    <row r="45" spans="12:18" hidden="1">
      <c r="L45" s="71"/>
      <c r="M45" s="48">
        <v>0.161</v>
      </c>
      <c r="N45" s="49">
        <f t="shared" si="0"/>
        <v>45.740000000000023</v>
      </c>
      <c r="O45" s="49">
        <f t="shared" si="1"/>
        <v>54.783333333330731</v>
      </c>
      <c r="P45" s="49">
        <f t="shared" si="2"/>
        <v>62.926666666666684</v>
      </c>
      <c r="Q45" s="49">
        <f t="shared" si="3"/>
        <v>68.284999999999741</v>
      </c>
      <c r="R45" s="49">
        <f t="shared" si="4"/>
        <v>73.148333333333198</v>
      </c>
    </row>
    <row r="46" spans="12:18" hidden="1">
      <c r="L46" s="71"/>
      <c r="M46" s="48">
        <v>0.16200000000000001</v>
      </c>
      <c r="N46" s="49">
        <f t="shared" si="0"/>
        <v>45.880000000000024</v>
      </c>
      <c r="O46" s="49">
        <f t="shared" si="1"/>
        <v>54.899999999997334</v>
      </c>
      <c r="P46" s="49">
        <f t="shared" si="2"/>
        <v>63.020000000000017</v>
      </c>
      <c r="Q46" s="49">
        <f t="shared" si="3"/>
        <v>68.369999999999735</v>
      </c>
      <c r="R46" s="49">
        <f t="shared" si="4"/>
        <v>73.229999999999862</v>
      </c>
    </row>
    <row r="47" spans="12:18" hidden="1">
      <c r="L47" s="71"/>
      <c r="M47" s="48">
        <v>0.16300000000000001</v>
      </c>
      <c r="N47" s="49">
        <f t="shared" si="0"/>
        <v>46.020000000000024</v>
      </c>
      <c r="O47" s="49">
        <f t="shared" si="1"/>
        <v>55.016666666663937</v>
      </c>
      <c r="P47" s="49">
        <f t="shared" si="2"/>
        <v>63.113333333333351</v>
      </c>
      <c r="Q47" s="49">
        <f t="shared" si="3"/>
        <v>68.454999999999728</v>
      </c>
      <c r="R47" s="49">
        <f t="shared" si="4"/>
        <v>73.311666666666525</v>
      </c>
    </row>
    <row r="48" spans="12:18" hidden="1">
      <c r="L48" s="71"/>
      <c r="M48" s="48">
        <v>0.16400000000000001</v>
      </c>
      <c r="N48" s="49">
        <f t="shared" si="0"/>
        <v>46.160000000000025</v>
      </c>
      <c r="O48" s="49">
        <f t="shared" si="1"/>
        <v>55.13333333333054</v>
      </c>
      <c r="P48" s="49">
        <f t="shared" si="2"/>
        <v>63.206666666666685</v>
      </c>
      <c r="Q48" s="49">
        <f t="shared" si="3"/>
        <v>68.539999999999722</v>
      </c>
      <c r="R48" s="49">
        <f t="shared" si="4"/>
        <v>73.393333333333189</v>
      </c>
    </row>
    <row r="49" spans="12:18" hidden="1">
      <c r="L49" s="71"/>
      <c r="M49" s="48">
        <v>0.16500000000000001</v>
      </c>
      <c r="N49" s="49">
        <f t="shared" si="0"/>
        <v>46.300000000000026</v>
      </c>
      <c r="O49" s="49">
        <f t="shared" si="1"/>
        <v>55.249999999997144</v>
      </c>
      <c r="P49" s="49">
        <f t="shared" si="2"/>
        <v>63.300000000000018</v>
      </c>
      <c r="Q49" s="49">
        <f t="shared" si="3"/>
        <v>68.624999999999716</v>
      </c>
      <c r="R49" s="49">
        <f t="shared" si="4"/>
        <v>73.474999999999852</v>
      </c>
    </row>
    <row r="50" spans="12:18" hidden="1">
      <c r="L50" s="71"/>
      <c r="M50" s="48">
        <v>0.16600000000000001</v>
      </c>
      <c r="N50" s="49">
        <f t="shared" si="0"/>
        <v>46.440000000000026</v>
      </c>
      <c r="O50" s="49">
        <f t="shared" si="1"/>
        <v>55.366666666663747</v>
      </c>
      <c r="P50" s="49">
        <f t="shared" si="2"/>
        <v>63.393333333333352</v>
      </c>
      <c r="Q50" s="49">
        <f t="shared" si="3"/>
        <v>68.70999999999971</v>
      </c>
      <c r="R50" s="49">
        <f t="shared" si="4"/>
        <v>73.556666666666516</v>
      </c>
    </row>
    <row r="51" spans="12:18" hidden="1">
      <c r="L51" s="71"/>
      <c r="M51" s="48">
        <v>0.16700000000000001</v>
      </c>
      <c r="N51" s="49">
        <f t="shared" si="0"/>
        <v>46.580000000000027</v>
      </c>
      <c r="O51" s="49">
        <f t="shared" si="1"/>
        <v>55.48333333333035</v>
      </c>
      <c r="P51" s="49">
        <f t="shared" si="2"/>
        <v>63.486666666666686</v>
      </c>
      <c r="Q51" s="49">
        <f t="shared" si="3"/>
        <v>68.794999999999703</v>
      </c>
      <c r="R51" s="49">
        <f t="shared" si="4"/>
        <v>73.638333333333179</v>
      </c>
    </row>
    <row r="52" spans="12:18" hidden="1">
      <c r="L52" s="71"/>
      <c r="M52" s="48">
        <v>0.16800000000000001</v>
      </c>
      <c r="N52" s="49">
        <f t="shared" si="0"/>
        <v>46.720000000000027</v>
      </c>
      <c r="O52" s="49">
        <f t="shared" si="1"/>
        <v>55.599999999996953</v>
      </c>
      <c r="P52" s="49">
        <f t="shared" si="2"/>
        <v>63.58000000000002</v>
      </c>
      <c r="Q52" s="49">
        <f t="shared" si="3"/>
        <v>68.879999999999697</v>
      </c>
      <c r="R52" s="49">
        <f t="shared" si="4"/>
        <v>73.719999999999843</v>
      </c>
    </row>
    <row r="53" spans="12:18" hidden="1">
      <c r="L53" s="71"/>
      <c r="M53" s="48">
        <v>0.16900000000000001</v>
      </c>
      <c r="N53" s="49">
        <f t="shared" si="0"/>
        <v>46.860000000000028</v>
      </c>
      <c r="O53" s="49">
        <f t="shared" si="1"/>
        <v>55.716666666663556</v>
      </c>
      <c r="P53" s="49">
        <f t="shared" si="2"/>
        <v>63.673333333333353</v>
      </c>
      <c r="Q53" s="49">
        <f t="shared" si="3"/>
        <v>68.964999999999691</v>
      </c>
      <c r="R53" s="49">
        <f t="shared" si="4"/>
        <v>73.801666666666506</v>
      </c>
    </row>
    <row r="54" spans="12:18" hidden="1">
      <c r="L54" s="71"/>
      <c r="M54" s="48">
        <v>0.17</v>
      </c>
      <c r="N54" s="49">
        <f t="shared" si="0"/>
        <v>47.000000000000028</v>
      </c>
      <c r="O54" s="49">
        <f t="shared" si="1"/>
        <v>55.83333333333016</v>
      </c>
      <c r="P54" s="49">
        <f t="shared" si="2"/>
        <v>63.766666666666687</v>
      </c>
      <c r="Q54" s="49">
        <f t="shared" si="3"/>
        <v>69.049999999999685</v>
      </c>
      <c r="R54" s="49">
        <f t="shared" si="4"/>
        <v>73.883333333333169</v>
      </c>
    </row>
    <row r="55" spans="12:18" hidden="1">
      <c r="L55" s="71"/>
      <c r="M55" s="48">
        <v>0.17100000000000001</v>
      </c>
      <c r="N55" s="49">
        <f t="shared" si="0"/>
        <v>47.140000000000029</v>
      </c>
      <c r="O55" s="49">
        <f t="shared" si="1"/>
        <v>55.949999999996763</v>
      </c>
      <c r="P55" s="49">
        <f t="shared" si="2"/>
        <v>63.860000000000021</v>
      </c>
      <c r="Q55" s="49">
        <f t="shared" si="3"/>
        <v>69.134999999999678</v>
      </c>
      <c r="R55" s="49">
        <f t="shared" si="4"/>
        <v>73.964999999999833</v>
      </c>
    </row>
    <row r="56" spans="12:18" hidden="1">
      <c r="L56" s="71"/>
      <c r="M56" s="48">
        <v>0.17199999999999999</v>
      </c>
      <c r="N56" s="49">
        <f t="shared" si="0"/>
        <v>47.28000000000003</v>
      </c>
      <c r="O56" s="49">
        <f t="shared" si="1"/>
        <v>56.066666666663366</v>
      </c>
      <c r="P56" s="49">
        <f t="shared" si="2"/>
        <v>63.953333333333354</v>
      </c>
      <c r="Q56" s="49">
        <f t="shared" si="3"/>
        <v>69.219999999999672</v>
      </c>
      <c r="R56" s="49">
        <f t="shared" si="4"/>
        <v>74.046666666666496</v>
      </c>
    </row>
    <row r="57" spans="12:18" hidden="1">
      <c r="L57" s="71"/>
      <c r="M57" s="48">
        <v>0.17299999999999999</v>
      </c>
      <c r="N57" s="49">
        <f t="shared" si="0"/>
        <v>47.42000000000003</v>
      </c>
      <c r="O57" s="49">
        <f t="shared" si="1"/>
        <v>56.183333333329969</v>
      </c>
      <c r="P57" s="49">
        <f t="shared" si="2"/>
        <v>64.046666666666681</v>
      </c>
      <c r="Q57" s="49">
        <f t="shared" si="3"/>
        <v>69.304999999999666</v>
      </c>
      <c r="R57" s="49">
        <f t="shared" si="4"/>
        <v>74.12833333333316</v>
      </c>
    </row>
    <row r="58" spans="12:18" hidden="1">
      <c r="L58" s="71"/>
      <c r="M58" s="48">
        <v>0.17399999999999999</v>
      </c>
      <c r="N58" s="49">
        <f t="shared" si="0"/>
        <v>47.560000000000031</v>
      </c>
      <c r="O58" s="49">
        <f t="shared" si="1"/>
        <v>56.299999999996572</v>
      </c>
      <c r="P58" s="49">
        <f t="shared" si="2"/>
        <v>64.140000000000015</v>
      </c>
      <c r="Q58" s="49">
        <f t="shared" si="3"/>
        <v>69.38999999999966</v>
      </c>
      <c r="R58" s="49">
        <f t="shared" si="4"/>
        <v>74.209999999999823</v>
      </c>
    </row>
    <row r="59" spans="12:18" hidden="1">
      <c r="L59" s="71"/>
      <c r="M59" s="48">
        <v>0.17499999999999999</v>
      </c>
      <c r="N59" s="49">
        <f t="shared" si="0"/>
        <v>47.700000000000031</v>
      </c>
      <c r="O59" s="49">
        <f t="shared" si="1"/>
        <v>56.416666666663176</v>
      </c>
      <c r="P59" s="49">
        <f t="shared" si="2"/>
        <v>64.233333333333348</v>
      </c>
      <c r="Q59" s="49">
        <f t="shared" si="3"/>
        <v>69.474999999999653</v>
      </c>
      <c r="R59" s="49">
        <f t="shared" si="4"/>
        <v>74.291666666666487</v>
      </c>
    </row>
    <row r="60" spans="12:18" hidden="1">
      <c r="L60" s="71"/>
      <c r="M60" s="48">
        <v>0.17599999999999999</v>
      </c>
      <c r="N60" s="49">
        <f t="shared" si="0"/>
        <v>47.840000000000032</v>
      </c>
      <c r="O60" s="49">
        <f t="shared" si="1"/>
        <v>56.533333333329779</v>
      </c>
      <c r="P60" s="49">
        <f t="shared" si="2"/>
        <v>64.326666666666682</v>
      </c>
      <c r="Q60" s="49">
        <f t="shared" si="3"/>
        <v>69.559999999999647</v>
      </c>
      <c r="R60" s="49">
        <f t="shared" si="4"/>
        <v>74.37333333333315</v>
      </c>
    </row>
    <row r="61" spans="12:18" hidden="1">
      <c r="L61" s="71"/>
      <c r="M61" s="48">
        <v>0.17699999999999999</v>
      </c>
      <c r="N61" s="49">
        <f t="shared" si="0"/>
        <v>47.980000000000032</v>
      </c>
      <c r="O61" s="49">
        <f t="shared" si="1"/>
        <v>56.649999999996382</v>
      </c>
      <c r="P61" s="49">
        <f t="shared" si="2"/>
        <v>64.420000000000016</v>
      </c>
      <c r="Q61" s="49">
        <f t="shared" si="3"/>
        <v>69.644999999999641</v>
      </c>
      <c r="R61" s="49">
        <f t="shared" si="4"/>
        <v>74.454999999999814</v>
      </c>
    </row>
    <row r="62" spans="12:18" hidden="1">
      <c r="L62" s="71"/>
      <c r="M62" s="48">
        <v>0.17799999999999999</v>
      </c>
      <c r="N62" s="49">
        <f t="shared" si="0"/>
        <v>48.120000000000033</v>
      </c>
      <c r="O62" s="49">
        <f t="shared" si="1"/>
        <v>56.766666666662985</v>
      </c>
      <c r="P62" s="49">
        <f t="shared" si="2"/>
        <v>64.51333333333335</v>
      </c>
      <c r="Q62" s="49">
        <f t="shared" si="3"/>
        <v>69.729999999999634</v>
      </c>
      <c r="R62" s="49">
        <f t="shared" si="4"/>
        <v>74.536666666666477</v>
      </c>
    </row>
    <row r="63" spans="12:18" hidden="1">
      <c r="L63" s="71"/>
      <c r="M63" s="48">
        <v>0.17899999999999999</v>
      </c>
      <c r="N63" s="49">
        <f t="shared" si="0"/>
        <v>48.260000000000034</v>
      </c>
      <c r="O63" s="49">
        <f t="shared" si="1"/>
        <v>56.883333333329588</v>
      </c>
      <c r="P63" s="49">
        <f t="shared" si="2"/>
        <v>64.606666666666683</v>
      </c>
      <c r="Q63" s="49">
        <f t="shared" si="3"/>
        <v>69.814999999999628</v>
      </c>
      <c r="R63" s="49">
        <f t="shared" si="4"/>
        <v>74.61833333333314</v>
      </c>
    </row>
    <row r="64" spans="12:18" hidden="1">
      <c r="L64" s="71"/>
      <c r="M64" s="48">
        <v>0.18</v>
      </c>
      <c r="N64" s="49">
        <v>48.4</v>
      </c>
      <c r="O64" s="49">
        <v>57</v>
      </c>
      <c r="P64" s="49">
        <v>64.7</v>
      </c>
      <c r="Q64" s="49">
        <v>69.900000000000006</v>
      </c>
      <c r="R64" s="49">
        <v>74.7</v>
      </c>
    </row>
    <row r="65" spans="12:18" hidden="1">
      <c r="L65" s="71"/>
      <c r="M65" s="48">
        <v>0.18099999999999999</v>
      </c>
      <c r="N65" s="49">
        <f>N64+0.09</f>
        <v>48.49</v>
      </c>
      <c r="O65" s="49">
        <f>O64+0.09</f>
        <v>57.09</v>
      </c>
      <c r="P65" s="49">
        <f>P64+0.06</f>
        <v>64.760000000000005</v>
      </c>
      <c r="Q65" s="49">
        <f>Q64+0.06</f>
        <v>69.960000000000008</v>
      </c>
      <c r="R65" s="49">
        <f>R64+0.055</f>
        <v>74.75500000000001</v>
      </c>
    </row>
    <row r="66" spans="12:18" hidden="1">
      <c r="L66" s="71"/>
      <c r="M66" s="48">
        <v>0.182</v>
      </c>
      <c r="N66" s="49">
        <f t="shared" ref="N66:O81" si="5">N65+0.09</f>
        <v>48.580000000000005</v>
      </c>
      <c r="O66" s="49">
        <f t="shared" si="5"/>
        <v>57.180000000000007</v>
      </c>
      <c r="P66" s="49">
        <f t="shared" ref="P66:Q81" si="6">P65+0.06</f>
        <v>64.820000000000007</v>
      </c>
      <c r="Q66" s="49">
        <f t="shared" si="6"/>
        <v>70.02000000000001</v>
      </c>
      <c r="R66" s="49">
        <f t="shared" ref="R66:R83" si="7">R65+0.055</f>
        <v>74.810000000000016</v>
      </c>
    </row>
    <row r="67" spans="12:18" hidden="1">
      <c r="L67" s="71"/>
      <c r="M67" s="48">
        <v>0.183</v>
      </c>
      <c r="N67" s="49">
        <f t="shared" si="5"/>
        <v>48.670000000000009</v>
      </c>
      <c r="O67" s="49">
        <f t="shared" si="5"/>
        <v>57.27000000000001</v>
      </c>
      <c r="P67" s="49">
        <f t="shared" si="6"/>
        <v>64.88000000000001</v>
      </c>
      <c r="Q67" s="49">
        <f t="shared" si="6"/>
        <v>70.080000000000013</v>
      </c>
      <c r="R67" s="49">
        <f t="shared" si="7"/>
        <v>74.865000000000023</v>
      </c>
    </row>
    <row r="68" spans="12:18" hidden="1">
      <c r="L68" s="71"/>
      <c r="M68" s="48">
        <v>0.184</v>
      </c>
      <c r="N68" s="49">
        <f t="shared" si="5"/>
        <v>48.760000000000012</v>
      </c>
      <c r="O68" s="49">
        <f t="shared" si="5"/>
        <v>57.360000000000014</v>
      </c>
      <c r="P68" s="49">
        <f t="shared" si="6"/>
        <v>64.940000000000012</v>
      </c>
      <c r="Q68" s="49">
        <f t="shared" si="6"/>
        <v>70.140000000000015</v>
      </c>
      <c r="R68" s="49">
        <f t="shared" si="7"/>
        <v>74.92000000000003</v>
      </c>
    </row>
    <row r="69" spans="12:18" hidden="1">
      <c r="L69" s="71"/>
      <c r="M69" s="48">
        <v>0.185</v>
      </c>
      <c r="N69" s="49">
        <f t="shared" si="5"/>
        <v>48.850000000000016</v>
      </c>
      <c r="O69" s="49">
        <f t="shared" si="5"/>
        <v>57.450000000000017</v>
      </c>
      <c r="P69" s="49">
        <f t="shared" si="6"/>
        <v>65.000000000000014</v>
      </c>
      <c r="Q69" s="49">
        <f t="shared" si="6"/>
        <v>70.200000000000017</v>
      </c>
      <c r="R69" s="49">
        <f t="shared" si="7"/>
        <v>74.975000000000037</v>
      </c>
    </row>
    <row r="70" spans="12:18" hidden="1">
      <c r="L70" s="71"/>
      <c r="M70" s="48">
        <v>0.186</v>
      </c>
      <c r="N70" s="49">
        <f t="shared" si="5"/>
        <v>48.940000000000019</v>
      </c>
      <c r="O70" s="49">
        <f t="shared" si="5"/>
        <v>57.54000000000002</v>
      </c>
      <c r="P70" s="49">
        <f t="shared" si="6"/>
        <v>65.060000000000016</v>
      </c>
      <c r="Q70" s="49">
        <f t="shared" si="6"/>
        <v>70.260000000000019</v>
      </c>
      <c r="R70" s="49">
        <f t="shared" si="7"/>
        <v>75.030000000000044</v>
      </c>
    </row>
    <row r="71" spans="12:18" hidden="1">
      <c r="L71" s="71"/>
      <c r="M71" s="48">
        <v>0.187</v>
      </c>
      <c r="N71" s="49">
        <f t="shared" si="5"/>
        <v>49.030000000000022</v>
      </c>
      <c r="O71" s="49">
        <f t="shared" si="5"/>
        <v>57.630000000000024</v>
      </c>
      <c r="P71" s="49">
        <f t="shared" si="6"/>
        <v>65.120000000000019</v>
      </c>
      <c r="Q71" s="49">
        <f t="shared" si="6"/>
        <v>70.320000000000022</v>
      </c>
      <c r="R71" s="49">
        <f t="shared" si="7"/>
        <v>75.085000000000051</v>
      </c>
    </row>
    <row r="72" spans="12:18" hidden="1">
      <c r="L72" s="71"/>
      <c r="M72" s="48">
        <v>0.188</v>
      </c>
      <c r="N72" s="49">
        <f t="shared" si="5"/>
        <v>49.120000000000026</v>
      </c>
      <c r="O72" s="49">
        <f t="shared" si="5"/>
        <v>57.720000000000027</v>
      </c>
      <c r="P72" s="49">
        <f t="shared" si="6"/>
        <v>65.180000000000021</v>
      </c>
      <c r="Q72" s="49">
        <f t="shared" si="6"/>
        <v>70.380000000000024</v>
      </c>
      <c r="R72" s="49">
        <f t="shared" si="7"/>
        <v>75.140000000000057</v>
      </c>
    </row>
    <row r="73" spans="12:18" hidden="1">
      <c r="L73" s="71"/>
      <c r="M73" s="48">
        <v>0.189</v>
      </c>
      <c r="N73" s="49">
        <f t="shared" si="5"/>
        <v>49.210000000000029</v>
      </c>
      <c r="O73" s="49">
        <f t="shared" si="5"/>
        <v>57.810000000000031</v>
      </c>
      <c r="P73" s="49">
        <f t="shared" si="6"/>
        <v>65.240000000000023</v>
      </c>
      <c r="Q73" s="49">
        <f t="shared" si="6"/>
        <v>70.440000000000026</v>
      </c>
      <c r="R73" s="49">
        <f t="shared" si="7"/>
        <v>75.195000000000064</v>
      </c>
    </row>
    <row r="74" spans="12:18" hidden="1">
      <c r="L74" s="71"/>
      <c r="M74" s="48">
        <v>0.19</v>
      </c>
      <c r="N74" s="49">
        <f t="shared" si="5"/>
        <v>49.300000000000033</v>
      </c>
      <c r="O74" s="49">
        <f t="shared" si="5"/>
        <v>57.900000000000034</v>
      </c>
      <c r="P74" s="49">
        <f t="shared" si="6"/>
        <v>65.300000000000026</v>
      </c>
      <c r="Q74" s="49">
        <f t="shared" si="6"/>
        <v>70.500000000000028</v>
      </c>
      <c r="R74" s="49">
        <f t="shared" si="7"/>
        <v>75.250000000000071</v>
      </c>
    </row>
    <row r="75" spans="12:18" hidden="1">
      <c r="L75" s="71"/>
      <c r="M75" s="48">
        <v>0.191</v>
      </c>
      <c r="N75" s="49">
        <f t="shared" si="5"/>
        <v>49.390000000000036</v>
      </c>
      <c r="O75" s="49">
        <f t="shared" si="5"/>
        <v>57.990000000000038</v>
      </c>
      <c r="P75" s="49">
        <f t="shared" si="6"/>
        <v>65.360000000000028</v>
      </c>
      <c r="Q75" s="49">
        <f t="shared" si="6"/>
        <v>70.560000000000031</v>
      </c>
      <c r="R75" s="49">
        <f t="shared" si="7"/>
        <v>75.305000000000078</v>
      </c>
    </row>
    <row r="76" spans="12:18" hidden="1">
      <c r="L76" s="71"/>
      <c r="M76" s="48">
        <v>0.192</v>
      </c>
      <c r="N76" s="49">
        <f t="shared" si="5"/>
        <v>49.48000000000004</v>
      </c>
      <c r="O76" s="49">
        <f t="shared" si="5"/>
        <v>58.080000000000041</v>
      </c>
      <c r="P76" s="49">
        <f t="shared" si="6"/>
        <v>65.42000000000003</v>
      </c>
      <c r="Q76" s="49">
        <f t="shared" si="6"/>
        <v>70.620000000000033</v>
      </c>
      <c r="R76" s="49">
        <f t="shared" si="7"/>
        <v>75.360000000000085</v>
      </c>
    </row>
    <row r="77" spans="12:18" hidden="1">
      <c r="L77" s="71"/>
      <c r="M77" s="48">
        <v>0.193</v>
      </c>
      <c r="N77" s="49">
        <f t="shared" si="5"/>
        <v>49.570000000000043</v>
      </c>
      <c r="O77" s="49">
        <f t="shared" si="5"/>
        <v>58.170000000000044</v>
      </c>
      <c r="P77" s="49">
        <f t="shared" si="6"/>
        <v>65.480000000000032</v>
      </c>
      <c r="Q77" s="49">
        <f t="shared" si="6"/>
        <v>70.680000000000035</v>
      </c>
      <c r="R77" s="49">
        <f t="shared" si="7"/>
        <v>75.415000000000092</v>
      </c>
    </row>
    <row r="78" spans="12:18" hidden="1">
      <c r="L78" s="71"/>
      <c r="M78" s="48">
        <v>0.19400000000000001</v>
      </c>
      <c r="N78" s="49">
        <f t="shared" si="5"/>
        <v>49.660000000000046</v>
      </c>
      <c r="O78" s="49">
        <f t="shared" si="5"/>
        <v>58.260000000000048</v>
      </c>
      <c r="P78" s="49">
        <f t="shared" si="6"/>
        <v>65.540000000000035</v>
      </c>
      <c r="Q78" s="49">
        <f t="shared" si="6"/>
        <v>70.740000000000038</v>
      </c>
      <c r="R78" s="49">
        <f t="shared" si="7"/>
        <v>75.470000000000098</v>
      </c>
    </row>
    <row r="79" spans="12:18" hidden="1">
      <c r="L79" s="71"/>
      <c r="M79" s="48">
        <v>0.19500000000000001</v>
      </c>
      <c r="N79" s="49">
        <f t="shared" si="5"/>
        <v>49.75000000000005</v>
      </c>
      <c r="O79" s="49">
        <f t="shared" si="5"/>
        <v>58.350000000000051</v>
      </c>
      <c r="P79" s="49">
        <f t="shared" si="6"/>
        <v>65.600000000000037</v>
      </c>
      <c r="Q79" s="49">
        <f t="shared" si="6"/>
        <v>70.80000000000004</v>
      </c>
      <c r="R79" s="49">
        <f t="shared" si="7"/>
        <v>75.525000000000105</v>
      </c>
    </row>
    <row r="80" spans="12:18" hidden="1">
      <c r="L80" s="71"/>
      <c r="M80" s="48">
        <v>0.19600000000000001</v>
      </c>
      <c r="N80" s="49">
        <f t="shared" si="5"/>
        <v>49.840000000000053</v>
      </c>
      <c r="O80" s="49">
        <f t="shared" si="5"/>
        <v>58.440000000000055</v>
      </c>
      <c r="P80" s="49">
        <f t="shared" si="6"/>
        <v>65.660000000000039</v>
      </c>
      <c r="Q80" s="49">
        <f t="shared" si="6"/>
        <v>70.860000000000042</v>
      </c>
      <c r="R80" s="49">
        <f t="shared" si="7"/>
        <v>75.580000000000112</v>
      </c>
    </row>
    <row r="81" spans="12:18" hidden="1">
      <c r="L81" s="71"/>
      <c r="M81" s="48">
        <v>0.19700000000000001</v>
      </c>
      <c r="N81" s="49">
        <f t="shared" si="5"/>
        <v>49.930000000000057</v>
      </c>
      <c r="O81" s="49">
        <f t="shared" si="5"/>
        <v>58.530000000000058</v>
      </c>
      <c r="P81" s="49">
        <f t="shared" si="6"/>
        <v>65.720000000000041</v>
      </c>
      <c r="Q81" s="49">
        <f t="shared" si="6"/>
        <v>70.920000000000044</v>
      </c>
      <c r="R81" s="49">
        <f t="shared" si="7"/>
        <v>75.635000000000119</v>
      </c>
    </row>
    <row r="82" spans="12:18" hidden="1">
      <c r="L82" s="71"/>
      <c r="M82" s="48">
        <v>0.19800000000000001</v>
      </c>
      <c r="N82" s="49">
        <f t="shared" ref="N82:O83" si="8">N81+0.09</f>
        <v>50.02000000000006</v>
      </c>
      <c r="O82" s="49">
        <f t="shared" si="8"/>
        <v>58.620000000000061</v>
      </c>
      <c r="P82" s="49">
        <f t="shared" ref="P82:Q83" si="9">P81+0.06</f>
        <v>65.780000000000044</v>
      </c>
      <c r="Q82" s="49">
        <f t="shared" si="9"/>
        <v>70.980000000000047</v>
      </c>
      <c r="R82" s="49">
        <f t="shared" si="7"/>
        <v>75.690000000000126</v>
      </c>
    </row>
    <row r="83" spans="12:18" hidden="1">
      <c r="L83" s="71"/>
      <c r="M83" s="48">
        <v>0.19900000000000001</v>
      </c>
      <c r="N83" s="49">
        <f t="shared" si="8"/>
        <v>50.110000000000063</v>
      </c>
      <c r="O83" s="49">
        <f t="shared" si="8"/>
        <v>58.710000000000065</v>
      </c>
      <c r="P83" s="49">
        <f t="shared" si="9"/>
        <v>65.840000000000046</v>
      </c>
      <c r="Q83" s="49">
        <f t="shared" si="9"/>
        <v>71.040000000000049</v>
      </c>
      <c r="R83" s="49">
        <f t="shared" si="7"/>
        <v>75.745000000000132</v>
      </c>
    </row>
    <row r="84" spans="12:18" hidden="1">
      <c r="L84" s="71"/>
      <c r="M84" s="48">
        <v>0.2</v>
      </c>
      <c r="N84" s="49">
        <v>50.2</v>
      </c>
      <c r="O84" s="49">
        <v>58.8</v>
      </c>
      <c r="P84" s="49">
        <v>65.900000000000006</v>
      </c>
      <c r="Q84" s="49">
        <v>71.099999999999994</v>
      </c>
      <c r="R84" s="49">
        <v>75.8</v>
      </c>
    </row>
    <row r="85" spans="12:18" hidden="1">
      <c r="L85" s="71"/>
      <c r="M85" s="48">
        <v>0.20100000000000001</v>
      </c>
      <c r="N85" s="49">
        <f>N84+0.072</f>
        <v>50.272000000000006</v>
      </c>
      <c r="O85" s="49">
        <f>O84+0.054</f>
        <v>58.853999999999999</v>
      </c>
      <c r="P85" s="49">
        <f>P84+0.052</f>
        <v>65.952000000000012</v>
      </c>
      <c r="Q85" s="49">
        <f>Q84+0.048</f>
        <v>71.147999999999996</v>
      </c>
      <c r="R85" s="49">
        <f>R84+0.042</f>
        <v>75.841999999999999</v>
      </c>
    </row>
    <row r="86" spans="12:18" hidden="1">
      <c r="L86" s="71"/>
      <c r="M86" s="48">
        <v>0.20200000000000001</v>
      </c>
      <c r="N86" s="49">
        <f t="shared" ref="N86:N133" si="10">N85+0.072</f>
        <v>50.344000000000008</v>
      </c>
      <c r="O86" s="49">
        <f t="shared" ref="O86:O133" si="11">O85+0.054</f>
        <v>58.908000000000001</v>
      </c>
      <c r="P86" s="49">
        <f t="shared" ref="P86:P133" si="12">P85+0.052</f>
        <v>66.004000000000019</v>
      </c>
      <c r="Q86" s="49">
        <f t="shared" ref="Q86:Q133" si="13">Q85+0.048</f>
        <v>71.195999999999998</v>
      </c>
      <c r="R86" s="49">
        <f t="shared" ref="R86:R133" si="14">R85+0.042</f>
        <v>75.884</v>
      </c>
    </row>
    <row r="87" spans="12:18" hidden="1">
      <c r="L87" s="71"/>
      <c r="M87" s="48">
        <v>0.20300000000000001</v>
      </c>
      <c r="N87" s="49">
        <f t="shared" si="10"/>
        <v>50.416000000000011</v>
      </c>
      <c r="O87" s="49">
        <f t="shared" si="11"/>
        <v>58.962000000000003</v>
      </c>
      <c r="P87" s="49">
        <f t="shared" si="12"/>
        <v>66.056000000000026</v>
      </c>
      <c r="Q87" s="49">
        <f t="shared" si="13"/>
        <v>71.244</v>
      </c>
      <c r="R87" s="49">
        <f t="shared" si="14"/>
        <v>75.926000000000002</v>
      </c>
    </row>
    <row r="88" spans="12:18" hidden="1">
      <c r="L88" s="71"/>
      <c r="M88" s="48">
        <v>0.20399999999999999</v>
      </c>
      <c r="N88" s="49">
        <f t="shared" si="10"/>
        <v>50.488000000000014</v>
      </c>
      <c r="O88" s="49">
        <f t="shared" si="11"/>
        <v>59.016000000000005</v>
      </c>
      <c r="P88" s="49">
        <f t="shared" si="12"/>
        <v>66.108000000000033</v>
      </c>
      <c r="Q88" s="49">
        <f t="shared" si="13"/>
        <v>71.292000000000002</v>
      </c>
      <c r="R88" s="49">
        <f t="shared" si="14"/>
        <v>75.968000000000004</v>
      </c>
    </row>
    <row r="89" spans="12:18" hidden="1">
      <c r="L89" s="71"/>
      <c r="M89" s="48">
        <v>0.20499999999999999</v>
      </c>
      <c r="N89" s="49">
        <f t="shared" si="10"/>
        <v>50.560000000000016</v>
      </c>
      <c r="O89" s="49">
        <f t="shared" si="11"/>
        <v>59.070000000000007</v>
      </c>
      <c r="P89" s="49">
        <f t="shared" si="12"/>
        <v>66.160000000000039</v>
      </c>
      <c r="Q89" s="49">
        <f t="shared" si="13"/>
        <v>71.34</v>
      </c>
      <c r="R89" s="49">
        <f t="shared" si="14"/>
        <v>76.010000000000005</v>
      </c>
    </row>
    <row r="90" spans="12:18" hidden="1">
      <c r="L90" s="71"/>
      <c r="M90" s="48">
        <v>0.20599999999999999</v>
      </c>
      <c r="N90" s="49">
        <f t="shared" si="10"/>
        <v>50.632000000000019</v>
      </c>
      <c r="O90" s="49">
        <f t="shared" si="11"/>
        <v>59.124000000000009</v>
      </c>
      <c r="P90" s="49">
        <f t="shared" si="12"/>
        <v>66.212000000000046</v>
      </c>
      <c r="Q90" s="49">
        <f t="shared" si="13"/>
        <v>71.388000000000005</v>
      </c>
      <c r="R90" s="49">
        <f t="shared" si="14"/>
        <v>76.052000000000007</v>
      </c>
    </row>
    <row r="91" spans="12:18" hidden="1">
      <c r="L91" s="71"/>
      <c r="M91" s="48">
        <v>0.20699999999999999</v>
      </c>
      <c r="N91" s="49">
        <f t="shared" si="10"/>
        <v>50.704000000000022</v>
      </c>
      <c r="O91" s="49">
        <f t="shared" si="11"/>
        <v>59.178000000000011</v>
      </c>
      <c r="P91" s="49">
        <f t="shared" si="12"/>
        <v>66.264000000000053</v>
      </c>
      <c r="Q91" s="49">
        <f t="shared" si="13"/>
        <v>71.436000000000007</v>
      </c>
      <c r="R91" s="49">
        <f t="shared" si="14"/>
        <v>76.094000000000008</v>
      </c>
    </row>
    <row r="92" spans="12:18" hidden="1">
      <c r="L92" s="71"/>
      <c r="M92" s="48">
        <v>0.20799999999999999</v>
      </c>
      <c r="N92" s="49">
        <f t="shared" si="10"/>
        <v>50.776000000000025</v>
      </c>
      <c r="O92" s="49">
        <f t="shared" si="11"/>
        <v>59.232000000000014</v>
      </c>
      <c r="P92" s="49">
        <f t="shared" si="12"/>
        <v>66.316000000000059</v>
      </c>
      <c r="Q92" s="49">
        <f t="shared" si="13"/>
        <v>71.484000000000009</v>
      </c>
      <c r="R92" s="49">
        <f t="shared" si="14"/>
        <v>76.13600000000001</v>
      </c>
    </row>
    <row r="93" spans="12:18" hidden="1">
      <c r="L93" s="71"/>
      <c r="M93" s="48">
        <v>0.20899999999999999</v>
      </c>
      <c r="N93" s="49">
        <f t="shared" si="10"/>
        <v>50.848000000000027</v>
      </c>
      <c r="O93" s="49">
        <f t="shared" si="11"/>
        <v>59.286000000000016</v>
      </c>
      <c r="P93" s="49">
        <f t="shared" si="12"/>
        <v>66.368000000000066</v>
      </c>
      <c r="Q93" s="49">
        <f t="shared" si="13"/>
        <v>71.532000000000011</v>
      </c>
      <c r="R93" s="49">
        <f t="shared" si="14"/>
        <v>76.178000000000011</v>
      </c>
    </row>
    <row r="94" spans="12:18" hidden="1">
      <c r="L94" s="71"/>
      <c r="M94" s="48">
        <v>0.21</v>
      </c>
      <c r="N94" s="49">
        <f t="shared" si="10"/>
        <v>50.92000000000003</v>
      </c>
      <c r="O94" s="49">
        <f t="shared" si="11"/>
        <v>59.340000000000018</v>
      </c>
      <c r="P94" s="49">
        <f t="shared" si="12"/>
        <v>66.420000000000073</v>
      </c>
      <c r="Q94" s="49">
        <f t="shared" si="13"/>
        <v>71.580000000000013</v>
      </c>
      <c r="R94" s="49">
        <f t="shared" si="14"/>
        <v>76.220000000000013</v>
      </c>
    </row>
    <row r="95" spans="12:18" hidden="1">
      <c r="L95" s="71"/>
      <c r="M95" s="48">
        <v>0.21099999999999999</v>
      </c>
      <c r="N95" s="49">
        <f t="shared" si="10"/>
        <v>50.992000000000033</v>
      </c>
      <c r="O95" s="49">
        <f t="shared" si="11"/>
        <v>59.39400000000002</v>
      </c>
      <c r="P95" s="49">
        <f t="shared" si="12"/>
        <v>66.472000000000079</v>
      </c>
      <c r="Q95" s="49">
        <f t="shared" si="13"/>
        <v>71.628000000000014</v>
      </c>
      <c r="R95" s="49">
        <f t="shared" si="14"/>
        <v>76.262000000000015</v>
      </c>
    </row>
    <row r="96" spans="12:18" hidden="1">
      <c r="L96" s="71"/>
      <c r="M96" s="48">
        <v>0.21199999999999999</v>
      </c>
      <c r="N96" s="49">
        <f t="shared" si="10"/>
        <v>51.064000000000036</v>
      </c>
      <c r="O96" s="49">
        <f t="shared" si="11"/>
        <v>59.448000000000022</v>
      </c>
      <c r="P96" s="49">
        <f t="shared" si="12"/>
        <v>66.524000000000086</v>
      </c>
      <c r="Q96" s="49">
        <f t="shared" si="13"/>
        <v>71.676000000000016</v>
      </c>
      <c r="R96" s="49">
        <f t="shared" si="14"/>
        <v>76.304000000000016</v>
      </c>
    </row>
    <row r="97" spans="12:18" hidden="1">
      <c r="L97" s="71"/>
      <c r="M97" s="48">
        <v>0.21299999999999999</v>
      </c>
      <c r="N97" s="49">
        <f t="shared" si="10"/>
        <v>51.136000000000038</v>
      </c>
      <c r="O97" s="49">
        <f t="shared" si="11"/>
        <v>59.502000000000024</v>
      </c>
      <c r="P97" s="49">
        <f t="shared" si="12"/>
        <v>66.576000000000093</v>
      </c>
      <c r="Q97" s="49">
        <f t="shared" si="13"/>
        <v>71.724000000000018</v>
      </c>
      <c r="R97" s="49">
        <f t="shared" si="14"/>
        <v>76.346000000000018</v>
      </c>
    </row>
    <row r="98" spans="12:18" hidden="1">
      <c r="L98" s="71"/>
      <c r="M98" s="48">
        <v>0.214</v>
      </c>
      <c r="N98" s="49">
        <f t="shared" si="10"/>
        <v>51.208000000000041</v>
      </c>
      <c r="O98" s="49">
        <f t="shared" si="11"/>
        <v>59.556000000000026</v>
      </c>
      <c r="P98" s="49">
        <f t="shared" si="12"/>
        <v>66.6280000000001</v>
      </c>
      <c r="Q98" s="49">
        <f t="shared" si="13"/>
        <v>71.77200000000002</v>
      </c>
      <c r="R98" s="49">
        <f t="shared" si="14"/>
        <v>76.388000000000019</v>
      </c>
    </row>
    <row r="99" spans="12:18" hidden="1">
      <c r="L99" s="71"/>
      <c r="M99" s="48">
        <v>0.215</v>
      </c>
      <c r="N99" s="49">
        <f t="shared" si="10"/>
        <v>51.280000000000044</v>
      </c>
      <c r="O99" s="49">
        <f t="shared" si="11"/>
        <v>59.610000000000028</v>
      </c>
      <c r="P99" s="49">
        <f t="shared" si="12"/>
        <v>66.680000000000106</v>
      </c>
      <c r="Q99" s="49">
        <f t="shared" si="13"/>
        <v>71.820000000000022</v>
      </c>
      <c r="R99" s="49">
        <f t="shared" si="14"/>
        <v>76.430000000000021</v>
      </c>
    </row>
    <row r="100" spans="12:18" hidden="1">
      <c r="L100" s="71"/>
      <c r="M100" s="48">
        <v>0.216</v>
      </c>
      <c r="N100" s="49">
        <f t="shared" si="10"/>
        <v>51.352000000000046</v>
      </c>
      <c r="O100" s="49">
        <f t="shared" si="11"/>
        <v>59.66400000000003</v>
      </c>
      <c r="P100" s="49">
        <f t="shared" si="12"/>
        <v>66.732000000000113</v>
      </c>
      <c r="Q100" s="49">
        <f t="shared" si="13"/>
        <v>71.868000000000023</v>
      </c>
      <c r="R100" s="49">
        <f t="shared" si="14"/>
        <v>76.472000000000023</v>
      </c>
    </row>
    <row r="101" spans="12:18" hidden="1">
      <c r="L101" s="71"/>
      <c r="M101" s="48">
        <v>0.217</v>
      </c>
      <c r="N101" s="49">
        <f t="shared" si="10"/>
        <v>51.424000000000049</v>
      </c>
      <c r="O101" s="49">
        <f t="shared" si="11"/>
        <v>59.718000000000032</v>
      </c>
      <c r="P101" s="49">
        <f t="shared" si="12"/>
        <v>66.78400000000012</v>
      </c>
      <c r="Q101" s="49">
        <f t="shared" si="13"/>
        <v>71.916000000000025</v>
      </c>
      <c r="R101" s="49">
        <f t="shared" si="14"/>
        <v>76.514000000000024</v>
      </c>
    </row>
    <row r="102" spans="12:18" hidden="1">
      <c r="L102" s="71"/>
      <c r="M102" s="48">
        <v>0.218</v>
      </c>
      <c r="N102" s="49">
        <f t="shared" si="10"/>
        <v>51.496000000000052</v>
      </c>
      <c r="O102" s="49">
        <f t="shared" si="11"/>
        <v>59.772000000000034</v>
      </c>
      <c r="P102" s="49">
        <f t="shared" si="12"/>
        <v>66.836000000000126</v>
      </c>
      <c r="Q102" s="49">
        <f t="shared" si="13"/>
        <v>71.964000000000027</v>
      </c>
      <c r="R102" s="49">
        <f t="shared" si="14"/>
        <v>76.556000000000026</v>
      </c>
    </row>
    <row r="103" spans="12:18" hidden="1">
      <c r="L103" s="71"/>
      <c r="M103" s="48">
        <v>0.219</v>
      </c>
      <c r="N103" s="49">
        <f t="shared" si="10"/>
        <v>51.568000000000055</v>
      </c>
      <c r="O103" s="49">
        <f t="shared" si="11"/>
        <v>59.826000000000036</v>
      </c>
      <c r="P103" s="49">
        <f t="shared" si="12"/>
        <v>66.888000000000133</v>
      </c>
      <c r="Q103" s="49">
        <f t="shared" si="13"/>
        <v>72.012000000000029</v>
      </c>
      <c r="R103" s="49">
        <f t="shared" si="14"/>
        <v>76.598000000000027</v>
      </c>
    </row>
    <row r="104" spans="12:18" hidden="1">
      <c r="L104" s="71"/>
      <c r="M104" s="48">
        <v>0.22</v>
      </c>
      <c r="N104" s="49">
        <f t="shared" si="10"/>
        <v>51.640000000000057</v>
      </c>
      <c r="O104" s="49">
        <f t="shared" si="11"/>
        <v>59.880000000000038</v>
      </c>
      <c r="P104" s="49">
        <f t="shared" si="12"/>
        <v>66.94000000000014</v>
      </c>
      <c r="Q104" s="49">
        <f t="shared" si="13"/>
        <v>72.060000000000031</v>
      </c>
      <c r="R104" s="49">
        <f t="shared" si="14"/>
        <v>76.640000000000029</v>
      </c>
    </row>
    <row r="105" spans="12:18" hidden="1">
      <c r="L105" s="71"/>
      <c r="M105" s="48">
        <v>0.221</v>
      </c>
      <c r="N105" s="49">
        <f t="shared" si="10"/>
        <v>51.71200000000006</v>
      </c>
      <c r="O105" s="49">
        <f t="shared" si="11"/>
        <v>59.93400000000004</v>
      </c>
      <c r="P105" s="49">
        <f t="shared" si="12"/>
        <v>66.992000000000147</v>
      </c>
      <c r="Q105" s="49">
        <f t="shared" si="13"/>
        <v>72.108000000000033</v>
      </c>
      <c r="R105" s="49">
        <f t="shared" si="14"/>
        <v>76.682000000000031</v>
      </c>
    </row>
    <row r="106" spans="12:18" hidden="1">
      <c r="L106" s="71"/>
      <c r="M106" s="48">
        <v>0.222</v>
      </c>
      <c r="N106" s="49">
        <f t="shared" si="10"/>
        <v>51.784000000000063</v>
      </c>
      <c r="O106" s="49">
        <f t="shared" si="11"/>
        <v>59.988000000000042</v>
      </c>
      <c r="P106" s="49">
        <f t="shared" si="12"/>
        <v>67.044000000000153</v>
      </c>
      <c r="Q106" s="49">
        <f t="shared" si="13"/>
        <v>72.156000000000034</v>
      </c>
      <c r="R106" s="49">
        <f t="shared" si="14"/>
        <v>76.724000000000032</v>
      </c>
    </row>
    <row r="107" spans="12:18" hidden="1">
      <c r="L107" s="71"/>
      <c r="M107" s="48">
        <v>0.223</v>
      </c>
      <c r="N107" s="49">
        <f t="shared" si="10"/>
        <v>51.856000000000066</v>
      </c>
      <c r="O107" s="49">
        <f t="shared" si="11"/>
        <v>60.042000000000044</v>
      </c>
      <c r="P107" s="49">
        <f t="shared" si="12"/>
        <v>67.09600000000016</v>
      </c>
      <c r="Q107" s="49">
        <f t="shared" si="13"/>
        <v>72.204000000000036</v>
      </c>
      <c r="R107" s="49">
        <f t="shared" si="14"/>
        <v>76.766000000000034</v>
      </c>
    </row>
    <row r="108" spans="12:18" hidden="1">
      <c r="L108" s="71"/>
      <c r="M108" s="48">
        <v>0.224</v>
      </c>
      <c r="N108" s="49">
        <f t="shared" si="10"/>
        <v>51.928000000000068</v>
      </c>
      <c r="O108" s="49">
        <f t="shared" si="11"/>
        <v>60.096000000000046</v>
      </c>
      <c r="P108" s="49">
        <f t="shared" si="12"/>
        <v>67.148000000000167</v>
      </c>
      <c r="Q108" s="49">
        <f t="shared" si="13"/>
        <v>72.252000000000038</v>
      </c>
      <c r="R108" s="49">
        <f t="shared" si="14"/>
        <v>76.808000000000035</v>
      </c>
    </row>
    <row r="109" spans="12:18" hidden="1">
      <c r="L109" s="71"/>
      <c r="M109" s="48">
        <v>0.22500000000000001</v>
      </c>
      <c r="N109" s="49">
        <f t="shared" si="10"/>
        <v>52.000000000000071</v>
      </c>
      <c r="O109" s="49">
        <f t="shared" si="11"/>
        <v>60.150000000000048</v>
      </c>
      <c r="P109" s="49">
        <f t="shared" si="12"/>
        <v>67.200000000000173</v>
      </c>
      <c r="Q109" s="49">
        <f t="shared" si="13"/>
        <v>72.30000000000004</v>
      </c>
      <c r="R109" s="49">
        <f t="shared" si="14"/>
        <v>76.850000000000037</v>
      </c>
    </row>
    <row r="110" spans="12:18" hidden="1">
      <c r="L110" s="71"/>
      <c r="M110" s="48">
        <v>0.22600000000000001</v>
      </c>
      <c r="N110" s="49">
        <f t="shared" si="10"/>
        <v>52.072000000000074</v>
      </c>
      <c r="O110" s="49">
        <f t="shared" si="11"/>
        <v>60.20400000000005</v>
      </c>
      <c r="P110" s="49">
        <f t="shared" si="12"/>
        <v>67.25200000000018</v>
      </c>
      <c r="Q110" s="49">
        <f t="shared" si="13"/>
        <v>72.348000000000042</v>
      </c>
      <c r="R110" s="49">
        <f t="shared" si="14"/>
        <v>76.892000000000039</v>
      </c>
    </row>
    <row r="111" spans="12:18" hidden="1">
      <c r="L111" s="71"/>
      <c r="M111" s="48">
        <v>0.22700000000000001</v>
      </c>
      <c r="N111" s="49">
        <f t="shared" si="10"/>
        <v>52.144000000000077</v>
      </c>
      <c r="O111" s="49">
        <f t="shared" si="11"/>
        <v>60.258000000000052</v>
      </c>
      <c r="P111" s="49">
        <f t="shared" si="12"/>
        <v>67.304000000000187</v>
      </c>
      <c r="Q111" s="49">
        <f t="shared" si="13"/>
        <v>72.396000000000043</v>
      </c>
      <c r="R111" s="49">
        <f t="shared" si="14"/>
        <v>76.93400000000004</v>
      </c>
    </row>
    <row r="112" spans="12:18" hidden="1">
      <c r="L112" s="71"/>
      <c r="M112" s="48">
        <v>0.22800000000000001</v>
      </c>
      <c r="N112" s="49">
        <f t="shared" si="10"/>
        <v>52.216000000000079</v>
      </c>
      <c r="O112" s="49">
        <f t="shared" si="11"/>
        <v>60.312000000000054</v>
      </c>
      <c r="P112" s="49">
        <f t="shared" si="12"/>
        <v>67.356000000000193</v>
      </c>
      <c r="Q112" s="49">
        <f t="shared" si="13"/>
        <v>72.444000000000045</v>
      </c>
      <c r="R112" s="49">
        <f t="shared" si="14"/>
        <v>76.976000000000042</v>
      </c>
    </row>
    <row r="113" spans="12:18" hidden="1">
      <c r="L113" s="71"/>
      <c r="M113" s="48">
        <v>0.22900000000000001</v>
      </c>
      <c r="N113" s="49">
        <f t="shared" si="10"/>
        <v>52.288000000000082</v>
      </c>
      <c r="O113" s="49">
        <f t="shared" si="11"/>
        <v>60.366000000000057</v>
      </c>
      <c r="P113" s="49">
        <f t="shared" si="12"/>
        <v>67.4080000000002</v>
      </c>
      <c r="Q113" s="49">
        <f t="shared" si="13"/>
        <v>72.492000000000047</v>
      </c>
      <c r="R113" s="49">
        <f t="shared" si="14"/>
        <v>77.018000000000043</v>
      </c>
    </row>
    <row r="114" spans="12:18" hidden="1">
      <c r="L114" s="71"/>
      <c r="M114" s="48">
        <v>0.23</v>
      </c>
      <c r="N114" s="49">
        <f t="shared" si="10"/>
        <v>52.360000000000085</v>
      </c>
      <c r="O114" s="49">
        <f t="shared" si="11"/>
        <v>60.420000000000059</v>
      </c>
      <c r="P114" s="49">
        <f t="shared" si="12"/>
        <v>67.460000000000207</v>
      </c>
      <c r="Q114" s="49">
        <f t="shared" si="13"/>
        <v>72.540000000000049</v>
      </c>
      <c r="R114" s="49">
        <f t="shared" si="14"/>
        <v>77.060000000000045</v>
      </c>
    </row>
    <row r="115" spans="12:18" hidden="1">
      <c r="L115" s="71"/>
      <c r="M115" s="48">
        <v>0.23100000000000001</v>
      </c>
      <c r="N115" s="49">
        <f t="shared" si="10"/>
        <v>52.432000000000087</v>
      </c>
      <c r="O115" s="49">
        <f t="shared" si="11"/>
        <v>60.474000000000061</v>
      </c>
      <c r="P115" s="49">
        <f t="shared" si="12"/>
        <v>67.512000000000214</v>
      </c>
      <c r="Q115" s="49">
        <f t="shared" si="13"/>
        <v>72.588000000000051</v>
      </c>
      <c r="R115" s="49">
        <f t="shared" si="14"/>
        <v>77.102000000000046</v>
      </c>
    </row>
    <row r="116" spans="12:18" hidden="1">
      <c r="L116" s="71"/>
      <c r="M116" s="48">
        <v>0.23200000000000001</v>
      </c>
      <c r="N116" s="49">
        <f t="shared" si="10"/>
        <v>52.50400000000009</v>
      </c>
      <c r="O116" s="49">
        <f t="shared" si="11"/>
        <v>60.528000000000063</v>
      </c>
      <c r="P116" s="49">
        <f t="shared" si="12"/>
        <v>67.56400000000022</v>
      </c>
      <c r="Q116" s="49">
        <f t="shared" si="13"/>
        <v>72.636000000000053</v>
      </c>
      <c r="R116" s="49">
        <f t="shared" si="14"/>
        <v>77.144000000000048</v>
      </c>
    </row>
    <row r="117" spans="12:18" hidden="1">
      <c r="L117" s="71"/>
      <c r="M117" s="48">
        <v>0.23300000000000001</v>
      </c>
      <c r="N117" s="49">
        <f t="shared" si="10"/>
        <v>52.576000000000093</v>
      </c>
      <c r="O117" s="49">
        <f t="shared" si="11"/>
        <v>60.582000000000065</v>
      </c>
      <c r="P117" s="49">
        <f t="shared" si="12"/>
        <v>67.616000000000227</v>
      </c>
      <c r="Q117" s="49">
        <f t="shared" si="13"/>
        <v>72.684000000000054</v>
      </c>
      <c r="R117" s="49">
        <f t="shared" si="14"/>
        <v>77.18600000000005</v>
      </c>
    </row>
    <row r="118" spans="12:18" hidden="1">
      <c r="L118" s="71"/>
      <c r="M118" s="48">
        <v>0.23400000000000001</v>
      </c>
      <c r="N118" s="49">
        <f t="shared" si="10"/>
        <v>52.648000000000096</v>
      </c>
      <c r="O118" s="49">
        <f t="shared" si="11"/>
        <v>60.636000000000067</v>
      </c>
      <c r="P118" s="49">
        <f t="shared" si="12"/>
        <v>67.668000000000234</v>
      </c>
      <c r="Q118" s="49">
        <f t="shared" si="13"/>
        <v>72.732000000000056</v>
      </c>
      <c r="R118" s="49">
        <f t="shared" si="14"/>
        <v>77.228000000000051</v>
      </c>
    </row>
    <row r="119" spans="12:18" hidden="1">
      <c r="L119" s="71"/>
      <c r="M119" s="48">
        <v>0.23499999999999999</v>
      </c>
      <c r="N119" s="49">
        <f t="shared" si="10"/>
        <v>52.720000000000098</v>
      </c>
      <c r="O119" s="49">
        <f t="shared" si="11"/>
        <v>60.690000000000069</v>
      </c>
      <c r="P119" s="49">
        <f t="shared" si="12"/>
        <v>67.72000000000024</v>
      </c>
      <c r="Q119" s="49">
        <f t="shared" si="13"/>
        <v>72.780000000000058</v>
      </c>
      <c r="R119" s="49">
        <f t="shared" si="14"/>
        <v>77.270000000000053</v>
      </c>
    </row>
    <row r="120" spans="12:18" hidden="1">
      <c r="L120" s="71"/>
      <c r="M120" s="48">
        <v>0.23599999999999999</v>
      </c>
      <c r="N120" s="49">
        <f t="shared" si="10"/>
        <v>52.792000000000101</v>
      </c>
      <c r="O120" s="49">
        <f t="shared" si="11"/>
        <v>60.744000000000071</v>
      </c>
      <c r="P120" s="49">
        <f t="shared" si="12"/>
        <v>67.772000000000247</v>
      </c>
      <c r="Q120" s="49">
        <f t="shared" si="13"/>
        <v>72.82800000000006</v>
      </c>
      <c r="R120" s="49">
        <f t="shared" si="14"/>
        <v>77.312000000000054</v>
      </c>
    </row>
    <row r="121" spans="12:18" hidden="1">
      <c r="L121" s="71"/>
      <c r="M121" s="48">
        <v>0.23699999999999999</v>
      </c>
      <c r="N121" s="49">
        <f t="shared" si="10"/>
        <v>52.864000000000104</v>
      </c>
      <c r="O121" s="49">
        <f t="shared" si="11"/>
        <v>60.798000000000073</v>
      </c>
      <c r="P121" s="49">
        <f t="shared" si="12"/>
        <v>67.824000000000254</v>
      </c>
      <c r="Q121" s="49">
        <f t="shared" si="13"/>
        <v>72.876000000000062</v>
      </c>
      <c r="R121" s="49">
        <f t="shared" si="14"/>
        <v>77.354000000000056</v>
      </c>
    </row>
    <row r="122" spans="12:18" hidden="1">
      <c r="L122" s="71"/>
      <c r="M122" s="48">
        <v>0.23799999999999999</v>
      </c>
      <c r="N122" s="49">
        <f t="shared" si="10"/>
        <v>52.936000000000107</v>
      </c>
      <c r="O122" s="49">
        <f t="shared" si="11"/>
        <v>60.852000000000075</v>
      </c>
      <c r="P122" s="49">
        <f t="shared" si="12"/>
        <v>67.876000000000261</v>
      </c>
      <c r="Q122" s="49">
        <f t="shared" si="13"/>
        <v>72.924000000000063</v>
      </c>
      <c r="R122" s="49">
        <f t="shared" si="14"/>
        <v>77.396000000000058</v>
      </c>
    </row>
    <row r="123" spans="12:18" hidden="1">
      <c r="L123" s="71"/>
      <c r="M123" s="48">
        <v>0.23899999999999999</v>
      </c>
      <c r="N123" s="49">
        <f t="shared" si="10"/>
        <v>53.008000000000109</v>
      </c>
      <c r="O123" s="49">
        <f t="shared" si="11"/>
        <v>60.906000000000077</v>
      </c>
      <c r="P123" s="49">
        <f t="shared" si="12"/>
        <v>67.928000000000267</v>
      </c>
      <c r="Q123" s="49">
        <f t="shared" si="13"/>
        <v>72.972000000000065</v>
      </c>
      <c r="R123" s="49">
        <f t="shared" si="14"/>
        <v>77.438000000000059</v>
      </c>
    </row>
    <row r="124" spans="12:18" hidden="1">
      <c r="L124" s="71"/>
      <c r="M124" s="48">
        <v>0.24</v>
      </c>
      <c r="N124" s="49">
        <f t="shared" si="10"/>
        <v>53.080000000000112</v>
      </c>
      <c r="O124" s="49">
        <f t="shared" si="11"/>
        <v>60.960000000000079</v>
      </c>
      <c r="P124" s="49">
        <f t="shared" si="12"/>
        <v>67.980000000000274</v>
      </c>
      <c r="Q124" s="49">
        <f t="shared" si="13"/>
        <v>73.020000000000067</v>
      </c>
      <c r="R124" s="49">
        <f t="shared" si="14"/>
        <v>77.480000000000061</v>
      </c>
    </row>
    <row r="125" spans="12:18" hidden="1">
      <c r="L125" s="71"/>
      <c r="M125" s="48">
        <v>0.24099999999999999</v>
      </c>
      <c r="N125" s="49">
        <f t="shared" si="10"/>
        <v>53.152000000000115</v>
      </c>
      <c r="O125" s="49">
        <f t="shared" si="11"/>
        <v>61.014000000000081</v>
      </c>
      <c r="P125" s="49">
        <f t="shared" si="12"/>
        <v>68.032000000000281</v>
      </c>
      <c r="Q125" s="49">
        <f t="shared" si="13"/>
        <v>73.068000000000069</v>
      </c>
      <c r="R125" s="49">
        <f t="shared" si="14"/>
        <v>77.522000000000062</v>
      </c>
    </row>
    <row r="126" spans="12:18" hidden="1">
      <c r="L126" s="71"/>
      <c r="M126" s="48">
        <v>0.24199999999999999</v>
      </c>
      <c r="N126" s="49">
        <f t="shared" si="10"/>
        <v>53.224000000000117</v>
      </c>
      <c r="O126" s="49">
        <f t="shared" si="11"/>
        <v>61.068000000000083</v>
      </c>
      <c r="P126" s="49">
        <f t="shared" si="12"/>
        <v>68.084000000000287</v>
      </c>
      <c r="Q126" s="49">
        <f t="shared" si="13"/>
        <v>73.116000000000071</v>
      </c>
      <c r="R126" s="49">
        <f t="shared" si="14"/>
        <v>77.564000000000064</v>
      </c>
    </row>
    <row r="127" spans="12:18" hidden="1">
      <c r="L127" s="71"/>
      <c r="M127" s="48">
        <v>0.24299999999999999</v>
      </c>
      <c r="N127" s="49">
        <f t="shared" si="10"/>
        <v>53.29600000000012</v>
      </c>
      <c r="O127" s="49">
        <f t="shared" si="11"/>
        <v>61.122000000000085</v>
      </c>
      <c r="P127" s="49">
        <f t="shared" si="12"/>
        <v>68.136000000000294</v>
      </c>
      <c r="Q127" s="49">
        <f t="shared" si="13"/>
        <v>73.164000000000073</v>
      </c>
      <c r="R127" s="49">
        <f t="shared" si="14"/>
        <v>77.606000000000066</v>
      </c>
    </row>
    <row r="128" spans="12:18" hidden="1">
      <c r="L128" s="71"/>
      <c r="M128" s="48">
        <v>0.24399999999999999</v>
      </c>
      <c r="N128" s="49">
        <f t="shared" si="10"/>
        <v>53.368000000000123</v>
      </c>
      <c r="O128" s="49">
        <f t="shared" si="11"/>
        <v>61.176000000000087</v>
      </c>
      <c r="P128" s="49">
        <f t="shared" si="12"/>
        <v>68.188000000000301</v>
      </c>
      <c r="Q128" s="49">
        <f t="shared" si="13"/>
        <v>73.212000000000074</v>
      </c>
      <c r="R128" s="49">
        <f t="shared" si="14"/>
        <v>77.648000000000067</v>
      </c>
    </row>
    <row r="129" spans="12:18" hidden="1">
      <c r="L129" s="71"/>
      <c r="M129" s="48">
        <v>0.245</v>
      </c>
      <c r="N129" s="49">
        <f t="shared" si="10"/>
        <v>53.440000000000126</v>
      </c>
      <c r="O129" s="49">
        <f t="shared" si="11"/>
        <v>61.230000000000089</v>
      </c>
      <c r="P129" s="49">
        <f t="shared" si="12"/>
        <v>68.240000000000308</v>
      </c>
      <c r="Q129" s="49">
        <f t="shared" si="13"/>
        <v>73.260000000000076</v>
      </c>
      <c r="R129" s="49">
        <f t="shared" si="14"/>
        <v>77.690000000000069</v>
      </c>
    </row>
    <row r="130" spans="12:18" hidden="1">
      <c r="L130" s="71"/>
      <c r="M130" s="48">
        <v>0.246</v>
      </c>
      <c r="N130" s="49">
        <f t="shared" si="10"/>
        <v>53.512000000000128</v>
      </c>
      <c r="O130" s="49">
        <f t="shared" si="11"/>
        <v>61.284000000000091</v>
      </c>
      <c r="P130" s="49">
        <f t="shared" si="12"/>
        <v>68.292000000000314</v>
      </c>
      <c r="Q130" s="49">
        <f t="shared" si="13"/>
        <v>73.308000000000078</v>
      </c>
      <c r="R130" s="49">
        <f t="shared" si="14"/>
        <v>77.73200000000007</v>
      </c>
    </row>
    <row r="131" spans="12:18" hidden="1">
      <c r="L131" s="71"/>
      <c r="M131" s="48">
        <v>0.247</v>
      </c>
      <c r="N131" s="49">
        <f t="shared" si="10"/>
        <v>53.584000000000131</v>
      </c>
      <c r="O131" s="49">
        <f t="shared" si="11"/>
        <v>61.338000000000093</v>
      </c>
      <c r="P131" s="49">
        <f t="shared" si="12"/>
        <v>68.344000000000321</v>
      </c>
      <c r="Q131" s="49">
        <f t="shared" si="13"/>
        <v>73.35600000000008</v>
      </c>
      <c r="R131" s="49">
        <f t="shared" si="14"/>
        <v>77.774000000000072</v>
      </c>
    </row>
    <row r="132" spans="12:18" hidden="1">
      <c r="L132" s="71"/>
      <c r="M132" s="48">
        <v>0.248</v>
      </c>
      <c r="N132" s="49">
        <f t="shared" si="10"/>
        <v>53.656000000000134</v>
      </c>
      <c r="O132" s="49">
        <f t="shared" si="11"/>
        <v>61.392000000000095</v>
      </c>
      <c r="P132" s="49">
        <f t="shared" si="12"/>
        <v>68.396000000000328</v>
      </c>
      <c r="Q132" s="49">
        <f t="shared" si="13"/>
        <v>73.404000000000082</v>
      </c>
      <c r="R132" s="49">
        <f t="shared" si="14"/>
        <v>77.816000000000074</v>
      </c>
    </row>
    <row r="133" spans="12:18" hidden="1">
      <c r="L133" s="71"/>
      <c r="M133" s="48">
        <v>0.249</v>
      </c>
      <c r="N133" s="49">
        <f t="shared" si="10"/>
        <v>53.728000000000137</v>
      </c>
      <c r="O133" s="49">
        <f t="shared" si="11"/>
        <v>61.446000000000097</v>
      </c>
      <c r="P133" s="49">
        <f t="shared" si="12"/>
        <v>68.448000000000334</v>
      </c>
      <c r="Q133" s="49">
        <f t="shared" si="13"/>
        <v>73.452000000000083</v>
      </c>
      <c r="R133" s="49">
        <f t="shared" si="14"/>
        <v>77.858000000000075</v>
      </c>
    </row>
    <row r="134" spans="12:18" hidden="1">
      <c r="L134" s="71"/>
      <c r="M134" s="48">
        <v>0.25</v>
      </c>
      <c r="N134" s="49">
        <v>53.8</v>
      </c>
      <c r="O134" s="49">
        <v>61.5</v>
      </c>
      <c r="P134" s="49">
        <v>68.5</v>
      </c>
      <c r="Q134" s="49">
        <v>73.5</v>
      </c>
      <c r="R134" s="49">
        <v>77.900000000000006</v>
      </c>
    </row>
    <row r="135" spans="12:18" hidden="1">
      <c r="L135" s="71"/>
      <c r="M135" s="48">
        <v>0.251</v>
      </c>
      <c r="N135" s="49">
        <f>N134+0.045</f>
        <v>53.844999999999999</v>
      </c>
      <c r="O135" s="49">
        <f>O134+0.0375</f>
        <v>61.537500000000001</v>
      </c>
      <c r="P135" s="49">
        <f>P134+0.035</f>
        <v>68.534999999999997</v>
      </c>
      <c r="Q135" s="49">
        <f>Q134+0.0316666666666666</f>
        <v>73.531666666666666</v>
      </c>
      <c r="R135" s="49">
        <f>R134+0.0266666666666666</f>
        <v>77.926666666666677</v>
      </c>
    </row>
    <row r="136" spans="12:18" hidden="1">
      <c r="L136" s="71"/>
      <c r="M136" s="48">
        <v>0.252</v>
      </c>
      <c r="N136" s="49">
        <f t="shared" ref="N136:N199" si="15">N135+0.045</f>
        <v>53.89</v>
      </c>
      <c r="O136" s="49">
        <f t="shared" ref="O136:O199" si="16">O135+0.0375</f>
        <v>61.575000000000003</v>
      </c>
      <c r="P136" s="49">
        <f t="shared" ref="P136:P199" si="17">P135+0.035</f>
        <v>68.569999999999993</v>
      </c>
      <c r="Q136" s="49">
        <f t="shared" ref="Q136:Q199" si="18">Q135+0.0316666666666666</f>
        <v>73.563333333333333</v>
      </c>
      <c r="R136" s="49">
        <f t="shared" ref="R136:R199" si="19">R135+0.0266666666666666</f>
        <v>77.953333333333347</v>
      </c>
    </row>
    <row r="137" spans="12:18" hidden="1">
      <c r="L137" s="71"/>
      <c r="M137" s="48">
        <v>0.253</v>
      </c>
      <c r="N137" s="49">
        <f t="shared" si="15"/>
        <v>53.935000000000002</v>
      </c>
      <c r="O137" s="49">
        <f t="shared" si="16"/>
        <v>61.612500000000004</v>
      </c>
      <c r="P137" s="49">
        <f t="shared" si="17"/>
        <v>68.60499999999999</v>
      </c>
      <c r="Q137" s="49">
        <f t="shared" si="18"/>
        <v>73.594999999999999</v>
      </c>
      <c r="R137" s="49">
        <f t="shared" si="19"/>
        <v>77.980000000000018</v>
      </c>
    </row>
    <row r="138" spans="12:18" hidden="1">
      <c r="L138" s="71"/>
      <c r="M138" s="48">
        <v>0.254</v>
      </c>
      <c r="N138" s="49">
        <f t="shared" si="15"/>
        <v>53.980000000000004</v>
      </c>
      <c r="O138" s="49">
        <f t="shared" si="16"/>
        <v>61.650000000000006</v>
      </c>
      <c r="P138" s="49">
        <f t="shared" si="17"/>
        <v>68.639999999999986</v>
      </c>
      <c r="Q138" s="49">
        <f t="shared" si="18"/>
        <v>73.626666666666665</v>
      </c>
      <c r="R138" s="49">
        <f t="shared" si="19"/>
        <v>78.006666666666689</v>
      </c>
    </row>
    <row r="139" spans="12:18" hidden="1">
      <c r="L139" s="71"/>
      <c r="M139" s="48">
        <v>0.255</v>
      </c>
      <c r="N139" s="49">
        <f t="shared" si="15"/>
        <v>54.025000000000006</v>
      </c>
      <c r="O139" s="49">
        <f t="shared" si="16"/>
        <v>61.687500000000007</v>
      </c>
      <c r="P139" s="49">
        <f t="shared" si="17"/>
        <v>68.674999999999983</v>
      </c>
      <c r="Q139" s="49">
        <f t="shared" si="18"/>
        <v>73.658333333333331</v>
      </c>
      <c r="R139" s="49">
        <f t="shared" si="19"/>
        <v>78.03333333333336</v>
      </c>
    </row>
    <row r="140" spans="12:18" hidden="1">
      <c r="L140" s="71"/>
      <c r="M140" s="48">
        <v>0.25600000000000001</v>
      </c>
      <c r="N140" s="49">
        <f t="shared" si="15"/>
        <v>54.070000000000007</v>
      </c>
      <c r="O140" s="49">
        <f t="shared" si="16"/>
        <v>61.725000000000009</v>
      </c>
      <c r="P140" s="49">
        <f t="shared" si="17"/>
        <v>68.70999999999998</v>
      </c>
      <c r="Q140" s="49">
        <f t="shared" si="18"/>
        <v>73.69</v>
      </c>
      <c r="R140" s="49">
        <f t="shared" si="19"/>
        <v>78.060000000000031</v>
      </c>
    </row>
    <row r="141" spans="12:18" hidden="1">
      <c r="L141" s="71"/>
      <c r="M141" s="48">
        <v>0.25700000000000001</v>
      </c>
      <c r="N141" s="49">
        <f t="shared" si="15"/>
        <v>54.115000000000009</v>
      </c>
      <c r="O141" s="49">
        <f t="shared" si="16"/>
        <v>61.76250000000001</v>
      </c>
      <c r="P141" s="49">
        <f t="shared" si="17"/>
        <v>68.744999999999976</v>
      </c>
      <c r="Q141" s="49">
        <f t="shared" si="18"/>
        <v>73.721666666666664</v>
      </c>
      <c r="R141" s="49">
        <f t="shared" si="19"/>
        <v>78.086666666666702</v>
      </c>
    </row>
    <row r="142" spans="12:18" hidden="1">
      <c r="L142" s="71"/>
      <c r="M142" s="48">
        <v>0.25800000000000001</v>
      </c>
      <c r="N142" s="49">
        <f t="shared" si="15"/>
        <v>54.160000000000011</v>
      </c>
      <c r="O142" s="49">
        <f t="shared" si="16"/>
        <v>61.800000000000011</v>
      </c>
      <c r="P142" s="49">
        <f t="shared" si="17"/>
        <v>68.779999999999973</v>
      </c>
      <c r="Q142" s="49">
        <f t="shared" si="18"/>
        <v>73.75333333333333</v>
      </c>
      <c r="R142" s="49">
        <f t="shared" si="19"/>
        <v>78.113333333333372</v>
      </c>
    </row>
    <row r="143" spans="12:18" hidden="1">
      <c r="L143" s="71"/>
      <c r="M143" s="48">
        <v>0.25900000000000001</v>
      </c>
      <c r="N143" s="49">
        <f t="shared" si="15"/>
        <v>54.205000000000013</v>
      </c>
      <c r="O143" s="49">
        <f t="shared" si="16"/>
        <v>61.837500000000013</v>
      </c>
      <c r="P143" s="49">
        <f t="shared" si="17"/>
        <v>68.814999999999969</v>
      </c>
      <c r="Q143" s="49">
        <f t="shared" si="18"/>
        <v>73.784999999999997</v>
      </c>
      <c r="R143" s="49">
        <f t="shared" si="19"/>
        <v>78.140000000000043</v>
      </c>
    </row>
    <row r="144" spans="12:18" hidden="1">
      <c r="L144" s="71"/>
      <c r="M144" s="48">
        <v>0.26</v>
      </c>
      <c r="N144" s="49">
        <f t="shared" si="15"/>
        <v>54.250000000000014</v>
      </c>
      <c r="O144" s="49">
        <f t="shared" si="16"/>
        <v>61.875000000000014</v>
      </c>
      <c r="P144" s="49">
        <f t="shared" si="17"/>
        <v>68.849999999999966</v>
      </c>
      <c r="Q144" s="49">
        <f t="shared" si="18"/>
        <v>73.816666666666663</v>
      </c>
      <c r="R144" s="49">
        <f t="shared" si="19"/>
        <v>78.166666666666714</v>
      </c>
    </row>
    <row r="145" spans="12:18" hidden="1">
      <c r="L145" s="71"/>
      <c r="M145" s="48">
        <v>0.26100000000000001</v>
      </c>
      <c r="N145" s="49">
        <f t="shared" si="15"/>
        <v>54.295000000000016</v>
      </c>
      <c r="O145" s="49">
        <f t="shared" si="16"/>
        <v>61.912500000000016</v>
      </c>
      <c r="P145" s="49">
        <f t="shared" si="17"/>
        <v>68.884999999999962</v>
      </c>
      <c r="Q145" s="49">
        <f t="shared" si="18"/>
        <v>73.848333333333329</v>
      </c>
      <c r="R145" s="49">
        <f t="shared" si="19"/>
        <v>78.193333333333385</v>
      </c>
    </row>
    <row r="146" spans="12:18" hidden="1">
      <c r="L146" s="71"/>
      <c r="M146" s="48">
        <v>0.26200000000000001</v>
      </c>
      <c r="N146" s="49">
        <f t="shared" si="15"/>
        <v>54.340000000000018</v>
      </c>
      <c r="O146" s="49">
        <f t="shared" si="16"/>
        <v>61.950000000000017</v>
      </c>
      <c r="P146" s="49">
        <f t="shared" si="17"/>
        <v>68.919999999999959</v>
      </c>
      <c r="Q146" s="49">
        <f t="shared" si="18"/>
        <v>73.88</v>
      </c>
      <c r="R146" s="49">
        <f t="shared" si="19"/>
        <v>78.220000000000056</v>
      </c>
    </row>
    <row r="147" spans="12:18" hidden="1">
      <c r="L147" s="71"/>
      <c r="M147" s="48">
        <v>0.26300000000000001</v>
      </c>
      <c r="N147" s="49">
        <f t="shared" si="15"/>
        <v>54.385000000000019</v>
      </c>
      <c r="O147" s="49">
        <f t="shared" si="16"/>
        <v>61.987500000000018</v>
      </c>
      <c r="P147" s="49">
        <f t="shared" si="17"/>
        <v>68.954999999999956</v>
      </c>
      <c r="Q147" s="49">
        <f t="shared" si="18"/>
        <v>73.911666666666662</v>
      </c>
      <c r="R147" s="49">
        <f t="shared" si="19"/>
        <v>78.246666666666727</v>
      </c>
    </row>
    <row r="148" spans="12:18" hidden="1">
      <c r="L148" s="71"/>
      <c r="M148" s="48">
        <v>0.26400000000000001</v>
      </c>
      <c r="N148" s="49">
        <f t="shared" si="15"/>
        <v>54.430000000000021</v>
      </c>
      <c r="O148" s="49">
        <f t="shared" si="16"/>
        <v>62.02500000000002</v>
      </c>
      <c r="P148" s="49">
        <f t="shared" si="17"/>
        <v>68.989999999999952</v>
      </c>
      <c r="Q148" s="49">
        <f t="shared" si="18"/>
        <v>73.943333333333328</v>
      </c>
      <c r="R148" s="49">
        <f t="shared" si="19"/>
        <v>78.273333333333397</v>
      </c>
    </row>
    <row r="149" spans="12:18" hidden="1">
      <c r="L149" s="71"/>
      <c r="M149" s="48">
        <v>0.26500000000000001</v>
      </c>
      <c r="N149" s="49">
        <f t="shared" si="15"/>
        <v>54.475000000000023</v>
      </c>
      <c r="O149" s="49">
        <f t="shared" si="16"/>
        <v>62.062500000000021</v>
      </c>
      <c r="P149" s="49">
        <f t="shared" si="17"/>
        <v>69.024999999999949</v>
      </c>
      <c r="Q149" s="49">
        <f t="shared" si="18"/>
        <v>73.974999999999994</v>
      </c>
      <c r="R149" s="49">
        <f t="shared" si="19"/>
        <v>78.300000000000068</v>
      </c>
    </row>
    <row r="150" spans="12:18" hidden="1">
      <c r="L150" s="71"/>
      <c r="M150" s="48">
        <v>0.26600000000000001</v>
      </c>
      <c r="N150" s="49">
        <f t="shared" si="15"/>
        <v>54.520000000000024</v>
      </c>
      <c r="O150" s="49">
        <f t="shared" si="16"/>
        <v>62.100000000000023</v>
      </c>
      <c r="P150" s="49">
        <f t="shared" si="17"/>
        <v>69.059999999999945</v>
      </c>
      <c r="Q150" s="49">
        <f t="shared" si="18"/>
        <v>74.006666666666661</v>
      </c>
      <c r="R150" s="49">
        <f t="shared" si="19"/>
        <v>78.326666666666739</v>
      </c>
    </row>
    <row r="151" spans="12:18" hidden="1">
      <c r="L151" s="71"/>
      <c r="M151" s="48">
        <v>0.26700000000000002</v>
      </c>
      <c r="N151" s="49">
        <f t="shared" si="15"/>
        <v>54.565000000000026</v>
      </c>
      <c r="O151" s="49">
        <f t="shared" si="16"/>
        <v>62.137500000000024</v>
      </c>
      <c r="P151" s="49">
        <f t="shared" si="17"/>
        <v>69.094999999999942</v>
      </c>
      <c r="Q151" s="49">
        <f t="shared" si="18"/>
        <v>74.038333333333327</v>
      </c>
      <c r="R151" s="49">
        <f t="shared" si="19"/>
        <v>78.35333333333341</v>
      </c>
    </row>
    <row r="152" spans="12:18" hidden="1">
      <c r="L152" s="71"/>
      <c r="M152" s="48">
        <v>0.26800000000000002</v>
      </c>
      <c r="N152" s="49">
        <f t="shared" si="15"/>
        <v>54.610000000000028</v>
      </c>
      <c r="O152" s="49">
        <f t="shared" si="16"/>
        <v>62.175000000000026</v>
      </c>
      <c r="P152" s="49">
        <f t="shared" si="17"/>
        <v>69.129999999999939</v>
      </c>
      <c r="Q152" s="49">
        <f t="shared" si="18"/>
        <v>74.069999999999993</v>
      </c>
      <c r="R152" s="49">
        <f t="shared" si="19"/>
        <v>78.380000000000081</v>
      </c>
    </row>
    <row r="153" spans="12:18" hidden="1">
      <c r="L153" s="71"/>
      <c r="M153" s="48">
        <v>0.26900000000000002</v>
      </c>
      <c r="N153" s="49">
        <f t="shared" si="15"/>
        <v>54.65500000000003</v>
      </c>
      <c r="O153" s="49">
        <f t="shared" si="16"/>
        <v>62.212500000000027</v>
      </c>
      <c r="P153" s="49">
        <f t="shared" si="17"/>
        <v>69.164999999999935</v>
      </c>
      <c r="Q153" s="49">
        <f t="shared" si="18"/>
        <v>74.101666666666659</v>
      </c>
      <c r="R153" s="49">
        <f t="shared" si="19"/>
        <v>78.406666666666752</v>
      </c>
    </row>
    <row r="154" spans="12:18" hidden="1">
      <c r="L154" s="71"/>
      <c r="M154" s="48">
        <v>0.27</v>
      </c>
      <c r="N154" s="49">
        <f t="shared" si="15"/>
        <v>54.700000000000031</v>
      </c>
      <c r="O154" s="49">
        <f t="shared" si="16"/>
        <v>62.250000000000028</v>
      </c>
      <c r="P154" s="49">
        <f t="shared" si="17"/>
        <v>69.199999999999932</v>
      </c>
      <c r="Q154" s="49">
        <f t="shared" si="18"/>
        <v>74.133333333333326</v>
      </c>
      <c r="R154" s="49">
        <f t="shared" si="19"/>
        <v>78.433333333333422</v>
      </c>
    </row>
    <row r="155" spans="12:18" hidden="1">
      <c r="L155" s="71"/>
      <c r="M155" s="48">
        <v>0.27100000000000002</v>
      </c>
      <c r="N155" s="49">
        <f t="shared" si="15"/>
        <v>54.745000000000033</v>
      </c>
      <c r="O155" s="49">
        <f t="shared" si="16"/>
        <v>62.28750000000003</v>
      </c>
      <c r="P155" s="49">
        <f t="shared" si="17"/>
        <v>69.234999999999928</v>
      </c>
      <c r="Q155" s="49">
        <f t="shared" si="18"/>
        <v>74.164999999999992</v>
      </c>
      <c r="R155" s="49">
        <f t="shared" si="19"/>
        <v>78.460000000000093</v>
      </c>
    </row>
    <row r="156" spans="12:18" hidden="1">
      <c r="L156" s="71"/>
      <c r="M156" s="48">
        <v>0.27200000000000002</v>
      </c>
      <c r="N156" s="49">
        <f t="shared" si="15"/>
        <v>54.790000000000035</v>
      </c>
      <c r="O156" s="49">
        <f t="shared" si="16"/>
        <v>62.325000000000031</v>
      </c>
      <c r="P156" s="49">
        <f t="shared" si="17"/>
        <v>69.269999999999925</v>
      </c>
      <c r="Q156" s="49">
        <f t="shared" si="18"/>
        <v>74.196666666666658</v>
      </c>
      <c r="R156" s="49">
        <f t="shared" si="19"/>
        <v>78.486666666666764</v>
      </c>
    </row>
    <row r="157" spans="12:18" hidden="1">
      <c r="L157" s="71"/>
      <c r="M157" s="48">
        <v>0.27300000000000002</v>
      </c>
      <c r="N157" s="49">
        <f t="shared" si="15"/>
        <v>54.835000000000036</v>
      </c>
      <c r="O157" s="49">
        <f t="shared" si="16"/>
        <v>62.362500000000033</v>
      </c>
      <c r="P157" s="49">
        <f t="shared" si="17"/>
        <v>69.304999999999922</v>
      </c>
      <c r="Q157" s="49">
        <f t="shared" si="18"/>
        <v>74.228333333333325</v>
      </c>
      <c r="R157" s="49">
        <f t="shared" si="19"/>
        <v>78.513333333333435</v>
      </c>
    </row>
    <row r="158" spans="12:18" hidden="1">
      <c r="L158" s="71"/>
      <c r="M158" s="48">
        <v>0.27400000000000002</v>
      </c>
      <c r="N158" s="49">
        <f t="shared" si="15"/>
        <v>54.880000000000038</v>
      </c>
      <c r="O158" s="49">
        <f t="shared" si="16"/>
        <v>62.400000000000034</v>
      </c>
      <c r="P158" s="49">
        <f t="shared" si="17"/>
        <v>69.339999999999918</v>
      </c>
      <c r="Q158" s="49">
        <f t="shared" si="18"/>
        <v>74.259999999999991</v>
      </c>
      <c r="R158" s="49">
        <f t="shared" si="19"/>
        <v>78.540000000000106</v>
      </c>
    </row>
    <row r="159" spans="12:18" hidden="1">
      <c r="L159" s="71"/>
      <c r="M159" s="48">
        <v>0.27500000000000002</v>
      </c>
      <c r="N159" s="49">
        <f t="shared" si="15"/>
        <v>54.92500000000004</v>
      </c>
      <c r="O159" s="49">
        <f t="shared" si="16"/>
        <v>62.437500000000036</v>
      </c>
      <c r="P159" s="49">
        <f t="shared" si="17"/>
        <v>69.374999999999915</v>
      </c>
      <c r="Q159" s="49">
        <f t="shared" si="18"/>
        <v>74.291666666666657</v>
      </c>
      <c r="R159" s="49">
        <f t="shared" si="19"/>
        <v>78.566666666666777</v>
      </c>
    </row>
    <row r="160" spans="12:18" hidden="1">
      <c r="L160" s="71"/>
      <c r="M160" s="48">
        <v>0.27600000000000002</v>
      </c>
      <c r="N160" s="49">
        <f t="shared" si="15"/>
        <v>54.970000000000041</v>
      </c>
      <c r="O160" s="49">
        <f t="shared" si="16"/>
        <v>62.475000000000037</v>
      </c>
      <c r="P160" s="49">
        <f t="shared" si="17"/>
        <v>69.409999999999911</v>
      </c>
      <c r="Q160" s="49">
        <f t="shared" si="18"/>
        <v>74.323333333333323</v>
      </c>
      <c r="R160" s="49">
        <f t="shared" si="19"/>
        <v>78.593333333333447</v>
      </c>
    </row>
    <row r="161" spans="12:18" hidden="1">
      <c r="L161" s="71"/>
      <c r="M161" s="48">
        <v>0.27700000000000002</v>
      </c>
      <c r="N161" s="49">
        <f t="shared" si="15"/>
        <v>55.015000000000043</v>
      </c>
      <c r="O161" s="49">
        <f t="shared" si="16"/>
        <v>62.512500000000038</v>
      </c>
      <c r="P161" s="49">
        <f t="shared" si="17"/>
        <v>69.444999999999908</v>
      </c>
      <c r="Q161" s="49">
        <f t="shared" si="18"/>
        <v>74.35499999999999</v>
      </c>
      <c r="R161" s="49">
        <f t="shared" si="19"/>
        <v>78.620000000000118</v>
      </c>
    </row>
    <row r="162" spans="12:18" hidden="1">
      <c r="L162" s="71"/>
      <c r="M162" s="48">
        <v>0.27800000000000002</v>
      </c>
      <c r="N162" s="49">
        <f t="shared" si="15"/>
        <v>55.060000000000045</v>
      </c>
      <c r="O162" s="49">
        <f t="shared" si="16"/>
        <v>62.55000000000004</v>
      </c>
      <c r="P162" s="49">
        <f t="shared" si="17"/>
        <v>69.479999999999905</v>
      </c>
      <c r="Q162" s="49">
        <f t="shared" si="18"/>
        <v>74.386666666666656</v>
      </c>
      <c r="R162" s="49">
        <f t="shared" si="19"/>
        <v>78.646666666666789</v>
      </c>
    </row>
    <row r="163" spans="12:18" hidden="1">
      <c r="L163" s="71"/>
      <c r="M163" s="48">
        <v>0.27900000000000003</v>
      </c>
      <c r="N163" s="49">
        <f t="shared" si="15"/>
        <v>55.105000000000047</v>
      </c>
      <c r="O163" s="49">
        <f t="shared" si="16"/>
        <v>62.587500000000041</v>
      </c>
      <c r="P163" s="49">
        <f t="shared" si="17"/>
        <v>69.514999999999901</v>
      </c>
      <c r="Q163" s="49">
        <f t="shared" si="18"/>
        <v>74.418333333333322</v>
      </c>
      <c r="R163" s="49">
        <f t="shared" si="19"/>
        <v>78.67333333333346</v>
      </c>
    </row>
    <row r="164" spans="12:18" hidden="1">
      <c r="L164" s="71"/>
      <c r="M164" s="48">
        <v>0.28000000000000003</v>
      </c>
      <c r="N164" s="49">
        <f t="shared" si="15"/>
        <v>55.150000000000048</v>
      </c>
      <c r="O164" s="49">
        <f t="shared" si="16"/>
        <v>62.625000000000043</v>
      </c>
      <c r="P164" s="49">
        <f t="shared" si="17"/>
        <v>69.549999999999898</v>
      </c>
      <c r="Q164" s="49">
        <f t="shared" si="18"/>
        <v>74.449999999999989</v>
      </c>
      <c r="R164" s="49">
        <f t="shared" si="19"/>
        <v>78.700000000000131</v>
      </c>
    </row>
    <row r="165" spans="12:18" hidden="1">
      <c r="L165" s="71"/>
      <c r="M165" s="48">
        <v>0.28100000000000003</v>
      </c>
      <c r="N165" s="49">
        <f t="shared" si="15"/>
        <v>55.19500000000005</v>
      </c>
      <c r="O165" s="49">
        <f t="shared" si="16"/>
        <v>62.662500000000044</v>
      </c>
      <c r="P165" s="49">
        <f t="shared" si="17"/>
        <v>69.584999999999894</v>
      </c>
      <c r="Q165" s="49">
        <f t="shared" si="18"/>
        <v>74.481666666666655</v>
      </c>
      <c r="R165" s="49">
        <f t="shared" si="19"/>
        <v>78.726666666666802</v>
      </c>
    </row>
    <row r="166" spans="12:18" hidden="1">
      <c r="L166" s="71"/>
      <c r="M166" s="48">
        <v>0.28199999999999997</v>
      </c>
      <c r="N166" s="49">
        <f t="shared" si="15"/>
        <v>55.240000000000052</v>
      </c>
      <c r="O166" s="49">
        <f t="shared" si="16"/>
        <v>62.700000000000045</v>
      </c>
      <c r="P166" s="49">
        <f t="shared" si="17"/>
        <v>69.619999999999891</v>
      </c>
      <c r="Q166" s="49">
        <f t="shared" si="18"/>
        <v>74.513333333333321</v>
      </c>
      <c r="R166" s="49">
        <f t="shared" si="19"/>
        <v>78.753333333333472</v>
      </c>
    </row>
    <row r="167" spans="12:18" hidden="1">
      <c r="L167" s="71"/>
      <c r="M167" s="48">
        <v>0.28299999999999997</v>
      </c>
      <c r="N167" s="49">
        <f t="shared" si="15"/>
        <v>55.285000000000053</v>
      </c>
      <c r="O167" s="49">
        <f t="shared" si="16"/>
        <v>62.737500000000047</v>
      </c>
      <c r="P167" s="49">
        <f t="shared" si="17"/>
        <v>69.654999999999887</v>
      </c>
      <c r="Q167" s="49">
        <f t="shared" si="18"/>
        <v>74.544999999999987</v>
      </c>
      <c r="R167" s="49">
        <f t="shared" si="19"/>
        <v>78.780000000000143</v>
      </c>
    </row>
    <row r="168" spans="12:18" hidden="1">
      <c r="L168" s="71"/>
      <c r="M168" s="48">
        <v>0.28399999999999997</v>
      </c>
      <c r="N168" s="49">
        <f t="shared" si="15"/>
        <v>55.330000000000055</v>
      </c>
      <c r="O168" s="49">
        <f t="shared" si="16"/>
        <v>62.775000000000048</v>
      </c>
      <c r="P168" s="49">
        <f t="shared" si="17"/>
        <v>69.689999999999884</v>
      </c>
      <c r="Q168" s="49">
        <f t="shared" si="18"/>
        <v>74.576666666666654</v>
      </c>
      <c r="R168" s="49">
        <f t="shared" si="19"/>
        <v>78.806666666666814</v>
      </c>
    </row>
    <row r="169" spans="12:18" hidden="1">
      <c r="L169" s="71"/>
      <c r="M169" s="48">
        <v>0.28499999999999998</v>
      </c>
      <c r="N169" s="49">
        <f t="shared" si="15"/>
        <v>55.375000000000057</v>
      </c>
      <c r="O169" s="49">
        <f t="shared" si="16"/>
        <v>62.81250000000005</v>
      </c>
      <c r="P169" s="49">
        <f t="shared" si="17"/>
        <v>69.724999999999881</v>
      </c>
      <c r="Q169" s="49">
        <f t="shared" si="18"/>
        <v>74.60833333333332</v>
      </c>
      <c r="R169" s="49">
        <f t="shared" si="19"/>
        <v>78.833333333333485</v>
      </c>
    </row>
    <row r="170" spans="12:18" hidden="1">
      <c r="L170" s="71"/>
      <c r="M170" s="48">
        <v>0.28599999999999998</v>
      </c>
      <c r="N170" s="49">
        <f t="shared" si="15"/>
        <v>55.420000000000059</v>
      </c>
      <c r="O170" s="49">
        <f t="shared" si="16"/>
        <v>62.850000000000051</v>
      </c>
      <c r="P170" s="49">
        <f t="shared" si="17"/>
        <v>69.759999999999877</v>
      </c>
      <c r="Q170" s="49">
        <f t="shared" si="18"/>
        <v>74.639999999999986</v>
      </c>
      <c r="R170" s="49">
        <f t="shared" si="19"/>
        <v>78.860000000000156</v>
      </c>
    </row>
    <row r="171" spans="12:18" hidden="1">
      <c r="L171" s="71"/>
      <c r="M171" s="48">
        <v>0.28699999999999998</v>
      </c>
      <c r="N171" s="49">
        <f t="shared" si="15"/>
        <v>55.46500000000006</v>
      </c>
      <c r="O171" s="49">
        <f t="shared" si="16"/>
        <v>62.887500000000053</v>
      </c>
      <c r="P171" s="49">
        <f t="shared" si="17"/>
        <v>69.794999999999874</v>
      </c>
      <c r="Q171" s="49">
        <f t="shared" si="18"/>
        <v>74.671666666666653</v>
      </c>
      <c r="R171" s="49">
        <f t="shared" si="19"/>
        <v>78.886666666666827</v>
      </c>
    </row>
    <row r="172" spans="12:18" hidden="1">
      <c r="L172" s="71"/>
      <c r="M172" s="48">
        <v>0.28799999999999998</v>
      </c>
      <c r="N172" s="49">
        <f t="shared" si="15"/>
        <v>55.510000000000062</v>
      </c>
      <c r="O172" s="49">
        <f t="shared" si="16"/>
        <v>62.925000000000054</v>
      </c>
      <c r="P172" s="49">
        <f t="shared" si="17"/>
        <v>69.82999999999987</v>
      </c>
      <c r="Q172" s="49">
        <f t="shared" si="18"/>
        <v>74.703333333333319</v>
      </c>
      <c r="R172" s="49">
        <f t="shared" si="19"/>
        <v>78.913333333333497</v>
      </c>
    </row>
    <row r="173" spans="12:18" hidden="1">
      <c r="L173" s="71"/>
      <c r="M173" s="48">
        <v>0.28899999999999998</v>
      </c>
      <c r="N173" s="49">
        <f t="shared" si="15"/>
        <v>55.555000000000064</v>
      </c>
      <c r="O173" s="49">
        <f t="shared" si="16"/>
        <v>62.962500000000055</v>
      </c>
      <c r="P173" s="49">
        <f t="shared" si="17"/>
        <v>69.864999999999867</v>
      </c>
      <c r="Q173" s="49">
        <f t="shared" si="18"/>
        <v>74.734999999999985</v>
      </c>
      <c r="R173" s="49">
        <f t="shared" si="19"/>
        <v>78.940000000000168</v>
      </c>
    </row>
    <row r="174" spans="12:18" hidden="1">
      <c r="L174" s="71"/>
      <c r="M174" s="48">
        <v>0.28999999999999998</v>
      </c>
      <c r="N174" s="49">
        <f t="shared" si="15"/>
        <v>55.600000000000065</v>
      </c>
      <c r="O174" s="49">
        <f t="shared" si="16"/>
        <v>63.000000000000057</v>
      </c>
      <c r="P174" s="49">
        <f t="shared" si="17"/>
        <v>69.899999999999864</v>
      </c>
      <c r="Q174" s="49">
        <f t="shared" si="18"/>
        <v>74.766666666666652</v>
      </c>
      <c r="R174" s="49">
        <f t="shared" si="19"/>
        <v>78.966666666666839</v>
      </c>
    </row>
    <row r="175" spans="12:18" hidden="1">
      <c r="L175" s="71"/>
      <c r="M175" s="48">
        <v>0.29099999999999998</v>
      </c>
      <c r="N175" s="49">
        <f t="shared" si="15"/>
        <v>55.645000000000067</v>
      </c>
      <c r="O175" s="49">
        <f t="shared" si="16"/>
        <v>63.037500000000058</v>
      </c>
      <c r="P175" s="49">
        <f t="shared" si="17"/>
        <v>69.93499999999986</v>
      </c>
      <c r="Q175" s="49">
        <f t="shared" si="18"/>
        <v>74.798333333333318</v>
      </c>
      <c r="R175" s="49">
        <f t="shared" si="19"/>
        <v>78.99333333333351</v>
      </c>
    </row>
    <row r="176" spans="12:18" hidden="1">
      <c r="L176" s="71"/>
      <c r="M176" s="48">
        <v>0.29199999999999998</v>
      </c>
      <c r="N176" s="49">
        <f t="shared" si="15"/>
        <v>55.690000000000069</v>
      </c>
      <c r="O176" s="49">
        <f t="shared" si="16"/>
        <v>63.07500000000006</v>
      </c>
      <c r="P176" s="49">
        <f t="shared" si="17"/>
        <v>69.969999999999857</v>
      </c>
      <c r="Q176" s="49">
        <f t="shared" si="18"/>
        <v>74.829999999999984</v>
      </c>
      <c r="R176" s="49">
        <f t="shared" si="19"/>
        <v>79.020000000000181</v>
      </c>
    </row>
    <row r="177" spans="12:18" hidden="1">
      <c r="L177" s="71"/>
      <c r="M177" s="48">
        <v>0.29299999999999998</v>
      </c>
      <c r="N177" s="49">
        <f t="shared" si="15"/>
        <v>55.73500000000007</v>
      </c>
      <c r="O177" s="49">
        <f t="shared" si="16"/>
        <v>63.112500000000061</v>
      </c>
      <c r="P177" s="49">
        <f t="shared" si="17"/>
        <v>70.004999999999853</v>
      </c>
      <c r="Q177" s="49">
        <f t="shared" si="18"/>
        <v>74.86166666666665</v>
      </c>
      <c r="R177" s="49">
        <f t="shared" si="19"/>
        <v>79.046666666666852</v>
      </c>
    </row>
    <row r="178" spans="12:18" hidden="1">
      <c r="L178" s="71"/>
      <c r="M178" s="48">
        <v>0.29399999999999998</v>
      </c>
      <c r="N178" s="49">
        <f t="shared" si="15"/>
        <v>55.780000000000072</v>
      </c>
      <c r="O178" s="49">
        <f t="shared" si="16"/>
        <v>63.150000000000063</v>
      </c>
      <c r="P178" s="49">
        <f t="shared" si="17"/>
        <v>70.03999999999985</v>
      </c>
      <c r="Q178" s="49">
        <f t="shared" si="18"/>
        <v>74.893333333333317</v>
      </c>
      <c r="R178" s="49">
        <f t="shared" si="19"/>
        <v>79.073333333333522</v>
      </c>
    </row>
    <row r="179" spans="12:18" hidden="1">
      <c r="L179" s="71"/>
      <c r="M179" s="48">
        <v>0.29499999999999998</v>
      </c>
      <c r="N179" s="49">
        <f t="shared" si="15"/>
        <v>55.825000000000074</v>
      </c>
      <c r="O179" s="49">
        <f t="shared" si="16"/>
        <v>63.187500000000064</v>
      </c>
      <c r="P179" s="49">
        <f t="shared" si="17"/>
        <v>70.074999999999847</v>
      </c>
      <c r="Q179" s="49">
        <f t="shared" si="18"/>
        <v>74.924999999999983</v>
      </c>
      <c r="R179" s="49">
        <f t="shared" si="19"/>
        <v>79.100000000000193</v>
      </c>
    </row>
    <row r="180" spans="12:18" hidden="1">
      <c r="L180" s="71"/>
      <c r="M180" s="48">
        <v>0.29599999999999999</v>
      </c>
      <c r="N180" s="49">
        <f t="shared" si="15"/>
        <v>55.870000000000076</v>
      </c>
      <c r="O180" s="49">
        <f t="shared" si="16"/>
        <v>63.225000000000065</v>
      </c>
      <c r="P180" s="49">
        <f t="shared" si="17"/>
        <v>70.109999999999843</v>
      </c>
      <c r="Q180" s="49">
        <f t="shared" si="18"/>
        <v>74.956666666666649</v>
      </c>
      <c r="R180" s="49">
        <f t="shared" si="19"/>
        <v>79.126666666666864</v>
      </c>
    </row>
    <row r="181" spans="12:18" hidden="1">
      <c r="L181" s="71"/>
      <c r="M181" s="48">
        <v>0.29699999999999999</v>
      </c>
      <c r="N181" s="49">
        <f t="shared" si="15"/>
        <v>55.915000000000077</v>
      </c>
      <c r="O181" s="49">
        <f t="shared" si="16"/>
        <v>63.262500000000067</v>
      </c>
      <c r="P181" s="49">
        <f t="shared" si="17"/>
        <v>70.14499999999984</v>
      </c>
      <c r="Q181" s="49">
        <f t="shared" si="18"/>
        <v>74.988333333333316</v>
      </c>
      <c r="R181" s="49">
        <f t="shared" si="19"/>
        <v>79.153333333333535</v>
      </c>
    </row>
    <row r="182" spans="12:18" hidden="1">
      <c r="L182" s="71"/>
      <c r="M182" s="48">
        <v>0.29799999999999999</v>
      </c>
      <c r="N182" s="49">
        <f t="shared" si="15"/>
        <v>55.960000000000079</v>
      </c>
      <c r="O182" s="49">
        <f t="shared" si="16"/>
        <v>63.300000000000068</v>
      </c>
      <c r="P182" s="49">
        <f t="shared" si="17"/>
        <v>70.179999999999836</v>
      </c>
      <c r="Q182" s="49">
        <f t="shared" si="18"/>
        <v>75.019999999999982</v>
      </c>
      <c r="R182" s="49">
        <f t="shared" si="19"/>
        <v>79.180000000000206</v>
      </c>
    </row>
    <row r="183" spans="12:18" hidden="1">
      <c r="L183" s="71"/>
      <c r="M183" s="48">
        <v>0.29899999999999999</v>
      </c>
      <c r="N183" s="49">
        <f t="shared" si="15"/>
        <v>56.005000000000081</v>
      </c>
      <c r="O183" s="49">
        <f t="shared" si="16"/>
        <v>63.33750000000007</v>
      </c>
      <c r="P183" s="49">
        <f t="shared" si="17"/>
        <v>70.214999999999833</v>
      </c>
      <c r="Q183" s="49">
        <f t="shared" si="18"/>
        <v>75.051666666666648</v>
      </c>
      <c r="R183" s="49">
        <f t="shared" si="19"/>
        <v>79.206666666666877</v>
      </c>
    </row>
    <row r="184" spans="12:18" hidden="1">
      <c r="L184" s="71"/>
      <c r="M184" s="48">
        <v>0.3</v>
      </c>
      <c r="N184" s="49">
        <f t="shared" si="15"/>
        <v>56.050000000000082</v>
      </c>
      <c r="O184" s="49">
        <f t="shared" si="16"/>
        <v>63.375000000000071</v>
      </c>
      <c r="P184" s="49">
        <f t="shared" si="17"/>
        <v>70.249999999999829</v>
      </c>
      <c r="Q184" s="49">
        <f t="shared" si="18"/>
        <v>75.083333333333314</v>
      </c>
      <c r="R184" s="49">
        <f t="shared" si="19"/>
        <v>79.233333333333547</v>
      </c>
    </row>
    <row r="185" spans="12:18" hidden="1">
      <c r="L185" s="71"/>
      <c r="M185" s="48">
        <v>0.30099999999999999</v>
      </c>
      <c r="N185" s="49">
        <f t="shared" si="15"/>
        <v>56.095000000000084</v>
      </c>
      <c r="O185" s="49">
        <f t="shared" si="16"/>
        <v>63.412500000000072</v>
      </c>
      <c r="P185" s="49">
        <f t="shared" si="17"/>
        <v>70.284999999999826</v>
      </c>
      <c r="Q185" s="49">
        <f t="shared" si="18"/>
        <v>75.114999999999981</v>
      </c>
      <c r="R185" s="49">
        <f t="shared" si="19"/>
        <v>79.260000000000218</v>
      </c>
    </row>
    <row r="186" spans="12:18" hidden="1">
      <c r="L186" s="71"/>
      <c r="M186" s="48">
        <v>0.30199999999999999</v>
      </c>
      <c r="N186" s="49">
        <f t="shared" si="15"/>
        <v>56.140000000000086</v>
      </c>
      <c r="O186" s="49">
        <f t="shared" si="16"/>
        <v>63.450000000000074</v>
      </c>
      <c r="P186" s="49">
        <f t="shared" si="17"/>
        <v>70.319999999999823</v>
      </c>
      <c r="Q186" s="49">
        <f t="shared" si="18"/>
        <v>75.146666666666647</v>
      </c>
      <c r="R186" s="49">
        <f t="shared" si="19"/>
        <v>79.286666666666889</v>
      </c>
    </row>
    <row r="187" spans="12:18" hidden="1">
      <c r="L187" s="71"/>
      <c r="M187" s="48">
        <v>0.30299999999999999</v>
      </c>
      <c r="N187" s="49">
        <f t="shared" si="15"/>
        <v>56.185000000000088</v>
      </c>
      <c r="O187" s="49">
        <f t="shared" si="16"/>
        <v>63.487500000000075</v>
      </c>
      <c r="P187" s="49">
        <f t="shared" si="17"/>
        <v>70.354999999999819</v>
      </c>
      <c r="Q187" s="49">
        <f t="shared" si="18"/>
        <v>75.178333333333313</v>
      </c>
      <c r="R187" s="49">
        <f t="shared" si="19"/>
        <v>79.31333333333356</v>
      </c>
    </row>
    <row r="188" spans="12:18" hidden="1">
      <c r="L188" s="71"/>
      <c r="M188" s="48">
        <v>0.30399999999999999</v>
      </c>
      <c r="N188" s="49">
        <f t="shared" si="15"/>
        <v>56.230000000000089</v>
      </c>
      <c r="O188" s="49">
        <f t="shared" si="16"/>
        <v>63.525000000000077</v>
      </c>
      <c r="P188" s="49">
        <f t="shared" si="17"/>
        <v>70.389999999999816</v>
      </c>
      <c r="Q188" s="49">
        <f t="shared" si="18"/>
        <v>75.20999999999998</v>
      </c>
      <c r="R188" s="49">
        <f t="shared" si="19"/>
        <v>79.340000000000231</v>
      </c>
    </row>
    <row r="189" spans="12:18" hidden="1">
      <c r="L189" s="71"/>
      <c r="M189" s="48">
        <v>0.30499999999999999</v>
      </c>
      <c r="N189" s="49">
        <f t="shared" si="15"/>
        <v>56.275000000000091</v>
      </c>
      <c r="O189" s="49">
        <f t="shared" si="16"/>
        <v>63.562500000000078</v>
      </c>
      <c r="P189" s="49">
        <f t="shared" si="17"/>
        <v>70.424999999999812</v>
      </c>
      <c r="Q189" s="49">
        <f t="shared" si="18"/>
        <v>75.241666666666646</v>
      </c>
      <c r="R189" s="49">
        <f t="shared" si="19"/>
        <v>79.366666666666902</v>
      </c>
    </row>
    <row r="190" spans="12:18" hidden="1">
      <c r="L190" s="71"/>
      <c r="M190" s="48">
        <v>0.30599999999999999</v>
      </c>
      <c r="N190" s="49">
        <f t="shared" si="15"/>
        <v>56.320000000000093</v>
      </c>
      <c r="O190" s="49">
        <f t="shared" si="16"/>
        <v>63.60000000000008</v>
      </c>
      <c r="P190" s="49">
        <f t="shared" si="17"/>
        <v>70.459999999999809</v>
      </c>
      <c r="Q190" s="49">
        <f t="shared" si="18"/>
        <v>75.273333333333312</v>
      </c>
      <c r="R190" s="49">
        <f t="shared" si="19"/>
        <v>79.393333333333572</v>
      </c>
    </row>
    <row r="191" spans="12:18" hidden="1">
      <c r="L191" s="71"/>
      <c r="M191" s="48">
        <v>0.307</v>
      </c>
      <c r="N191" s="49">
        <f t="shared" si="15"/>
        <v>56.365000000000094</v>
      </c>
      <c r="O191" s="49">
        <f t="shared" si="16"/>
        <v>63.637500000000081</v>
      </c>
      <c r="P191" s="49">
        <f t="shared" si="17"/>
        <v>70.494999999999806</v>
      </c>
      <c r="Q191" s="49">
        <f t="shared" si="18"/>
        <v>75.304999999999978</v>
      </c>
      <c r="R191" s="49">
        <f t="shared" si="19"/>
        <v>79.420000000000243</v>
      </c>
    </row>
    <row r="192" spans="12:18" hidden="1">
      <c r="L192" s="71"/>
      <c r="M192" s="48">
        <v>0.308</v>
      </c>
      <c r="N192" s="49">
        <f t="shared" si="15"/>
        <v>56.410000000000096</v>
      </c>
      <c r="O192" s="49">
        <f t="shared" si="16"/>
        <v>63.675000000000082</v>
      </c>
      <c r="P192" s="49">
        <f t="shared" si="17"/>
        <v>70.529999999999802</v>
      </c>
      <c r="Q192" s="49">
        <f t="shared" si="18"/>
        <v>75.336666666666645</v>
      </c>
      <c r="R192" s="49">
        <f t="shared" si="19"/>
        <v>79.446666666666914</v>
      </c>
    </row>
    <row r="193" spans="12:18" hidden="1">
      <c r="L193" s="71"/>
      <c r="M193" s="48">
        <v>0.309</v>
      </c>
      <c r="N193" s="49">
        <f t="shared" si="15"/>
        <v>56.455000000000098</v>
      </c>
      <c r="O193" s="49">
        <f t="shared" si="16"/>
        <v>63.712500000000084</v>
      </c>
      <c r="P193" s="49">
        <f t="shared" si="17"/>
        <v>70.564999999999799</v>
      </c>
      <c r="Q193" s="49">
        <f t="shared" si="18"/>
        <v>75.368333333333311</v>
      </c>
      <c r="R193" s="49">
        <f t="shared" si="19"/>
        <v>79.473333333333585</v>
      </c>
    </row>
    <row r="194" spans="12:18" hidden="1">
      <c r="L194" s="71"/>
      <c r="M194" s="48">
        <v>0.31</v>
      </c>
      <c r="N194" s="49">
        <f t="shared" si="15"/>
        <v>56.500000000000099</v>
      </c>
      <c r="O194" s="49">
        <f t="shared" si="16"/>
        <v>63.750000000000085</v>
      </c>
      <c r="P194" s="49">
        <f t="shared" si="17"/>
        <v>70.599999999999795</v>
      </c>
      <c r="Q194" s="49">
        <f t="shared" si="18"/>
        <v>75.399999999999977</v>
      </c>
      <c r="R194" s="49">
        <f t="shared" si="19"/>
        <v>79.500000000000256</v>
      </c>
    </row>
    <row r="195" spans="12:18" hidden="1">
      <c r="L195" s="71"/>
      <c r="M195" s="48">
        <v>0.311</v>
      </c>
      <c r="N195" s="49">
        <f t="shared" si="15"/>
        <v>56.545000000000101</v>
      </c>
      <c r="O195" s="49">
        <f t="shared" si="16"/>
        <v>63.787500000000087</v>
      </c>
      <c r="P195" s="49">
        <f t="shared" si="17"/>
        <v>70.634999999999792</v>
      </c>
      <c r="Q195" s="49">
        <f t="shared" si="18"/>
        <v>75.431666666666644</v>
      </c>
      <c r="R195" s="49">
        <f t="shared" si="19"/>
        <v>79.526666666666927</v>
      </c>
    </row>
    <row r="196" spans="12:18" hidden="1">
      <c r="L196" s="71"/>
      <c r="M196" s="48">
        <v>0.312</v>
      </c>
      <c r="N196" s="49">
        <f t="shared" si="15"/>
        <v>56.590000000000103</v>
      </c>
      <c r="O196" s="49">
        <f t="shared" si="16"/>
        <v>63.825000000000088</v>
      </c>
      <c r="P196" s="49">
        <f t="shared" si="17"/>
        <v>70.669999999999789</v>
      </c>
      <c r="Q196" s="49">
        <f t="shared" si="18"/>
        <v>75.46333333333331</v>
      </c>
      <c r="R196" s="49">
        <f t="shared" si="19"/>
        <v>79.553333333333597</v>
      </c>
    </row>
    <row r="197" spans="12:18" hidden="1">
      <c r="L197" s="71"/>
      <c r="M197" s="48">
        <v>0.313</v>
      </c>
      <c r="N197" s="49">
        <f t="shared" si="15"/>
        <v>56.635000000000105</v>
      </c>
      <c r="O197" s="49">
        <f t="shared" si="16"/>
        <v>63.86250000000009</v>
      </c>
      <c r="P197" s="49">
        <f t="shared" si="17"/>
        <v>70.704999999999785</v>
      </c>
      <c r="Q197" s="49">
        <f t="shared" si="18"/>
        <v>75.494999999999976</v>
      </c>
      <c r="R197" s="49">
        <f t="shared" si="19"/>
        <v>79.580000000000268</v>
      </c>
    </row>
    <row r="198" spans="12:18" hidden="1">
      <c r="L198" s="71"/>
      <c r="M198" s="48">
        <v>0.314</v>
      </c>
      <c r="N198" s="49">
        <f t="shared" si="15"/>
        <v>56.680000000000106</v>
      </c>
      <c r="O198" s="49">
        <f t="shared" si="16"/>
        <v>63.900000000000091</v>
      </c>
      <c r="P198" s="49">
        <f t="shared" si="17"/>
        <v>70.739999999999782</v>
      </c>
      <c r="Q198" s="49">
        <f t="shared" si="18"/>
        <v>75.526666666666642</v>
      </c>
      <c r="R198" s="49">
        <f t="shared" si="19"/>
        <v>79.606666666666939</v>
      </c>
    </row>
    <row r="199" spans="12:18" hidden="1">
      <c r="L199" s="71"/>
      <c r="M199" s="48">
        <v>0.315</v>
      </c>
      <c r="N199" s="49">
        <f t="shared" si="15"/>
        <v>56.725000000000108</v>
      </c>
      <c r="O199" s="49">
        <f t="shared" si="16"/>
        <v>63.937500000000092</v>
      </c>
      <c r="P199" s="49">
        <f t="shared" si="17"/>
        <v>70.774999999999778</v>
      </c>
      <c r="Q199" s="49">
        <f t="shared" si="18"/>
        <v>75.558333333333309</v>
      </c>
      <c r="R199" s="49">
        <f t="shared" si="19"/>
        <v>79.63333333333361</v>
      </c>
    </row>
    <row r="200" spans="12:18" hidden="1">
      <c r="L200" s="71"/>
      <c r="M200" s="48">
        <v>0.316</v>
      </c>
      <c r="N200" s="49">
        <f t="shared" ref="N200:N253" si="20">N199+0.045</f>
        <v>56.77000000000011</v>
      </c>
      <c r="O200" s="49">
        <f t="shared" ref="O200:O253" si="21">O199+0.0375</f>
        <v>63.975000000000094</v>
      </c>
      <c r="P200" s="49">
        <f t="shared" ref="P200:P253" si="22">P199+0.035</f>
        <v>70.809999999999775</v>
      </c>
      <c r="Q200" s="49">
        <f t="shared" ref="Q200:Q253" si="23">Q199+0.0316666666666666</f>
        <v>75.589999999999975</v>
      </c>
      <c r="R200" s="49">
        <f t="shared" ref="R200:R253" si="24">R199+0.0266666666666666</f>
        <v>79.660000000000281</v>
      </c>
    </row>
    <row r="201" spans="12:18" hidden="1">
      <c r="L201" s="71"/>
      <c r="M201" s="48">
        <v>0.317</v>
      </c>
      <c r="N201" s="49">
        <f t="shared" si="20"/>
        <v>56.815000000000111</v>
      </c>
      <c r="O201" s="49">
        <f t="shared" si="21"/>
        <v>64.012500000000088</v>
      </c>
      <c r="P201" s="49">
        <f t="shared" si="22"/>
        <v>70.844999999999771</v>
      </c>
      <c r="Q201" s="49">
        <f t="shared" si="23"/>
        <v>75.621666666666641</v>
      </c>
      <c r="R201" s="49">
        <f t="shared" si="24"/>
        <v>79.686666666666952</v>
      </c>
    </row>
    <row r="202" spans="12:18" hidden="1">
      <c r="L202" s="71"/>
      <c r="M202" s="48">
        <v>0.318</v>
      </c>
      <c r="N202" s="49">
        <f t="shared" si="20"/>
        <v>56.860000000000113</v>
      </c>
      <c r="O202" s="49">
        <f t="shared" si="21"/>
        <v>64.050000000000082</v>
      </c>
      <c r="P202" s="49">
        <f t="shared" si="22"/>
        <v>70.879999999999768</v>
      </c>
      <c r="Q202" s="49">
        <f t="shared" si="23"/>
        <v>75.653333333333308</v>
      </c>
      <c r="R202" s="49">
        <f t="shared" si="24"/>
        <v>79.713333333333622</v>
      </c>
    </row>
    <row r="203" spans="12:18" hidden="1">
      <c r="L203" s="71"/>
      <c r="M203" s="48">
        <v>0.31900000000000001</v>
      </c>
      <c r="N203" s="49">
        <f t="shared" si="20"/>
        <v>56.905000000000115</v>
      </c>
      <c r="O203" s="49">
        <f t="shared" si="21"/>
        <v>64.087500000000077</v>
      </c>
      <c r="P203" s="49">
        <f t="shared" si="22"/>
        <v>70.914999999999765</v>
      </c>
      <c r="Q203" s="49">
        <f t="shared" si="23"/>
        <v>75.684999999999974</v>
      </c>
      <c r="R203" s="49">
        <f t="shared" si="24"/>
        <v>79.740000000000293</v>
      </c>
    </row>
    <row r="204" spans="12:18" hidden="1">
      <c r="L204" s="71"/>
      <c r="M204" s="48">
        <v>0.32</v>
      </c>
      <c r="N204" s="49">
        <f t="shared" si="20"/>
        <v>56.950000000000117</v>
      </c>
      <c r="O204" s="49">
        <f t="shared" si="21"/>
        <v>64.125000000000071</v>
      </c>
      <c r="P204" s="49">
        <f t="shared" si="22"/>
        <v>70.949999999999761</v>
      </c>
      <c r="Q204" s="49">
        <f t="shared" si="23"/>
        <v>75.71666666666664</v>
      </c>
      <c r="R204" s="49">
        <f t="shared" si="24"/>
        <v>79.766666666666964</v>
      </c>
    </row>
    <row r="205" spans="12:18" hidden="1">
      <c r="L205" s="71"/>
      <c r="M205" s="48">
        <v>0.32100000000000001</v>
      </c>
      <c r="N205" s="49">
        <f t="shared" si="20"/>
        <v>56.995000000000118</v>
      </c>
      <c r="O205" s="49">
        <f t="shared" si="21"/>
        <v>64.162500000000065</v>
      </c>
      <c r="P205" s="49">
        <f t="shared" si="22"/>
        <v>70.984999999999758</v>
      </c>
      <c r="Q205" s="49">
        <f t="shared" si="23"/>
        <v>75.748333333333306</v>
      </c>
      <c r="R205" s="49">
        <f t="shared" si="24"/>
        <v>79.793333333333635</v>
      </c>
    </row>
    <row r="206" spans="12:18" hidden="1">
      <c r="L206" s="71"/>
      <c r="M206" s="48">
        <v>0.32200000000000001</v>
      </c>
      <c r="N206" s="49">
        <f t="shared" si="20"/>
        <v>57.04000000000012</v>
      </c>
      <c r="O206" s="49">
        <f t="shared" si="21"/>
        <v>64.20000000000006</v>
      </c>
      <c r="P206" s="49">
        <f t="shared" si="22"/>
        <v>71.019999999999754</v>
      </c>
      <c r="Q206" s="49">
        <f t="shared" si="23"/>
        <v>75.779999999999973</v>
      </c>
      <c r="R206" s="49">
        <f t="shared" si="24"/>
        <v>79.820000000000306</v>
      </c>
    </row>
    <row r="207" spans="12:18" hidden="1">
      <c r="L207" s="71"/>
      <c r="M207" s="48">
        <v>0.32300000000000001</v>
      </c>
      <c r="N207" s="49">
        <f t="shared" si="20"/>
        <v>57.085000000000122</v>
      </c>
      <c r="O207" s="49">
        <f t="shared" si="21"/>
        <v>64.237500000000054</v>
      </c>
      <c r="P207" s="49">
        <f t="shared" si="22"/>
        <v>71.054999999999751</v>
      </c>
      <c r="Q207" s="49">
        <f t="shared" si="23"/>
        <v>75.811666666666639</v>
      </c>
      <c r="R207" s="49">
        <f t="shared" si="24"/>
        <v>79.846666666666977</v>
      </c>
    </row>
    <row r="208" spans="12:18" hidden="1">
      <c r="L208" s="71"/>
      <c r="M208" s="48">
        <v>0.32400000000000001</v>
      </c>
      <c r="N208" s="49">
        <f t="shared" si="20"/>
        <v>57.130000000000123</v>
      </c>
      <c r="O208" s="49">
        <f t="shared" si="21"/>
        <v>64.275000000000048</v>
      </c>
      <c r="P208" s="49">
        <f t="shared" si="22"/>
        <v>71.089999999999748</v>
      </c>
      <c r="Q208" s="49">
        <f t="shared" si="23"/>
        <v>75.843333333333305</v>
      </c>
      <c r="R208" s="49">
        <f t="shared" si="24"/>
        <v>79.873333333333647</v>
      </c>
    </row>
    <row r="209" spans="12:18" hidden="1">
      <c r="L209" s="71"/>
      <c r="M209" s="48">
        <v>0.32500000000000001</v>
      </c>
      <c r="N209" s="49">
        <f t="shared" si="20"/>
        <v>57.175000000000125</v>
      </c>
      <c r="O209" s="49">
        <f t="shared" si="21"/>
        <v>64.312500000000043</v>
      </c>
      <c r="P209" s="49">
        <f t="shared" si="22"/>
        <v>71.124999999999744</v>
      </c>
      <c r="Q209" s="49">
        <f t="shared" si="23"/>
        <v>75.874999999999972</v>
      </c>
      <c r="R209" s="49">
        <f t="shared" si="24"/>
        <v>79.900000000000318</v>
      </c>
    </row>
    <row r="210" spans="12:18" hidden="1">
      <c r="L210" s="71"/>
      <c r="M210" s="48">
        <v>0.32600000000000001</v>
      </c>
      <c r="N210" s="49">
        <f t="shared" si="20"/>
        <v>57.220000000000127</v>
      </c>
      <c r="O210" s="49">
        <f t="shared" si="21"/>
        <v>64.350000000000037</v>
      </c>
      <c r="P210" s="49">
        <f t="shared" si="22"/>
        <v>71.159999999999741</v>
      </c>
      <c r="Q210" s="49">
        <f t="shared" si="23"/>
        <v>75.906666666666638</v>
      </c>
      <c r="R210" s="49">
        <f t="shared" si="24"/>
        <v>79.926666666666989</v>
      </c>
    </row>
    <row r="211" spans="12:18" hidden="1">
      <c r="L211" s="71"/>
      <c r="M211" s="48">
        <v>0.32700000000000001</v>
      </c>
      <c r="N211" s="49">
        <f t="shared" si="20"/>
        <v>57.265000000000128</v>
      </c>
      <c r="O211" s="49">
        <f t="shared" si="21"/>
        <v>64.387500000000031</v>
      </c>
      <c r="P211" s="49">
        <f t="shared" si="22"/>
        <v>71.194999999999737</v>
      </c>
      <c r="Q211" s="49">
        <f t="shared" si="23"/>
        <v>75.938333333333304</v>
      </c>
      <c r="R211" s="49">
        <f t="shared" si="24"/>
        <v>79.95333333333366</v>
      </c>
    </row>
    <row r="212" spans="12:18" hidden="1">
      <c r="L212" s="71"/>
      <c r="M212" s="48">
        <v>0.32800000000000001</v>
      </c>
      <c r="N212" s="49">
        <f t="shared" si="20"/>
        <v>57.31000000000013</v>
      </c>
      <c r="O212" s="49">
        <f t="shared" si="21"/>
        <v>64.425000000000026</v>
      </c>
      <c r="P212" s="49">
        <f t="shared" si="22"/>
        <v>71.229999999999734</v>
      </c>
      <c r="Q212" s="49">
        <f t="shared" si="23"/>
        <v>75.96999999999997</v>
      </c>
      <c r="R212" s="49">
        <f t="shared" si="24"/>
        <v>79.980000000000331</v>
      </c>
    </row>
    <row r="213" spans="12:18" hidden="1">
      <c r="L213" s="71"/>
      <c r="M213" s="48">
        <v>0.32900000000000001</v>
      </c>
      <c r="N213" s="49">
        <f t="shared" si="20"/>
        <v>57.355000000000132</v>
      </c>
      <c r="O213" s="49">
        <f t="shared" si="21"/>
        <v>64.46250000000002</v>
      </c>
      <c r="P213" s="49">
        <f t="shared" si="22"/>
        <v>71.264999999999731</v>
      </c>
      <c r="Q213" s="49">
        <f t="shared" si="23"/>
        <v>76.001666666666637</v>
      </c>
      <c r="R213" s="49">
        <f t="shared" si="24"/>
        <v>80.006666666667002</v>
      </c>
    </row>
    <row r="214" spans="12:18" hidden="1">
      <c r="L214" s="71"/>
      <c r="M214" s="48">
        <v>0.33</v>
      </c>
      <c r="N214" s="49">
        <f t="shared" si="20"/>
        <v>57.400000000000134</v>
      </c>
      <c r="O214" s="49">
        <f t="shared" si="21"/>
        <v>64.500000000000014</v>
      </c>
      <c r="P214" s="49">
        <f t="shared" si="22"/>
        <v>71.299999999999727</v>
      </c>
      <c r="Q214" s="49">
        <f t="shared" si="23"/>
        <v>76.033333333333303</v>
      </c>
      <c r="R214" s="49">
        <f t="shared" si="24"/>
        <v>80.033333333333672</v>
      </c>
    </row>
    <row r="215" spans="12:18" hidden="1">
      <c r="L215" s="71"/>
      <c r="M215" s="48">
        <v>0.33100000000000002</v>
      </c>
      <c r="N215" s="49">
        <f t="shared" si="20"/>
        <v>57.445000000000135</v>
      </c>
      <c r="O215" s="49">
        <f t="shared" si="21"/>
        <v>64.537500000000009</v>
      </c>
      <c r="P215" s="49">
        <f t="shared" si="22"/>
        <v>71.334999999999724</v>
      </c>
      <c r="Q215" s="49">
        <f t="shared" si="23"/>
        <v>76.064999999999969</v>
      </c>
      <c r="R215" s="49">
        <f t="shared" si="24"/>
        <v>80.060000000000343</v>
      </c>
    </row>
    <row r="216" spans="12:18" hidden="1">
      <c r="L216" s="71"/>
      <c r="M216" s="48">
        <v>0.33200000000000002</v>
      </c>
      <c r="N216" s="49">
        <f t="shared" si="20"/>
        <v>57.490000000000137</v>
      </c>
      <c r="O216" s="49">
        <f t="shared" si="21"/>
        <v>64.575000000000003</v>
      </c>
      <c r="P216" s="49">
        <f t="shared" si="22"/>
        <v>71.36999999999972</v>
      </c>
      <c r="Q216" s="49">
        <f t="shared" si="23"/>
        <v>76.096666666666636</v>
      </c>
      <c r="R216" s="49">
        <f t="shared" si="24"/>
        <v>80.086666666667014</v>
      </c>
    </row>
    <row r="217" spans="12:18" hidden="1">
      <c r="L217" s="71"/>
      <c r="M217" s="48">
        <v>0.33300000000000002</v>
      </c>
      <c r="N217" s="49">
        <f t="shared" si="20"/>
        <v>57.535000000000139</v>
      </c>
      <c r="O217" s="49">
        <f t="shared" si="21"/>
        <v>64.612499999999997</v>
      </c>
      <c r="P217" s="49">
        <f t="shared" si="22"/>
        <v>71.404999999999717</v>
      </c>
      <c r="Q217" s="49">
        <f t="shared" si="23"/>
        <v>76.128333333333302</v>
      </c>
      <c r="R217" s="49">
        <f t="shared" si="24"/>
        <v>80.113333333333685</v>
      </c>
    </row>
    <row r="218" spans="12:18" hidden="1">
      <c r="L218" s="71"/>
      <c r="M218" s="48">
        <v>0.33400000000000002</v>
      </c>
      <c r="N218" s="49">
        <f t="shared" si="20"/>
        <v>57.58000000000014</v>
      </c>
      <c r="O218" s="49">
        <f t="shared" si="21"/>
        <v>64.649999999999991</v>
      </c>
      <c r="P218" s="49">
        <f t="shared" si="22"/>
        <v>71.439999999999714</v>
      </c>
      <c r="Q218" s="49">
        <f t="shared" si="23"/>
        <v>76.159999999999968</v>
      </c>
      <c r="R218" s="49">
        <f t="shared" si="24"/>
        <v>80.140000000000356</v>
      </c>
    </row>
    <row r="219" spans="12:18" hidden="1">
      <c r="L219" s="71"/>
      <c r="M219" s="48">
        <v>0.33500000000000002</v>
      </c>
      <c r="N219" s="49">
        <f t="shared" si="20"/>
        <v>57.625000000000142</v>
      </c>
      <c r="O219" s="49">
        <f t="shared" si="21"/>
        <v>64.687499999999986</v>
      </c>
      <c r="P219" s="49">
        <f t="shared" si="22"/>
        <v>71.47499999999971</v>
      </c>
      <c r="Q219" s="49">
        <f t="shared" si="23"/>
        <v>76.191666666666634</v>
      </c>
      <c r="R219" s="49">
        <f t="shared" si="24"/>
        <v>80.166666666667027</v>
      </c>
    </row>
    <row r="220" spans="12:18" hidden="1">
      <c r="L220" s="71"/>
      <c r="M220" s="48">
        <v>0.33600000000000002</v>
      </c>
      <c r="N220" s="49">
        <f t="shared" si="20"/>
        <v>57.670000000000144</v>
      </c>
      <c r="O220" s="49">
        <f t="shared" si="21"/>
        <v>64.72499999999998</v>
      </c>
      <c r="P220" s="49">
        <f t="shared" si="22"/>
        <v>71.509999999999707</v>
      </c>
      <c r="Q220" s="49">
        <f t="shared" si="23"/>
        <v>76.223333333333301</v>
      </c>
      <c r="R220" s="49">
        <f t="shared" si="24"/>
        <v>80.193333333333698</v>
      </c>
    </row>
    <row r="221" spans="12:18" hidden="1">
      <c r="L221" s="71"/>
      <c r="M221" s="48">
        <v>0.33700000000000002</v>
      </c>
      <c r="N221" s="49">
        <f t="shared" si="20"/>
        <v>57.715000000000146</v>
      </c>
      <c r="O221" s="49">
        <f t="shared" si="21"/>
        <v>64.762499999999974</v>
      </c>
      <c r="P221" s="49">
        <f t="shared" si="22"/>
        <v>71.544999999999703</v>
      </c>
      <c r="Q221" s="49">
        <f t="shared" si="23"/>
        <v>76.254999999999967</v>
      </c>
      <c r="R221" s="49">
        <f t="shared" si="24"/>
        <v>80.220000000000368</v>
      </c>
    </row>
    <row r="222" spans="12:18" hidden="1">
      <c r="L222" s="71"/>
      <c r="M222" s="48">
        <v>0.33800000000000002</v>
      </c>
      <c r="N222" s="49">
        <f t="shared" si="20"/>
        <v>57.760000000000147</v>
      </c>
      <c r="O222" s="49">
        <f t="shared" si="21"/>
        <v>64.799999999999969</v>
      </c>
      <c r="P222" s="49">
        <f t="shared" si="22"/>
        <v>71.5799999999997</v>
      </c>
      <c r="Q222" s="49">
        <f t="shared" si="23"/>
        <v>76.286666666666633</v>
      </c>
      <c r="R222" s="49">
        <f t="shared" si="24"/>
        <v>80.246666666667039</v>
      </c>
    </row>
    <row r="223" spans="12:18" hidden="1">
      <c r="L223" s="71"/>
      <c r="M223" s="48">
        <v>0.33900000000000002</v>
      </c>
      <c r="N223" s="49">
        <f t="shared" si="20"/>
        <v>57.805000000000149</v>
      </c>
      <c r="O223" s="49">
        <f t="shared" si="21"/>
        <v>64.837499999999963</v>
      </c>
      <c r="P223" s="49">
        <f t="shared" si="22"/>
        <v>71.614999999999696</v>
      </c>
      <c r="Q223" s="49">
        <f t="shared" si="23"/>
        <v>76.3183333333333</v>
      </c>
      <c r="R223" s="49">
        <f t="shared" si="24"/>
        <v>80.27333333333371</v>
      </c>
    </row>
    <row r="224" spans="12:18" hidden="1">
      <c r="L224" s="71"/>
      <c r="M224" s="48">
        <v>0.34</v>
      </c>
      <c r="N224" s="49">
        <f t="shared" si="20"/>
        <v>57.850000000000151</v>
      </c>
      <c r="O224" s="49">
        <f t="shared" si="21"/>
        <v>64.874999999999957</v>
      </c>
      <c r="P224" s="49">
        <f t="shared" si="22"/>
        <v>71.649999999999693</v>
      </c>
      <c r="Q224" s="49">
        <f t="shared" si="23"/>
        <v>76.349999999999966</v>
      </c>
      <c r="R224" s="49">
        <f t="shared" si="24"/>
        <v>80.300000000000381</v>
      </c>
    </row>
    <row r="225" spans="12:18" hidden="1">
      <c r="L225" s="71"/>
      <c r="M225" s="48">
        <v>0.34100000000000003</v>
      </c>
      <c r="N225" s="49">
        <f t="shared" si="20"/>
        <v>57.895000000000152</v>
      </c>
      <c r="O225" s="49">
        <f t="shared" si="21"/>
        <v>64.912499999999952</v>
      </c>
      <c r="P225" s="49">
        <f t="shared" si="22"/>
        <v>71.68499999999969</v>
      </c>
      <c r="Q225" s="49">
        <f t="shared" si="23"/>
        <v>76.381666666666632</v>
      </c>
      <c r="R225" s="49">
        <f t="shared" si="24"/>
        <v>80.326666666667052</v>
      </c>
    </row>
    <row r="226" spans="12:18" hidden="1">
      <c r="L226" s="71"/>
      <c r="M226" s="48">
        <v>0.34200000000000003</v>
      </c>
      <c r="N226" s="49">
        <f t="shared" si="20"/>
        <v>57.940000000000154</v>
      </c>
      <c r="O226" s="49">
        <f t="shared" si="21"/>
        <v>64.949999999999946</v>
      </c>
      <c r="P226" s="49">
        <f t="shared" si="22"/>
        <v>71.719999999999686</v>
      </c>
      <c r="Q226" s="49">
        <f t="shared" si="23"/>
        <v>76.413333333333298</v>
      </c>
      <c r="R226" s="49">
        <f t="shared" si="24"/>
        <v>80.353333333333723</v>
      </c>
    </row>
    <row r="227" spans="12:18" hidden="1">
      <c r="L227" s="71"/>
      <c r="M227" s="48">
        <v>0.34300000000000003</v>
      </c>
      <c r="N227" s="49">
        <f t="shared" si="20"/>
        <v>57.985000000000156</v>
      </c>
      <c r="O227" s="49">
        <f t="shared" si="21"/>
        <v>64.98749999999994</v>
      </c>
      <c r="P227" s="49">
        <f t="shared" si="22"/>
        <v>71.754999999999683</v>
      </c>
      <c r="Q227" s="49">
        <f t="shared" si="23"/>
        <v>76.444999999999965</v>
      </c>
      <c r="R227" s="49">
        <f t="shared" si="24"/>
        <v>80.380000000000393</v>
      </c>
    </row>
    <row r="228" spans="12:18" hidden="1">
      <c r="L228" s="71"/>
      <c r="M228" s="48">
        <v>0.34399999999999997</v>
      </c>
      <c r="N228" s="49">
        <f t="shared" si="20"/>
        <v>58.030000000000157</v>
      </c>
      <c r="O228" s="49">
        <f t="shared" si="21"/>
        <v>65.024999999999935</v>
      </c>
      <c r="P228" s="49">
        <f t="shared" si="22"/>
        <v>71.789999999999679</v>
      </c>
      <c r="Q228" s="49">
        <f t="shared" si="23"/>
        <v>76.476666666666631</v>
      </c>
      <c r="R228" s="49">
        <f t="shared" si="24"/>
        <v>80.406666666667064</v>
      </c>
    </row>
    <row r="229" spans="12:18" hidden="1">
      <c r="L229" s="71"/>
      <c r="M229" s="48">
        <v>0.34499999999999997</v>
      </c>
      <c r="N229" s="49">
        <f t="shared" si="20"/>
        <v>58.075000000000159</v>
      </c>
      <c r="O229" s="49">
        <f t="shared" si="21"/>
        <v>65.062499999999929</v>
      </c>
      <c r="P229" s="49">
        <f t="shared" si="22"/>
        <v>71.824999999999676</v>
      </c>
      <c r="Q229" s="49">
        <f t="shared" si="23"/>
        <v>76.508333333333297</v>
      </c>
      <c r="R229" s="49">
        <f t="shared" si="24"/>
        <v>80.433333333333735</v>
      </c>
    </row>
    <row r="230" spans="12:18" hidden="1">
      <c r="L230" s="71"/>
      <c r="M230" s="48">
        <v>0.34599999999999997</v>
      </c>
      <c r="N230" s="49">
        <f t="shared" si="20"/>
        <v>58.120000000000161</v>
      </c>
      <c r="O230" s="49">
        <f t="shared" si="21"/>
        <v>65.099999999999923</v>
      </c>
      <c r="P230" s="49">
        <f t="shared" si="22"/>
        <v>71.859999999999673</v>
      </c>
      <c r="Q230" s="49">
        <f t="shared" si="23"/>
        <v>76.539999999999964</v>
      </c>
      <c r="R230" s="49">
        <f t="shared" si="24"/>
        <v>80.460000000000406</v>
      </c>
    </row>
    <row r="231" spans="12:18" hidden="1">
      <c r="L231" s="71"/>
      <c r="M231" s="48">
        <v>0.34699999999999998</v>
      </c>
      <c r="N231" s="49">
        <f t="shared" si="20"/>
        <v>58.165000000000163</v>
      </c>
      <c r="O231" s="49">
        <f t="shared" si="21"/>
        <v>65.137499999999918</v>
      </c>
      <c r="P231" s="49">
        <f t="shared" si="22"/>
        <v>71.894999999999669</v>
      </c>
      <c r="Q231" s="49">
        <f t="shared" si="23"/>
        <v>76.57166666666663</v>
      </c>
      <c r="R231" s="49">
        <f t="shared" si="24"/>
        <v>80.486666666667077</v>
      </c>
    </row>
    <row r="232" spans="12:18" hidden="1">
      <c r="L232" s="71"/>
      <c r="M232" s="48">
        <v>0.34799999999999998</v>
      </c>
      <c r="N232" s="49">
        <f t="shared" si="20"/>
        <v>58.210000000000164</v>
      </c>
      <c r="O232" s="49">
        <f t="shared" si="21"/>
        <v>65.174999999999912</v>
      </c>
      <c r="P232" s="49">
        <f t="shared" si="22"/>
        <v>71.929999999999666</v>
      </c>
      <c r="Q232" s="49">
        <f t="shared" si="23"/>
        <v>76.603333333333296</v>
      </c>
      <c r="R232" s="49">
        <f t="shared" si="24"/>
        <v>80.513333333333748</v>
      </c>
    </row>
    <row r="233" spans="12:18" hidden="1">
      <c r="L233" s="71"/>
      <c r="M233" s="48">
        <v>0.34899999999999998</v>
      </c>
      <c r="N233" s="49">
        <f t="shared" si="20"/>
        <v>58.255000000000166</v>
      </c>
      <c r="O233" s="49">
        <f t="shared" si="21"/>
        <v>65.212499999999906</v>
      </c>
      <c r="P233" s="49">
        <f t="shared" si="22"/>
        <v>71.964999999999662</v>
      </c>
      <c r="Q233" s="49">
        <f t="shared" si="23"/>
        <v>76.634999999999962</v>
      </c>
      <c r="R233" s="49">
        <f t="shared" si="24"/>
        <v>80.540000000000418</v>
      </c>
    </row>
    <row r="234" spans="12:18" hidden="1">
      <c r="L234" s="71"/>
      <c r="M234" s="48">
        <v>0.35</v>
      </c>
      <c r="N234" s="49">
        <f t="shared" si="20"/>
        <v>58.300000000000168</v>
      </c>
      <c r="O234" s="49">
        <f t="shared" si="21"/>
        <v>65.249999999999901</v>
      </c>
      <c r="P234" s="49">
        <f t="shared" si="22"/>
        <v>71.999999999999659</v>
      </c>
      <c r="Q234" s="49">
        <f t="shared" si="23"/>
        <v>76.666666666666629</v>
      </c>
      <c r="R234" s="49">
        <f t="shared" si="24"/>
        <v>80.566666666667089</v>
      </c>
    </row>
    <row r="235" spans="12:18" hidden="1">
      <c r="L235" s="71"/>
      <c r="M235" s="48">
        <v>0.35099999999999998</v>
      </c>
      <c r="N235" s="49">
        <f t="shared" si="20"/>
        <v>58.345000000000169</v>
      </c>
      <c r="O235" s="49">
        <f t="shared" si="21"/>
        <v>65.287499999999895</v>
      </c>
      <c r="P235" s="49">
        <f t="shared" si="22"/>
        <v>72.034999999999656</v>
      </c>
      <c r="Q235" s="49">
        <f t="shared" si="23"/>
        <v>76.698333333333295</v>
      </c>
      <c r="R235" s="49">
        <f t="shared" si="24"/>
        <v>80.59333333333376</v>
      </c>
    </row>
    <row r="236" spans="12:18" hidden="1">
      <c r="L236" s="71"/>
      <c r="M236" s="48">
        <v>0.35199999999999998</v>
      </c>
      <c r="N236" s="49">
        <f t="shared" si="20"/>
        <v>58.390000000000171</v>
      </c>
      <c r="O236" s="49">
        <f t="shared" si="21"/>
        <v>65.324999999999889</v>
      </c>
      <c r="P236" s="49">
        <f t="shared" si="22"/>
        <v>72.069999999999652</v>
      </c>
      <c r="Q236" s="49">
        <f t="shared" si="23"/>
        <v>76.729999999999961</v>
      </c>
      <c r="R236" s="49">
        <f t="shared" si="24"/>
        <v>80.620000000000431</v>
      </c>
    </row>
    <row r="237" spans="12:18" hidden="1">
      <c r="L237" s="71"/>
      <c r="M237" s="48">
        <v>0.35299999999999998</v>
      </c>
      <c r="N237" s="49">
        <f t="shared" si="20"/>
        <v>58.435000000000173</v>
      </c>
      <c r="O237" s="49">
        <f t="shared" si="21"/>
        <v>65.362499999999883</v>
      </c>
      <c r="P237" s="49">
        <f t="shared" si="22"/>
        <v>72.104999999999649</v>
      </c>
      <c r="Q237" s="49">
        <f t="shared" si="23"/>
        <v>76.761666666666628</v>
      </c>
      <c r="R237" s="49">
        <f t="shared" si="24"/>
        <v>80.646666666667102</v>
      </c>
    </row>
    <row r="238" spans="12:18" hidden="1">
      <c r="L238" s="71"/>
      <c r="M238" s="48">
        <v>0.35399999999999998</v>
      </c>
      <c r="N238" s="49">
        <f t="shared" si="20"/>
        <v>58.480000000000175</v>
      </c>
      <c r="O238" s="49">
        <f t="shared" si="21"/>
        <v>65.399999999999878</v>
      </c>
      <c r="P238" s="49">
        <f t="shared" si="22"/>
        <v>72.139999999999645</v>
      </c>
      <c r="Q238" s="49">
        <f t="shared" si="23"/>
        <v>76.793333333333294</v>
      </c>
      <c r="R238" s="49">
        <f t="shared" si="24"/>
        <v>80.673333333333773</v>
      </c>
    </row>
    <row r="239" spans="12:18" hidden="1">
      <c r="L239" s="71"/>
      <c r="M239" s="48">
        <v>0.35499999999999998</v>
      </c>
      <c r="N239" s="49">
        <f t="shared" si="20"/>
        <v>58.525000000000176</v>
      </c>
      <c r="O239" s="49">
        <f t="shared" si="21"/>
        <v>65.437499999999872</v>
      </c>
      <c r="P239" s="49">
        <f t="shared" si="22"/>
        <v>72.174999999999642</v>
      </c>
      <c r="Q239" s="49">
        <f t="shared" si="23"/>
        <v>76.82499999999996</v>
      </c>
      <c r="R239" s="49">
        <f t="shared" si="24"/>
        <v>80.700000000000443</v>
      </c>
    </row>
    <row r="240" spans="12:18" hidden="1">
      <c r="L240" s="71"/>
      <c r="M240" s="48">
        <v>0.35599999999999998</v>
      </c>
      <c r="N240" s="49">
        <f t="shared" si="20"/>
        <v>58.570000000000178</v>
      </c>
      <c r="O240" s="49">
        <f t="shared" si="21"/>
        <v>65.474999999999866</v>
      </c>
      <c r="P240" s="49">
        <f t="shared" si="22"/>
        <v>72.209999999999638</v>
      </c>
      <c r="Q240" s="49">
        <f t="shared" si="23"/>
        <v>76.856666666666626</v>
      </c>
      <c r="R240" s="49">
        <f t="shared" si="24"/>
        <v>80.726666666667114</v>
      </c>
    </row>
    <row r="241" spans="12:18" hidden="1">
      <c r="L241" s="71"/>
      <c r="M241" s="48">
        <v>0.35699999999999998</v>
      </c>
      <c r="N241" s="49">
        <f t="shared" si="20"/>
        <v>58.61500000000018</v>
      </c>
      <c r="O241" s="49">
        <f t="shared" si="21"/>
        <v>65.512499999999861</v>
      </c>
      <c r="P241" s="49">
        <f t="shared" si="22"/>
        <v>72.244999999999635</v>
      </c>
      <c r="Q241" s="49">
        <f t="shared" si="23"/>
        <v>76.888333333333293</v>
      </c>
      <c r="R241" s="49">
        <f t="shared" si="24"/>
        <v>80.753333333333785</v>
      </c>
    </row>
    <row r="242" spans="12:18" hidden="1">
      <c r="L242" s="71"/>
      <c r="M242" s="48">
        <v>0.35799999999999998</v>
      </c>
      <c r="N242" s="49">
        <f t="shared" si="20"/>
        <v>58.660000000000181</v>
      </c>
      <c r="O242" s="49">
        <f t="shared" si="21"/>
        <v>65.549999999999855</v>
      </c>
      <c r="P242" s="49">
        <f t="shared" si="22"/>
        <v>72.279999999999632</v>
      </c>
      <c r="Q242" s="49">
        <f t="shared" si="23"/>
        <v>76.919999999999959</v>
      </c>
      <c r="R242" s="49">
        <f t="shared" si="24"/>
        <v>80.780000000000456</v>
      </c>
    </row>
    <row r="243" spans="12:18" hidden="1">
      <c r="L243" s="71"/>
      <c r="M243" s="48">
        <v>0.35899999999999999</v>
      </c>
      <c r="N243" s="49">
        <f t="shared" si="20"/>
        <v>58.705000000000183</v>
      </c>
      <c r="O243" s="49">
        <f t="shared" si="21"/>
        <v>65.587499999999849</v>
      </c>
      <c r="P243" s="49">
        <f t="shared" si="22"/>
        <v>72.314999999999628</v>
      </c>
      <c r="Q243" s="49">
        <f t="shared" si="23"/>
        <v>76.951666666666625</v>
      </c>
      <c r="R243" s="49">
        <f t="shared" si="24"/>
        <v>80.806666666667127</v>
      </c>
    </row>
    <row r="244" spans="12:18" hidden="1">
      <c r="L244" s="71"/>
      <c r="M244" s="48">
        <v>0.36</v>
      </c>
      <c r="N244" s="49">
        <f t="shared" si="20"/>
        <v>58.750000000000185</v>
      </c>
      <c r="O244" s="49">
        <f t="shared" si="21"/>
        <v>65.624999999999844</v>
      </c>
      <c r="P244" s="49">
        <f t="shared" si="22"/>
        <v>72.349999999999625</v>
      </c>
      <c r="Q244" s="49">
        <f t="shared" si="23"/>
        <v>76.983333333333292</v>
      </c>
      <c r="R244" s="49">
        <f t="shared" si="24"/>
        <v>80.833333333333798</v>
      </c>
    </row>
    <row r="245" spans="12:18" hidden="1">
      <c r="L245" s="71"/>
      <c r="M245" s="48">
        <v>0.36099999999999999</v>
      </c>
      <c r="N245" s="49">
        <f t="shared" si="20"/>
        <v>58.795000000000186</v>
      </c>
      <c r="O245" s="49">
        <f t="shared" si="21"/>
        <v>65.662499999999838</v>
      </c>
      <c r="P245" s="49">
        <f t="shared" si="22"/>
        <v>72.384999999999621</v>
      </c>
      <c r="Q245" s="49">
        <f t="shared" si="23"/>
        <v>77.014999999999958</v>
      </c>
      <c r="R245" s="49">
        <f t="shared" si="24"/>
        <v>80.860000000000468</v>
      </c>
    </row>
    <row r="246" spans="12:18" hidden="1">
      <c r="L246" s="71"/>
      <c r="M246" s="48">
        <v>0.36199999999999999</v>
      </c>
      <c r="N246" s="49">
        <f t="shared" si="20"/>
        <v>58.840000000000188</v>
      </c>
      <c r="O246" s="49">
        <f t="shared" si="21"/>
        <v>65.699999999999832</v>
      </c>
      <c r="P246" s="49">
        <f t="shared" si="22"/>
        <v>72.419999999999618</v>
      </c>
      <c r="Q246" s="49">
        <f t="shared" si="23"/>
        <v>77.046666666666624</v>
      </c>
      <c r="R246" s="49">
        <f t="shared" si="24"/>
        <v>80.886666666667139</v>
      </c>
    </row>
    <row r="247" spans="12:18" hidden="1">
      <c r="L247" s="71"/>
      <c r="M247" s="48">
        <v>0.36299999999999999</v>
      </c>
      <c r="N247" s="49">
        <f t="shared" si="20"/>
        <v>58.88500000000019</v>
      </c>
      <c r="O247" s="49">
        <f t="shared" si="21"/>
        <v>65.737499999999827</v>
      </c>
      <c r="P247" s="49">
        <f t="shared" si="22"/>
        <v>72.454999999999615</v>
      </c>
      <c r="Q247" s="49">
        <f t="shared" si="23"/>
        <v>77.078333333333291</v>
      </c>
      <c r="R247" s="49">
        <f t="shared" si="24"/>
        <v>80.91333333333381</v>
      </c>
    </row>
    <row r="248" spans="12:18" hidden="1">
      <c r="L248" s="71"/>
      <c r="M248" s="48">
        <v>0.36399999999999999</v>
      </c>
      <c r="N248" s="49">
        <f t="shared" si="20"/>
        <v>58.930000000000192</v>
      </c>
      <c r="O248" s="49">
        <f t="shared" si="21"/>
        <v>65.774999999999821</v>
      </c>
      <c r="P248" s="49">
        <f t="shared" si="22"/>
        <v>72.489999999999611</v>
      </c>
      <c r="Q248" s="49">
        <f t="shared" si="23"/>
        <v>77.109999999999957</v>
      </c>
      <c r="R248" s="49">
        <f t="shared" si="24"/>
        <v>80.940000000000481</v>
      </c>
    </row>
    <row r="249" spans="12:18" hidden="1">
      <c r="L249" s="71"/>
      <c r="M249" s="48">
        <v>0.36499999999999999</v>
      </c>
      <c r="N249" s="49">
        <f t="shared" si="20"/>
        <v>58.975000000000193</v>
      </c>
      <c r="O249" s="49">
        <f t="shared" si="21"/>
        <v>65.812499999999815</v>
      </c>
      <c r="P249" s="49">
        <f t="shared" si="22"/>
        <v>72.524999999999608</v>
      </c>
      <c r="Q249" s="49">
        <f t="shared" si="23"/>
        <v>77.141666666666623</v>
      </c>
      <c r="R249" s="49">
        <f t="shared" si="24"/>
        <v>80.966666666667152</v>
      </c>
    </row>
    <row r="250" spans="12:18" hidden="1">
      <c r="L250" s="71"/>
      <c r="M250" s="48">
        <v>0.36599999999999999</v>
      </c>
      <c r="N250" s="49">
        <f t="shared" si="20"/>
        <v>59.020000000000195</v>
      </c>
      <c r="O250" s="49">
        <f t="shared" si="21"/>
        <v>65.84999999999981</v>
      </c>
      <c r="P250" s="49">
        <f t="shared" si="22"/>
        <v>72.559999999999604</v>
      </c>
      <c r="Q250" s="49">
        <f t="shared" si="23"/>
        <v>77.173333333333289</v>
      </c>
      <c r="R250" s="49">
        <f t="shared" si="24"/>
        <v>80.993333333333823</v>
      </c>
    </row>
    <row r="251" spans="12:18" hidden="1">
      <c r="L251" s="71"/>
      <c r="M251" s="48">
        <v>0.36699999999999999</v>
      </c>
      <c r="N251" s="49">
        <f t="shared" si="20"/>
        <v>59.065000000000197</v>
      </c>
      <c r="O251" s="49">
        <f t="shared" si="21"/>
        <v>65.887499999999804</v>
      </c>
      <c r="P251" s="49">
        <f t="shared" si="22"/>
        <v>72.594999999999601</v>
      </c>
      <c r="Q251" s="49">
        <f t="shared" si="23"/>
        <v>77.204999999999956</v>
      </c>
      <c r="R251" s="49">
        <f t="shared" si="24"/>
        <v>81.020000000000493</v>
      </c>
    </row>
    <row r="252" spans="12:18" hidden="1">
      <c r="L252" s="71"/>
      <c r="M252" s="48">
        <v>0.36799999999999999</v>
      </c>
      <c r="N252" s="49">
        <f t="shared" si="20"/>
        <v>59.110000000000198</v>
      </c>
      <c r="O252" s="49">
        <f t="shared" si="21"/>
        <v>65.924999999999798</v>
      </c>
      <c r="P252" s="49">
        <f t="shared" si="22"/>
        <v>72.629999999999598</v>
      </c>
      <c r="Q252" s="49">
        <f t="shared" si="23"/>
        <v>77.236666666666622</v>
      </c>
      <c r="R252" s="49">
        <f t="shared" si="24"/>
        <v>81.046666666667164</v>
      </c>
    </row>
    <row r="253" spans="12:18" hidden="1">
      <c r="L253" s="71"/>
      <c r="M253" s="48">
        <v>0.36899999999999999</v>
      </c>
      <c r="N253" s="49">
        <f t="shared" si="20"/>
        <v>59.1550000000002</v>
      </c>
      <c r="O253" s="49">
        <f t="shared" si="21"/>
        <v>65.962499999999793</v>
      </c>
      <c r="P253" s="49">
        <f t="shared" si="22"/>
        <v>72.664999999999594</v>
      </c>
      <c r="Q253" s="49">
        <f t="shared" si="23"/>
        <v>77.268333333333288</v>
      </c>
      <c r="R253" s="49">
        <f t="shared" si="24"/>
        <v>81.073333333333835</v>
      </c>
    </row>
    <row r="254" spans="12:18" hidden="1">
      <c r="L254" s="71"/>
      <c r="M254" s="48">
        <v>0.37</v>
      </c>
      <c r="N254" s="49">
        <v>59.2</v>
      </c>
      <c r="O254" s="49">
        <v>66</v>
      </c>
      <c r="P254" s="49">
        <v>72.7</v>
      </c>
      <c r="Q254" s="49">
        <v>77.3</v>
      </c>
      <c r="R254" s="49">
        <v>81.099999999999994</v>
      </c>
    </row>
    <row r="255" spans="12:18" hidden="1">
      <c r="L255" s="71"/>
      <c r="M255" s="48">
        <v>0.371</v>
      </c>
      <c r="N255" s="49">
        <f>N254+0.0333333333333333</f>
        <v>59.233333333333334</v>
      </c>
      <c r="O255" s="49">
        <f>O254+0.0266666666666666</f>
        <v>66.026666666666671</v>
      </c>
      <c r="P255" s="49">
        <f>P254+0.0266666666666666</f>
        <v>72.726666666666674</v>
      </c>
      <c r="Q255" s="49">
        <f>Q254+0.0233333333333333</f>
        <v>77.323333333333323</v>
      </c>
      <c r="R255" s="49">
        <f>R254+0.02</f>
        <v>81.11999999999999</v>
      </c>
    </row>
    <row r="256" spans="12:18" hidden="1">
      <c r="L256" s="71"/>
      <c r="M256" s="48">
        <v>0.372</v>
      </c>
      <c r="N256" s="49">
        <f t="shared" ref="N256:N283" si="25">N255+0.0333333333333333</f>
        <v>59.266666666666666</v>
      </c>
      <c r="O256" s="49">
        <f t="shared" ref="O256:P271" si="26">O255+0.0266666666666666</f>
        <v>66.053333333333342</v>
      </c>
      <c r="P256" s="49">
        <f t="shared" si="26"/>
        <v>72.753333333333345</v>
      </c>
      <c r="Q256" s="49">
        <f t="shared" ref="Q256:Q283" si="27">Q255+0.0233333333333333</f>
        <v>77.34666666666665</v>
      </c>
      <c r="R256" s="49">
        <f t="shared" ref="R256:R283" si="28">R255+0.02</f>
        <v>81.139999999999986</v>
      </c>
    </row>
    <row r="257" spans="12:18" hidden="1">
      <c r="L257" s="71"/>
      <c r="M257" s="48">
        <v>0.373</v>
      </c>
      <c r="N257" s="49">
        <f t="shared" si="25"/>
        <v>59.3</v>
      </c>
      <c r="O257" s="49">
        <f t="shared" si="26"/>
        <v>66.080000000000013</v>
      </c>
      <c r="P257" s="49">
        <f t="shared" si="26"/>
        <v>72.780000000000015</v>
      </c>
      <c r="Q257" s="49">
        <f t="shared" si="27"/>
        <v>77.369999999999976</v>
      </c>
      <c r="R257" s="49">
        <f t="shared" si="28"/>
        <v>81.159999999999982</v>
      </c>
    </row>
    <row r="258" spans="12:18" hidden="1">
      <c r="L258" s="71"/>
      <c r="M258" s="48">
        <v>0.374</v>
      </c>
      <c r="N258" s="49">
        <f t="shared" si="25"/>
        <v>59.333333333333329</v>
      </c>
      <c r="O258" s="49">
        <f t="shared" si="26"/>
        <v>66.106666666666683</v>
      </c>
      <c r="P258" s="49">
        <f t="shared" si="26"/>
        <v>72.806666666666686</v>
      </c>
      <c r="Q258" s="49">
        <f t="shared" si="27"/>
        <v>77.393333333333302</v>
      </c>
      <c r="R258" s="49">
        <f t="shared" si="28"/>
        <v>81.179999999999978</v>
      </c>
    </row>
    <row r="259" spans="12:18" hidden="1">
      <c r="L259" s="71"/>
      <c r="M259" s="48">
        <v>0.375</v>
      </c>
      <c r="N259" s="49">
        <f t="shared" si="25"/>
        <v>59.36666666666666</v>
      </c>
      <c r="O259" s="49">
        <f t="shared" si="26"/>
        <v>66.133333333333354</v>
      </c>
      <c r="P259" s="49">
        <f t="shared" si="26"/>
        <v>72.833333333333357</v>
      </c>
      <c r="Q259" s="49">
        <f t="shared" si="27"/>
        <v>77.416666666666629</v>
      </c>
      <c r="R259" s="49">
        <f t="shared" si="28"/>
        <v>81.199999999999974</v>
      </c>
    </row>
    <row r="260" spans="12:18" hidden="1">
      <c r="L260" s="71"/>
      <c r="M260" s="48">
        <v>0.376</v>
      </c>
      <c r="N260" s="49">
        <f t="shared" si="25"/>
        <v>59.399999999999991</v>
      </c>
      <c r="O260" s="49">
        <f t="shared" si="26"/>
        <v>66.160000000000025</v>
      </c>
      <c r="P260" s="49">
        <f t="shared" si="26"/>
        <v>72.860000000000028</v>
      </c>
      <c r="Q260" s="49">
        <f t="shared" si="27"/>
        <v>77.439999999999955</v>
      </c>
      <c r="R260" s="49">
        <f t="shared" si="28"/>
        <v>81.21999999999997</v>
      </c>
    </row>
    <row r="261" spans="12:18" hidden="1">
      <c r="L261" s="71"/>
      <c r="M261" s="48">
        <v>0.377</v>
      </c>
      <c r="N261" s="49">
        <f t="shared" si="25"/>
        <v>59.433333333333323</v>
      </c>
      <c r="O261" s="49">
        <f t="shared" si="26"/>
        <v>66.186666666666696</v>
      </c>
      <c r="P261" s="49">
        <f t="shared" si="26"/>
        <v>72.886666666666699</v>
      </c>
      <c r="Q261" s="49">
        <f t="shared" si="27"/>
        <v>77.463333333333281</v>
      </c>
      <c r="R261" s="49">
        <f t="shared" si="28"/>
        <v>81.239999999999966</v>
      </c>
    </row>
    <row r="262" spans="12:18" hidden="1">
      <c r="L262" s="71"/>
      <c r="M262" s="48">
        <v>0.378</v>
      </c>
      <c r="N262" s="49">
        <f t="shared" si="25"/>
        <v>59.466666666666654</v>
      </c>
      <c r="O262" s="49">
        <f t="shared" si="26"/>
        <v>66.213333333333367</v>
      </c>
      <c r="P262" s="49">
        <f t="shared" si="26"/>
        <v>72.91333333333337</v>
      </c>
      <c r="Q262" s="49">
        <f t="shared" si="27"/>
        <v>77.486666666666608</v>
      </c>
      <c r="R262" s="49">
        <f t="shared" si="28"/>
        <v>81.259999999999962</v>
      </c>
    </row>
    <row r="263" spans="12:18" hidden="1">
      <c r="L263" s="71"/>
      <c r="M263" s="48">
        <v>0.379</v>
      </c>
      <c r="N263" s="49">
        <f t="shared" si="25"/>
        <v>59.499999999999986</v>
      </c>
      <c r="O263" s="49">
        <f t="shared" si="26"/>
        <v>66.240000000000038</v>
      </c>
      <c r="P263" s="49">
        <f t="shared" si="26"/>
        <v>72.94000000000004</v>
      </c>
      <c r="Q263" s="49">
        <f t="shared" si="27"/>
        <v>77.509999999999934</v>
      </c>
      <c r="R263" s="49">
        <f t="shared" si="28"/>
        <v>81.279999999999959</v>
      </c>
    </row>
    <row r="264" spans="12:18" hidden="1">
      <c r="L264" s="71"/>
      <c r="M264" s="48">
        <v>0.38</v>
      </c>
      <c r="N264" s="49">
        <f t="shared" si="25"/>
        <v>59.533333333333317</v>
      </c>
      <c r="O264" s="49">
        <f t="shared" si="26"/>
        <v>66.266666666666708</v>
      </c>
      <c r="P264" s="49">
        <f t="shared" si="26"/>
        <v>72.966666666666711</v>
      </c>
      <c r="Q264" s="49">
        <f t="shared" si="27"/>
        <v>77.53333333333326</v>
      </c>
      <c r="R264" s="49">
        <f t="shared" si="28"/>
        <v>81.299999999999955</v>
      </c>
    </row>
    <row r="265" spans="12:18" hidden="1">
      <c r="L265" s="71"/>
      <c r="M265" s="48">
        <v>0.38100000000000001</v>
      </c>
      <c r="N265" s="49">
        <f t="shared" si="25"/>
        <v>59.566666666666649</v>
      </c>
      <c r="O265" s="49">
        <f t="shared" si="26"/>
        <v>66.293333333333379</v>
      </c>
      <c r="P265" s="49">
        <f t="shared" si="26"/>
        <v>72.993333333333382</v>
      </c>
      <c r="Q265" s="49">
        <f t="shared" si="27"/>
        <v>77.556666666666587</v>
      </c>
      <c r="R265" s="49">
        <f t="shared" si="28"/>
        <v>81.319999999999951</v>
      </c>
    </row>
    <row r="266" spans="12:18" hidden="1">
      <c r="L266" s="71"/>
      <c r="M266" s="48">
        <v>0.38200000000000001</v>
      </c>
      <c r="N266" s="49">
        <f t="shared" si="25"/>
        <v>59.59999999999998</v>
      </c>
      <c r="O266" s="49">
        <f t="shared" si="26"/>
        <v>66.32000000000005</v>
      </c>
      <c r="P266" s="49">
        <f t="shared" si="26"/>
        <v>73.020000000000053</v>
      </c>
      <c r="Q266" s="49">
        <f t="shared" si="27"/>
        <v>77.579999999999913</v>
      </c>
      <c r="R266" s="49">
        <f t="shared" si="28"/>
        <v>81.339999999999947</v>
      </c>
    </row>
    <row r="267" spans="12:18" hidden="1">
      <c r="L267" s="71"/>
      <c r="M267" s="48">
        <v>0.38300000000000001</v>
      </c>
      <c r="N267" s="49">
        <f t="shared" si="25"/>
        <v>59.633333333333312</v>
      </c>
      <c r="O267" s="49">
        <f t="shared" si="26"/>
        <v>66.346666666666721</v>
      </c>
      <c r="P267" s="49">
        <f t="shared" si="26"/>
        <v>73.046666666666724</v>
      </c>
      <c r="Q267" s="49">
        <f t="shared" si="27"/>
        <v>77.603333333333239</v>
      </c>
      <c r="R267" s="49">
        <f t="shared" si="28"/>
        <v>81.359999999999943</v>
      </c>
    </row>
    <row r="268" spans="12:18" hidden="1">
      <c r="L268" s="71"/>
      <c r="M268" s="48">
        <v>0.38400000000000001</v>
      </c>
      <c r="N268" s="49">
        <f t="shared" si="25"/>
        <v>59.666666666666643</v>
      </c>
      <c r="O268" s="49">
        <f t="shared" si="26"/>
        <v>66.373333333333392</v>
      </c>
      <c r="P268" s="49">
        <f t="shared" si="26"/>
        <v>73.073333333333395</v>
      </c>
      <c r="Q268" s="49">
        <f t="shared" si="27"/>
        <v>77.626666666666566</v>
      </c>
      <c r="R268" s="49">
        <f t="shared" si="28"/>
        <v>81.379999999999939</v>
      </c>
    </row>
    <row r="269" spans="12:18" hidden="1">
      <c r="L269" s="71"/>
      <c r="M269" s="48">
        <v>0.38500000000000001</v>
      </c>
      <c r="N269" s="49">
        <f t="shared" si="25"/>
        <v>59.699999999999974</v>
      </c>
      <c r="O269" s="49">
        <f t="shared" si="26"/>
        <v>66.400000000000063</v>
      </c>
      <c r="P269" s="49">
        <f t="shared" si="26"/>
        <v>73.100000000000065</v>
      </c>
      <c r="Q269" s="49">
        <f t="shared" si="27"/>
        <v>77.649999999999892</v>
      </c>
      <c r="R269" s="49">
        <f t="shared" si="28"/>
        <v>81.399999999999935</v>
      </c>
    </row>
    <row r="270" spans="12:18" hidden="1">
      <c r="L270" s="71"/>
      <c r="M270" s="48">
        <v>0.38600000000000001</v>
      </c>
      <c r="N270" s="49">
        <f t="shared" si="25"/>
        <v>59.733333333333306</v>
      </c>
      <c r="O270" s="49">
        <f t="shared" si="26"/>
        <v>66.426666666666733</v>
      </c>
      <c r="P270" s="49">
        <f t="shared" si="26"/>
        <v>73.126666666666736</v>
      </c>
      <c r="Q270" s="49">
        <f t="shared" si="27"/>
        <v>77.673333333333218</v>
      </c>
      <c r="R270" s="49">
        <f t="shared" si="28"/>
        <v>81.419999999999931</v>
      </c>
    </row>
    <row r="271" spans="12:18" hidden="1">
      <c r="L271" s="71"/>
      <c r="M271" s="48">
        <v>0.38700000000000001</v>
      </c>
      <c r="N271" s="49">
        <f t="shared" si="25"/>
        <v>59.766666666666637</v>
      </c>
      <c r="O271" s="49">
        <f t="shared" si="26"/>
        <v>66.453333333333404</v>
      </c>
      <c r="P271" s="49">
        <f t="shared" si="26"/>
        <v>73.153333333333407</v>
      </c>
      <c r="Q271" s="49">
        <f t="shared" si="27"/>
        <v>77.696666666666545</v>
      </c>
      <c r="R271" s="49">
        <f t="shared" si="28"/>
        <v>81.439999999999927</v>
      </c>
    </row>
    <row r="272" spans="12:18" hidden="1">
      <c r="L272" s="71"/>
      <c r="M272" s="48">
        <v>0.38800000000000001</v>
      </c>
      <c r="N272" s="49">
        <f t="shared" si="25"/>
        <v>59.799999999999969</v>
      </c>
      <c r="O272" s="49">
        <f t="shared" ref="O272:P283" si="29">O271+0.0266666666666666</f>
        <v>66.480000000000075</v>
      </c>
      <c r="P272" s="49">
        <f t="shared" si="29"/>
        <v>73.180000000000078</v>
      </c>
      <c r="Q272" s="49">
        <f t="shared" si="27"/>
        <v>77.719999999999871</v>
      </c>
      <c r="R272" s="49">
        <f t="shared" si="28"/>
        <v>81.459999999999923</v>
      </c>
    </row>
    <row r="273" spans="12:18" hidden="1">
      <c r="L273" s="71"/>
      <c r="M273" s="48">
        <v>0.38900000000000001</v>
      </c>
      <c r="N273" s="49">
        <f t="shared" si="25"/>
        <v>59.8333333333333</v>
      </c>
      <c r="O273" s="49">
        <f t="shared" si="29"/>
        <v>66.506666666666746</v>
      </c>
      <c r="P273" s="49">
        <f t="shared" si="29"/>
        <v>73.206666666666749</v>
      </c>
      <c r="Q273" s="49">
        <f t="shared" si="27"/>
        <v>77.743333333333197</v>
      </c>
      <c r="R273" s="49">
        <f t="shared" si="28"/>
        <v>81.479999999999919</v>
      </c>
    </row>
    <row r="274" spans="12:18" hidden="1">
      <c r="L274" s="71"/>
      <c r="M274" s="48">
        <v>0.39</v>
      </c>
      <c r="N274" s="49">
        <f t="shared" si="25"/>
        <v>59.866666666666632</v>
      </c>
      <c r="O274" s="49">
        <f t="shared" si="29"/>
        <v>66.533333333333417</v>
      </c>
      <c r="P274" s="49">
        <f t="shared" si="29"/>
        <v>73.23333333333342</v>
      </c>
      <c r="Q274" s="49">
        <f t="shared" si="27"/>
        <v>77.766666666666524</v>
      </c>
      <c r="R274" s="49">
        <f t="shared" si="28"/>
        <v>81.499999999999915</v>
      </c>
    </row>
    <row r="275" spans="12:18" hidden="1">
      <c r="L275" s="71"/>
      <c r="M275" s="48">
        <v>0.39100000000000001</v>
      </c>
      <c r="N275" s="49">
        <f t="shared" si="25"/>
        <v>59.899999999999963</v>
      </c>
      <c r="O275" s="49">
        <f t="shared" si="29"/>
        <v>66.560000000000088</v>
      </c>
      <c r="P275" s="49">
        <f t="shared" si="29"/>
        <v>73.26000000000009</v>
      </c>
      <c r="Q275" s="49">
        <f t="shared" si="27"/>
        <v>77.78999999999985</v>
      </c>
      <c r="R275" s="49">
        <f t="shared" si="28"/>
        <v>81.519999999999911</v>
      </c>
    </row>
    <row r="276" spans="12:18" hidden="1">
      <c r="L276" s="71"/>
      <c r="M276" s="48">
        <v>0.39200000000000002</v>
      </c>
      <c r="N276" s="49">
        <f t="shared" si="25"/>
        <v>59.933333333333294</v>
      </c>
      <c r="O276" s="49">
        <f t="shared" si="29"/>
        <v>66.586666666666758</v>
      </c>
      <c r="P276" s="49">
        <f t="shared" si="29"/>
        <v>73.286666666666761</v>
      </c>
      <c r="Q276" s="49">
        <f t="shared" si="27"/>
        <v>77.813333333333176</v>
      </c>
      <c r="R276" s="49">
        <f t="shared" si="28"/>
        <v>81.539999999999907</v>
      </c>
    </row>
    <row r="277" spans="12:18" hidden="1">
      <c r="L277" s="71"/>
      <c r="M277" s="48">
        <v>0.39300000000000002</v>
      </c>
      <c r="N277" s="49">
        <f t="shared" si="25"/>
        <v>59.966666666666626</v>
      </c>
      <c r="O277" s="49">
        <f t="shared" si="29"/>
        <v>66.613333333333429</v>
      </c>
      <c r="P277" s="49">
        <f t="shared" si="29"/>
        <v>73.313333333333432</v>
      </c>
      <c r="Q277" s="49">
        <f t="shared" si="27"/>
        <v>77.836666666666503</v>
      </c>
      <c r="R277" s="49">
        <f t="shared" si="28"/>
        <v>81.559999999999903</v>
      </c>
    </row>
    <row r="278" spans="12:18" hidden="1">
      <c r="L278" s="71"/>
      <c r="M278" s="48">
        <v>0.39400000000000002</v>
      </c>
      <c r="N278" s="49">
        <f t="shared" si="25"/>
        <v>59.999999999999957</v>
      </c>
      <c r="O278" s="49">
        <f t="shared" si="29"/>
        <v>66.6400000000001</v>
      </c>
      <c r="P278" s="49">
        <f t="shared" si="29"/>
        <v>73.340000000000103</v>
      </c>
      <c r="Q278" s="49">
        <f t="shared" si="27"/>
        <v>77.859999999999829</v>
      </c>
      <c r="R278" s="49">
        <f t="shared" si="28"/>
        <v>81.579999999999899</v>
      </c>
    </row>
    <row r="279" spans="12:18" hidden="1">
      <c r="L279" s="71"/>
      <c r="M279" s="48">
        <v>0.39500000000000002</v>
      </c>
      <c r="N279" s="49">
        <f t="shared" si="25"/>
        <v>60.033333333333289</v>
      </c>
      <c r="O279" s="49">
        <f t="shared" si="29"/>
        <v>66.666666666666771</v>
      </c>
      <c r="P279" s="49">
        <f t="shared" si="29"/>
        <v>73.366666666666774</v>
      </c>
      <c r="Q279" s="49">
        <f t="shared" si="27"/>
        <v>77.883333333333155</v>
      </c>
      <c r="R279" s="49">
        <f t="shared" si="28"/>
        <v>81.599999999999895</v>
      </c>
    </row>
    <row r="280" spans="12:18" hidden="1">
      <c r="L280" s="71"/>
      <c r="M280" s="48">
        <v>0.39600000000000002</v>
      </c>
      <c r="N280" s="49">
        <f t="shared" si="25"/>
        <v>60.06666666666662</v>
      </c>
      <c r="O280" s="49">
        <f t="shared" si="29"/>
        <v>66.693333333333442</v>
      </c>
      <c r="P280" s="49">
        <f t="shared" si="29"/>
        <v>73.393333333333445</v>
      </c>
      <c r="Q280" s="49">
        <f t="shared" si="27"/>
        <v>77.906666666666482</v>
      </c>
      <c r="R280" s="49">
        <f t="shared" si="28"/>
        <v>81.619999999999891</v>
      </c>
    </row>
    <row r="281" spans="12:18" hidden="1">
      <c r="L281" s="71"/>
      <c r="M281" s="48">
        <v>0.39700000000000002</v>
      </c>
      <c r="N281" s="49">
        <f t="shared" si="25"/>
        <v>60.099999999999952</v>
      </c>
      <c r="O281" s="49">
        <f t="shared" si="29"/>
        <v>66.720000000000113</v>
      </c>
      <c r="P281" s="49">
        <f t="shared" si="29"/>
        <v>73.420000000000115</v>
      </c>
      <c r="Q281" s="49">
        <f t="shared" si="27"/>
        <v>77.929999999999808</v>
      </c>
      <c r="R281" s="49">
        <f t="shared" si="28"/>
        <v>81.639999999999887</v>
      </c>
    </row>
    <row r="282" spans="12:18" hidden="1">
      <c r="L282" s="71"/>
      <c r="M282" s="48">
        <v>0.39800000000000002</v>
      </c>
      <c r="N282" s="49">
        <f t="shared" si="25"/>
        <v>60.133333333333283</v>
      </c>
      <c r="O282" s="49">
        <f t="shared" si="29"/>
        <v>66.746666666666783</v>
      </c>
      <c r="P282" s="49">
        <f t="shared" si="29"/>
        <v>73.446666666666786</v>
      </c>
      <c r="Q282" s="49">
        <f t="shared" si="27"/>
        <v>77.953333333333134</v>
      </c>
      <c r="R282" s="49">
        <f t="shared" si="28"/>
        <v>81.659999999999883</v>
      </c>
    </row>
    <row r="283" spans="12:18" hidden="1">
      <c r="L283" s="71"/>
      <c r="M283" s="48">
        <v>0.39900000000000002</v>
      </c>
      <c r="N283" s="49">
        <f t="shared" si="25"/>
        <v>60.166666666666615</v>
      </c>
      <c r="O283" s="49">
        <f t="shared" si="29"/>
        <v>66.773333333333454</v>
      </c>
      <c r="P283" s="49">
        <f t="shared" si="29"/>
        <v>73.473333333333457</v>
      </c>
      <c r="Q283" s="49">
        <f t="shared" si="27"/>
        <v>77.976666666666461</v>
      </c>
      <c r="R283" s="49">
        <f t="shared" si="28"/>
        <v>81.679999999999879</v>
      </c>
    </row>
    <row r="284" spans="12:18" hidden="1">
      <c r="L284" s="71"/>
      <c r="M284" s="48">
        <v>0.4</v>
      </c>
      <c r="N284" s="49">
        <v>60.2</v>
      </c>
      <c r="O284" s="49">
        <v>66.8</v>
      </c>
      <c r="P284" s="49">
        <v>73.5</v>
      </c>
      <c r="Q284" s="49">
        <v>78</v>
      </c>
      <c r="R284" s="49">
        <v>81.7</v>
      </c>
    </row>
    <row r="285" spans="12:18" hidden="1">
      <c r="L285" s="71"/>
      <c r="M285" s="48">
        <v>0.40100000000000002</v>
      </c>
      <c r="N285" s="49">
        <f>N284+0.0253333333333333</f>
        <v>60.225333333333339</v>
      </c>
      <c r="O285" s="49">
        <f>O284+0.0213333333333333</f>
        <v>66.821333333333328</v>
      </c>
      <c r="P285" s="49">
        <f>P284+0.024</f>
        <v>73.524000000000001</v>
      </c>
      <c r="Q285" s="49">
        <f>Q284+0.0186666666666666</f>
        <v>78.018666666666661</v>
      </c>
      <c r="R285" s="49">
        <f>R284+0.0146666666666666</f>
        <v>81.714666666666673</v>
      </c>
    </row>
    <row r="286" spans="12:18" hidden="1">
      <c r="L286" s="71"/>
      <c r="M286" s="48">
        <v>0.40200000000000002</v>
      </c>
      <c r="N286" s="49">
        <f t="shared" ref="N286:N349" si="30">N285+0.0253333333333333</f>
        <v>60.250666666666675</v>
      </c>
      <c r="O286" s="49">
        <f t="shared" ref="O286:O349" si="31">O285+0.0213333333333333</f>
        <v>66.842666666666659</v>
      </c>
      <c r="P286" s="49">
        <f t="shared" ref="P286:P349" si="32">P285+0.024</f>
        <v>73.548000000000002</v>
      </c>
      <c r="Q286" s="49">
        <f t="shared" ref="Q286:Q349" si="33">Q285+0.0186666666666666</f>
        <v>78.037333333333322</v>
      </c>
      <c r="R286" s="49">
        <f t="shared" ref="R286:R349" si="34">R285+0.0146666666666666</f>
        <v>81.729333333333344</v>
      </c>
    </row>
    <row r="287" spans="12:18" hidden="1">
      <c r="L287" s="71"/>
      <c r="M287" s="48">
        <v>0.40300000000000002</v>
      </c>
      <c r="N287" s="49">
        <f t="shared" si="30"/>
        <v>60.27600000000001</v>
      </c>
      <c r="O287" s="49">
        <f t="shared" si="31"/>
        <v>66.86399999999999</v>
      </c>
      <c r="P287" s="49">
        <f t="shared" si="32"/>
        <v>73.572000000000003</v>
      </c>
      <c r="Q287" s="49">
        <f t="shared" si="33"/>
        <v>78.055999999999983</v>
      </c>
      <c r="R287" s="49">
        <f t="shared" si="34"/>
        <v>81.744000000000014</v>
      </c>
    </row>
    <row r="288" spans="12:18" hidden="1">
      <c r="L288" s="71"/>
      <c r="M288" s="48">
        <v>0.40400000000000003</v>
      </c>
      <c r="N288" s="49">
        <f t="shared" si="30"/>
        <v>60.301333333333346</v>
      </c>
      <c r="O288" s="49">
        <f t="shared" si="31"/>
        <v>66.885333333333321</v>
      </c>
      <c r="P288" s="49">
        <f t="shared" si="32"/>
        <v>73.596000000000004</v>
      </c>
      <c r="Q288" s="49">
        <f t="shared" si="33"/>
        <v>78.074666666666644</v>
      </c>
      <c r="R288" s="49">
        <f t="shared" si="34"/>
        <v>81.758666666666684</v>
      </c>
    </row>
    <row r="289" spans="12:18" hidden="1">
      <c r="L289" s="71"/>
      <c r="M289" s="48">
        <v>0.40500000000000003</v>
      </c>
      <c r="N289" s="49">
        <f t="shared" si="30"/>
        <v>60.326666666666682</v>
      </c>
      <c r="O289" s="49">
        <f t="shared" si="31"/>
        <v>66.906666666666652</v>
      </c>
      <c r="P289" s="49">
        <f t="shared" si="32"/>
        <v>73.62</v>
      </c>
      <c r="Q289" s="49">
        <f t="shared" si="33"/>
        <v>78.093333333333305</v>
      </c>
      <c r="R289" s="49">
        <f t="shared" si="34"/>
        <v>81.773333333333355</v>
      </c>
    </row>
    <row r="290" spans="12:18" hidden="1">
      <c r="L290" s="71"/>
      <c r="M290" s="48">
        <v>0.40600000000000003</v>
      </c>
      <c r="N290" s="49">
        <f t="shared" si="30"/>
        <v>60.352000000000018</v>
      </c>
      <c r="O290" s="49">
        <f t="shared" si="31"/>
        <v>66.927999999999983</v>
      </c>
      <c r="P290" s="49">
        <f t="shared" si="32"/>
        <v>73.644000000000005</v>
      </c>
      <c r="Q290" s="49">
        <f t="shared" si="33"/>
        <v>78.111999999999966</v>
      </c>
      <c r="R290" s="49">
        <f t="shared" si="34"/>
        <v>81.788000000000025</v>
      </c>
    </row>
    <row r="291" spans="12:18" hidden="1">
      <c r="L291" s="71"/>
      <c r="M291" s="48">
        <v>0.40699999999999997</v>
      </c>
      <c r="N291" s="49">
        <f t="shared" si="30"/>
        <v>60.377333333333354</v>
      </c>
      <c r="O291" s="49">
        <f t="shared" si="31"/>
        <v>66.949333333333314</v>
      </c>
      <c r="P291" s="49">
        <f t="shared" si="32"/>
        <v>73.668000000000006</v>
      </c>
      <c r="Q291" s="49">
        <f t="shared" si="33"/>
        <v>78.130666666666627</v>
      </c>
      <c r="R291" s="49">
        <f t="shared" si="34"/>
        <v>81.802666666666696</v>
      </c>
    </row>
    <row r="292" spans="12:18" hidden="1">
      <c r="L292" s="71"/>
      <c r="M292" s="48">
        <v>0.40799999999999997</v>
      </c>
      <c r="N292" s="49">
        <f t="shared" si="30"/>
        <v>60.40266666666669</v>
      </c>
      <c r="O292" s="49">
        <f t="shared" si="31"/>
        <v>66.970666666666645</v>
      </c>
      <c r="P292" s="49">
        <f t="shared" si="32"/>
        <v>73.692000000000007</v>
      </c>
      <c r="Q292" s="49">
        <f t="shared" si="33"/>
        <v>78.149333333333288</v>
      </c>
      <c r="R292" s="49">
        <f t="shared" si="34"/>
        <v>81.817333333333366</v>
      </c>
    </row>
    <row r="293" spans="12:18" hidden="1">
      <c r="L293" s="71"/>
      <c r="M293" s="48">
        <v>0.40899999999999997</v>
      </c>
      <c r="N293" s="49">
        <f t="shared" si="30"/>
        <v>60.428000000000026</v>
      </c>
      <c r="O293" s="49">
        <f t="shared" si="31"/>
        <v>66.991999999999976</v>
      </c>
      <c r="P293" s="49">
        <f t="shared" si="32"/>
        <v>73.716000000000008</v>
      </c>
      <c r="Q293" s="49">
        <f t="shared" si="33"/>
        <v>78.16799999999995</v>
      </c>
      <c r="R293" s="49">
        <f t="shared" si="34"/>
        <v>81.832000000000036</v>
      </c>
    </row>
    <row r="294" spans="12:18" hidden="1">
      <c r="L294" s="71"/>
      <c r="M294" s="48">
        <v>0.41</v>
      </c>
      <c r="N294" s="49">
        <f t="shared" si="30"/>
        <v>60.453333333333362</v>
      </c>
      <c r="O294" s="49">
        <f t="shared" si="31"/>
        <v>67.013333333333307</v>
      </c>
      <c r="P294" s="49">
        <f t="shared" si="32"/>
        <v>73.740000000000009</v>
      </c>
      <c r="Q294" s="49">
        <f t="shared" si="33"/>
        <v>78.186666666666611</v>
      </c>
      <c r="R294" s="49">
        <f t="shared" si="34"/>
        <v>81.846666666666707</v>
      </c>
    </row>
    <row r="295" spans="12:18" hidden="1">
      <c r="L295" s="71"/>
      <c r="M295" s="48">
        <v>0.41099999999999998</v>
      </c>
      <c r="N295" s="49">
        <f t="shared" si="30"/>
        <v>60.478666666666697</v>
      </c>
      <c r="O295" s="49">
        <f t="shared" si="31"/>
        <v>67.034666666666638</v>
      </c>
      <c r="P295" s="49">
        <f t="shared" si="32"/>
        <v>73.76400000000001</v>
      </c>
      <c r="Q295" s="49">
        <f t="shared" si="33"/>
        <v>78.205333333333272</v>
      </c>
      <c r="R295" s="49">
        <f t="shared" si="34"/>
        <v>81.861333333333377</v>
      </c>
    </row>
    <row r="296" spans="12:18" hidden="1">
      <c r="L296" s="71"/>
      <c r="M296" s="48">
        <v>0.41199999999999998</v>
      </c>
      <c r="N296" s="49">
        <f t="shared" si="30"/>
        <v>60.504000000000033</v>
      </c>
      <c r="O296" s="49">
        <f t="shared" si="31"/>
        <v>67.055999999999969</v>
      </c>
      <c r="P296" s="49">
        <f t="shared" si="32"/>
        <v>73.788000000000011</v>
      </c>
      <c r="Q296" s="49">
        <f t="shared" si="33"/>
        <v>78.223999999999933</v>
      </c>
      <c r="R296" s="49">
        <f t="shared" si="34"/>
        <v>81.876000000000047</v>
      </c>
    </row>
    <row r="297" spans="12:18" hidden="1">
      <c r="L297" s="71"/>
      <c r="M297" s="48">
        <v>0.41299999999999998</v>
      </c>
      <c r="N297" s="49">
        <f t="shared" si="30"/>
        <v>60.529333333333369</v>
      </c>
      <c r="O297" s="49">
        <f t="shared" si="31"/>
        <v>67.0773333333333</v>
      </c>
      <c r="P297" s="49">
        <f t="shared" si="32"/>
        <v>73.812000000000012</v>
      </c>
      <c r="Q297" s="49">
        <f t="shared" si="33"/>
        <v>78.242666666666594</v>
      </c>
      <c r="R297" s="49">
        <f t="shared" si="34"/>
        <v>81.890666666666718</v>
      </c>
    </row>
    <row r="298" spans="12:18" hidden="1">
      <c r="L298" s="71"/>
      <c r="M298" s="48">
        <v>0.41399999999999998</v>
      </c>
      <c r="N298" s="49">
        <f t="shared" si="30"/>
        <v>60.554666666666705</v>
      </c>
      <c r="O298" s="49">
        <f t="shared" si="31"/>
        <v>67.098666666666631</v>
      </c>
      <c r="P298" s="49">
        <f t="shared" si="32"/>
        <v>73.836000000000013</v>
      </c>
      <c r="Q298" s="49">
        <f t="shared" si="33"/>
        <v>78.261333333333255</v>
      </c>
      <c r="R298" s="49">
        <f t="shared" si="34"/>
        <v>81.905333333333388</v>
      </c>
    </row>
    <row r="299" spans="12:18" hidden="1">
      <c r="L299" s="71"/>
      <c r="M299" s="48">
        <v>0.41499999999999998</v>
      </c>
      <c r="N299" s="49">
        <f t="shared" si="30"/>
        <v>60.580000000000041</v>
      </c>
      <c r="O299" s="49">
        <f t="shared" si="31"/>
        <v>67.119999999999962</v>
      </c>
      <c r="P299" s="49">
        <f t="shared" si="32"/>
        <v>73.860000000000014</v>
      </c>
      <c r="Q299" s="49">
        <f t="shared" si="33"/>
        <v>78.279999999999916</v>
      </c>
      <c r="R299" s="49">
        <f t="shared" si="34"/>
        <v>81.920000000000059</v>
      </c>
    </row>
    <row r="300" spans="12:18" hidden="1">
      <c r="L300" s="71"/>
      <c r="M300" s="48">
        <v>0.41599999999999998</v>
      </c>
      <c r="N300" s="49">
        <f t="shared" si="30"/>
        <v>60.605333333333377</v>
      </c>
      <c r="O300" s="49">
        <f t="shared" si="31"/>
        <v>67.141333333333293</v>
      </c>
      <c r="P300" s="49">
        <f t="shared" si="32"/>
        <v>73.884000000000015</v>
      </c>
      <c r="Q300" s="49">
        <f t="shared" si="33"/>
        <v>78.298666666666577</v>
      </c>
      <c r="R300" s="49">
        <f t="shared" si="34"/>
        <v>81.934666666666729</v>
      </c>
    </row>
    <row r="301" spans="12:18" hidden="1">
      <c r="L301" s="71"/>
      <c r="M301" s="48">
        <v>0.41699999999999998</v>
      </c>
      <c r="N301" s="49">
        <f t="shared" si="30"/>
        <v>60.630666666666713</v>
      </c>
      <c r="O301" s="49">
        <f t="shared" si="31"/>
        <v>67.162666666666624</v>
      </c>
      <c r="P301" s="49">
        <f t="shared" si="32"/>
        <v>73.908000000000015</v>
      </c>
      <c r="Q301" s="49">
        <f t="shared" si="33"/>
        <v>78.317333333333238</v>
      </c>
      <c r="R301" s="49">
        <f t="shared" si="34"/>
        <v>81.949333333333399</v>
      </c>
    </row>
    <row r="302" spans="12:18" hidden="1">
      <c r="L302" s="71"/>
      <c r="M302" s="48">
        <v>0.41799999999999998</v>
      </c>
      <c r="N302" s="49">
        <f t="shared" si="30"/>
        <v>60.656000000000049</v>
      </c>
      <c r="O302" s="49">
        <f t="shared" si="31"/>
        <v>67.183999999999955</v>
      </c>
      <c r="P302" s="49">
        <f t="shared" si="32"/>
        <v>73.932000000000016</v>
      </c>
      <c r="Q302" s="49">
        <f t="shared" si="33"/>
        <v>78.335999999999899</v>
      </c>
      <c r="R302" s="49">
        <f t="shared" si="34"/>
        <v>81.96400000000007</v>
      </c>
    </row>
    <row r="303" spans="12:18" hidden="1">
      <c r="L303" s="71"/>
      <c r="M303" s="48">
        <v>0.41899999999999998</v>
      </c>
      <c r="N303" s="49">
        <f t="shared" si="30"/>
        <v>60.681333333333384</v>
      </c>
      <c r="O303" s="49">
        <f t="shared" si="31"/>
        <v>67.205333333333286</v>
      </c>
      <c r="P303" s="49">
        <f t="shared" si="32"/>
        <v>73.956000000000017</v>
      </c>
      <c r="Q303" s="49">
        <f t="shared" si="33"/>
        <v>78.35466666666656</v>
      </c>
      <c r="R303" s="49">
        <f t="shared" si="34"/>
        <v>81.97866666666674</v>
      </c>
    </row>
    <row r="304" spans="12:18" hidden="1">
      <c r="L304" s="71"/>
      <c r="M304" s="48">
        <v>0.42</v>
      </c>
      <c r="N304" s="49">
        <f t="shared" si="30"/>
        <v>60.70666666666672</v>
      </c>
      <c r="O304" s="49">
        <f t="shared" si="31"/>
        <v>67.226666666666617</v>
      </c>
      <c r="P304" s="49">
        <f t="shared" si="32"/>
        <v>73.980000000000018</v>
      </c>
      <c r="Q304" s="49">
        <f t="shared" si="33"/>
        <v>78.373333333333221</v>
      </c>
      <c r="R304" s="49">
        <f t="shared" si="34"/>
        <v>81.99333333333341</v>
      </c>
    </row>
    <row r="305" spans="12:18" hidden="1">
      <c r="L305" s="71"/>
      <c r="M305" s="48">
        <v>0.42099999999999999</v>
      </c>
      <c r="N305" s="49">
        <f t="shared" si="30"/>
        <v>60.732000000000056</v>
      </c>
      <c r="O305" s="49">
        <f t="shared" si="31"/>
        <v>67.247999999999948</v>
      </c>
      <c r="P305" s="49">
        <f t="shared" si="32"/>
        <v>74.004000000000019</v>
      </c>
      <c r="Q305" s="49">
        <f t="shared" si="33"/>
        <v>78.391999999999882</v>
      </c>
      <c r="R305" s="49">
        <f t="shared" si="34"/>
        <v>82.008000000000081</v>
      </c>
    </row>
    <row r="306" spans="12:18" hidden="1">
      <c r="L306" s="71"/>
      <c r="M306" s="48">
        <v>0.42199999999999999</v>
      </c>
      <c r="N306" s="49">
        <f t="shared" si="30"/>
        <v>60.757333333333392</v>
      </c>
      <c r="O306" s="49">
        <f t="shared" si="31"/>
        <v>67.269333333333279</v>
      </c>
      <c r="P306" s="49">
        <f t="shared" si="32"/>
        <v>74.02800000000002</v>
      </c>
      <c r="Q306" s="49">
        <f t="shared" si="33"/>
        <v>78.410666666666543</v>
      </c>
      <c r="R306" s="49">
        <f t="shared" si="34"/>
        <v>82.022666666666751</v>
      </c>
    </row>
    <row r="307" spans="12:18" hidden="1">
      <c r="L307" s="71"/>
      <c r="M307" s="48">
        <v>0.42299999999999999</v>
      </c>
      <c r="N307" s="49">
        <f t="shared" si="30"/>
        <v>60.782666666666728</v>
      </c>
      <c r="O307" s="49">
        <f t="shared" si="31"/>
        <v>67.29066666666661</v>
      </c>
      <c r="P307" s="49">
        <f t="shared" si="32"/>
        <v>74.052000000000021</v>
      </c>
      <c r="Q307" s="49">
        <f t="shared" si="33"/>
        <v>78.429333333333204</v>
      </c>
      <c r="R307" s="49">
        <f t="shared" si="34"/>
        <v>82.037333333333422</v>
      </c>
    </row>
    <row r="308" spans="12:18" hidden="1">
      <c r="L308" s="71"/>
      <c r="M308" s="48">
        <v>0.42399999999999999</v>
      </c>
      <c r="N308" s="49">
        <f t="shared" si="30"/>
        <v>60.808000000000064</v>
      </c>
      <c r="O308" s="49">
        <f t="shared" si="31"/>
        <v>67.311999999999941</v>
      </c>
      <c r="P308" s="49">
        <f t="shared" si="32"/>
        <v>74.076000000000022</v>
      </c>
      <c r="Q308" s="49">
        <f t="shared" si="33"/>
        <v>78.447999999999865</v>
      </c>
      <c r="R308" s="49">
        <f t="shared" si="34"/>
        <v>82.052000000000092</v>
      </c>
    </row>
    <row r="309" spans="12:18" hidden="1">
      <c r="L309" s="71"/>
      <c r="M309" s="48">
        <v>0.42499999999999999</v>
      </c>
      <c r="N309" s="49">
        <f t="shared" si="30"/>
        <v>60.8333333333334</v>
      </c>
      <c r="O309" s="49">
        <f t="shared" si="31"/>
        <v>67.333333333333272</v>
      </c>
      <c r="P309" s="49">
        <f t="shared" si="32"/>
        <v>74.100000000000023</v>
      </c>
      <c r="Q309" s="49">
        <f t="shared" si="33"/>
        <v>78.466666666666526</v>
      </c>
      <c r="R309" s="49">
        <f t="shared" si="34"/>
        <v>82.066666666666762</v>
      </c>
    </row>
    <row r="310" spans="12:18" hidden="1">
      <c r="L310" s="71"/>
      <c r="M310" s="48">
        <v>0.42599999999999999</v>
      </c>
      <c r="N310" s="49">
        <f t="shared" si="30"/>
        <v>60.858666666666736</v>
      </c>
      <c r="O310" s="49">
        <f t="shared" si="31"/>
        <v>67.354666666666603</v>
      </c>
      <c r="P310" s="49">
        <f t="shared" si="32"/>
        <v>74.124000000000024</v>
      </c>
      <c r="Q310" s="49">
        <f t="shared" si="33"/>
        <v>78.485333333333188</v>
      </c>
      <c r="R310" s="49">
        <f t="shared" si="34"/>
        <v>82.081333333333433</v>
      </c>
    </row>
    <row r="311" spans="12:18" hidden="1">
      <c r="L311" s="71"/>
      <c r="M311" s="48">
        <v>0.42699999999999999</v>
      </c>
      <c r="N311" s="49">
        <f t="shared" si="30"/>
        <v>60.884000000000071</v>
      </c>
      <c r="O311" s="49">
        <f t="shared" si="31"/>
        <v>67.375999999999934</v>
      </c>
      <c r="P311" s="49">
        <f t="shared" si="32"/>
        <v>74.148000000000025</v>
      </c>
      <c r="Q311" s="49">
        <f t="shared" si="33"/>
        <v>78.503999999999849</v>
      </c>
      <c r="R311" s="49">
        <f t="shared" si="34"/>
        <v>82.096000000000103</v>
      </c>
    </row>
    <row r="312" spans="12:18" hidden="1">
      <c r="L312" s="71"/>
      <c r="M312" s="48">
        <v>0.42799999999999999</v>
      </c>
      <c r="N312" s="49">
        <f t="shared" si="30"/>
        <v>60.909333333333407</v>
      </c>
      <c r="O312" s="49">
        <f t="shared" si="31"/>
        <v>67.397333333333265</v>
      </c>
      <c r="P312" s="49">
        <f t="shared" si="32"/>
        <v>74.172000000000025</v>
      </c>
      <c r="Q312" s="49">
        <f t="shared" si="33"/>
        <v>78.52266666666651</v>
      </c>
      <c r="R312" s="49">
        <f t="shared" si="34"/>
        <v>82.110666666666773</v>
      </c>
    </row>
    <row r="313" spans="12:18" hidden="1">
      <c r="L313" s="71"/>
      <c r="M313" s="48">
        <v>0.42899999999999999</v>
      </c>
      <c r="N313" s="49">
        <f t="shared" si="30"/>
        <v>60.934666666666743</v>
      </c>
      <c r="O313" s="49">
        <f t="shared" si="31"/>
        <v>67.418666666666596</v>
      </c>
      <c r="P313" s="49">
        <f t="shared" si="32"/>
        <v>74.196000000000026</v>
      </c>
      <c r="Q313" s="49">
        <f t="shared" si="33"/>
        <v>78.541333333333171</v>
      </c>
      <c r="R313" s="49">
        <f t="shared" si="34"/>
        <v>82.125333333333444</v>
      </c>
    </row>
    <row r="314" spans="12:18" hidden="1">
      <c r="L314" s="71"/>
      <c r="M314" s="48">
        <v>0.43</v>
      </c>
      <c r="N314" s="49">
        <f t="shared" si="30"/>
        <v>60.960000000000079</v>
      </c>
      <c r="O314" s="49">
        <f t="shared" si="31"/>
        <v>67.439999999999927</v>
      </c>
      <c r="P314" s="49">
        <f t="shared" si="32"/>
        <v>74.220000000000027</v>
      </c>
      <c r="Q314" s="49">
        <f t="shared" si="33"/>
        <v>78.559999999999832</v>
      </c>
      <c r="R314" s="49">
        <f t="shared" si="34"/>
        <v>82.140000000000114</v>
      </c>
    </row>
    <row r="315" spans="12:18" hidden="1">
      <c r="L315" s="71"/>
      <c r="M315" s="48">
        <v>0.43099999999999999</v>
      </c>
      <c r="N315" s="49">
        <f t="shared" si="30"/>
        <v>60.985333333333415</v>
      </c>
      <c r="O315" s="49">
        <f t="shared" si="31"/>
        <v>67.461333333333258</v>
      </c>
      <c r="P315" s="49">
        <f t="shared" si="32"/>
        <v>74.244000000000028</v>
      </c>
      <c r="Q315" s="49">
        <f t="shared" si="33"/>
        <v>78.578666666666493</v>
      </c>
      <c r="R315" s="49">
        <f t="shared" si="34"/>
        <v>82.154666666666785</v>
      </c>
    </row>
    <row r="316" spans="12:18" hidden="1">
      <c r="L316" s="71"/>
      <c r="M316" s="48">
        <v>0.432</v>
      </c>
      <c r="N316" s="49">
        <f t="shared" si="30"/>
        <v>61.010666666666751</v>
      </c>
      <c r="O316" s="49">
        <f t="shared" si="31"/>
        <v>67.482666666666589</v>
      </c>
      <c r="P316" s="49">
        <f t="shared" si="32"/>
        <v>74.268000000000029</v>
      </c>
      <c r="Q316" s="49">
        <f t="shared" si="33"/>
        <v>78.597333333333154</v>
      </c>
      <c r="R316" s="49">
        <f t="shared" si="34"/>
        <v>82.169333333333455</v>
      </c>
    </row>
    <row r="317" spans="12:18" hidden="1">
      <c r="L317" s="71"/>
      <c r="M317" s="48">
        <v>0.433</v>
      </c>
      <c r="N317" s="49">
        <f t="shared" si="30"/>
        <v>61.036000000000087</v>
      </c>
      <c r="O317" s="49">
        <f t="shared" si="31"/>
        <v>67.50399999999992</v>
      </c>
      <c r="P317" s="49">
        <f t="shared" si="32"/>
        <v>74.29200000000003</v>
      </c>
      <c r="Q317" s="49">
        <f t="shared" si="33"/>
        <v>78.615999999999815</v>
      </c>
      <c r="R317" s="49">
        <f t="shared" si="34"/>
        <v>82.184000000000125</v>
      </c>
    </row>
    <row r="318" spans="12:18" hidden="1">
      <c r="L318" s="71"/>
      <c r="M318" s="48">
        <v>0.434</v>
      </c>
      <c r="N318" s="49">
        <f t="shared" si="30"/>
        <v>61.061333333333423</v>
      </c>
      <c r="O318" s="49">
        <f t="shared" si="31"/>
        <v>67.525333333333251</v>
      </c>
      <c r="P318" s="49">
        <f t="shared" si="32"/>
        <v>74.316000000000031</v>
      </c>
      <c r="Q318" s="49">
        <f t="shared" si="33"/>
        <v>78.634666666666476</v>
      </c>
      <c r="R318" s="49">
        <f t="shared" si="34"/>
        <v>82.198666666666796</v>
      </c>
    </row>
    <row r="319" spans="12:18" hidden="1">
      <c r="L319" s="71"/>
      <c r="M319" s="48">
        <v>0.435</v>
      </c>
      <c r="N319" s="49">
        <f t="shared" si="30"/>
        <v>61.086666666666758</v>
      </c>
      <c r="O319" s="49">
        <f t="shared" si="31"/>
        <v>67.546666666666582</v>
      </c>
      <c r="P319" s="49">
        <f t="shared" si="32"/>
        <v>74.340000000000032</v>
      </c>
      <c r="Q319" s="49">
        <f t="shared" si="33"/>
        <v>78.653333333333137</v>
      </c>
      <c r="R319" s="49">
        <f t="shared" si="34"/>
        <v>82.213333333333466</v>
      </c>
    </row>
    <row r="320" spans="12:18" hidden="1">
      <c r="L320" s="71"/>
      <c r="M320" s="48">
        <v>0.436</v>
      </c>
      <c r="N320" s="49">
        <f t="shared" si="30"/>
        <v>61.112000000000094</v>
      </c>
      <c r="O320" s="49">
        <f t="shared" si="31"/>
        <v>67.567999999999913</v>
      </c>
      <c r="P320" s="49">
        <f t="shared" si="32"/>
        <v>74.364000000000033</v>
      </c>
      <c r="Q320" s="49">
        <f t="shared" si="33"/>
        <v>78.671999999999798</v>
      </c>
      <c r="R320" s="49">
        <f t="shared" si="34"/>
        <v>82.228000000000137</v>
      </c>
    </row>
    <row r="321" spans="12:18" hidden="1">
      <c r="L321" s="71"/>
      <c r="M321" s="48">
        <v>0.437</v>
      </c>
      <c r="N321" s="49">
        <f t="shared" si="30"/>
        <v>61.13733333333343</v>
      </c>
      <c r="O321" s="49">
        <f t="shared" si="31"/>
        <v>67.589333333333244</v>
      </c>
      <c r="P321" s="49">
        <f t="shared" si="32"/>
        <v>74.388000000000034</v>
      </c>
      <c r="Q321" s="49">
        <f t="shared" si="33"/>
        <v>78.690666666666459</v>
      </c>
      <c r="R321" s="49">
        <f t="shared" si="34"/>
        <v>82.242666666666807</v>
      </c>
    </row>
    <row r="322" spans="12:18" hidden="1">
      <c r="L322" s="71"/>
      <c r="M322" s="48">
        <v>0.438</v>
      </c>
      <c r="N322" s="49">
        <f t="shared" si="30"/>
        <v>61.162666666666766</v>
      </c>
      <c r="O322" s="49">
        <f t="shared" si="31"/>
        <v>67.610666666666575</v>
      </c>
      <c r="P322" s="49">
        <f t="shared" si="32"/>
        <v>74.412000000000035</v>
      </c>
      <c r="Q322" s="49">
        <f t="shared" si="33"/>
        <v>78.70933333333312</v>
      </c>
      <c r="R322" s="49">
        <f t="shared" si="34"/>
        <v>82.257333333333477</v>
      </c>
    </row>
    <row r="323" spans="12:18" hidden="1">
      <c r="L323" s="71"/>
      <c r="M323" s="48">
        <v>0.439</v>
      </c>
      <c r="N323" s="49">
        <f t="shared" si="30"/>
        <v>61.188000000000102</v>
      </c>
      <c r="O323" s="49">
        <f t="shared" si="31"/>
        <v>67.631999999999906</v>
      </c>
      <c r="P323" s="49">
        <f t="shared" si="32"/>
        <v>74.436000000000035</v>
      </c>
      <c r="Q323" s="49">
        <f t="shared" si="33"/>
        <v>78.727999999999781</v>
      </c>
      <c r="R323" s="49">
        <f t="shared" si="34"/>
        <v>82.272000000000148</v>
      </c>
    </row>
    <row r="324" spans="12:18" hidden="1">
      <c r="L324" s="71"/>
      <c r="M324" s="48">
        <v>0.44</v>
      </c>
      <c r="N324" s="49">
        <f t="shared" si="30"/>
        <v>61.213333333333438</v>
      </c>
      <c r="O324" s="49">
        <f t="shared" si="31"/>
        <v>67.653333333333237</v>
      </c>
      <c r="P324" s="49">
        <f t="shared" si="32"/>
        <v>74.460000000000036</v>
      </c>
      <c r="Q324" s="49">
        <f t="shared" si="33"/>
        <v>78.746666666666442</v>
      </c>
      <c r="R324" s="49">
        <f t="shared" si="34"/>
        <v>82.286666666666818</v>
      </c>
    </row>
    <row r="325" spans="12:18" hidden="1">
      <c r="L325" s="71"/>
      <c r="M325" s="48">
        <v>0.441</v>
      </c>
      <c r="N325" s="49">
        <f t="shared" si="30"/>
        <v>61.238666666666774</v>
      </c>
      <c r="O325" s="49">
        <f t="shared" si="31"/>
        <v>67.674666666666567</v>
      </c>
      <c r="P325" s="49">
        <f t="shared" si="32"/>
        <v>74.484000000000037</v>
      </c>
      <c r="Q325" s="49">
        <f t="shared" si="33"/>
        <v>78.765333333333103</v>
      </c>
      <c r="R325" s="49">
        <f t="shared" si="34"/>
        <v>82.301333333333488</v>
      </c>
    </row>
    <row r="326" spans="12:18" hidden="1">
      <c r="L326" s="71"/>
      <c r="M326" s="48">
        <v>0.442</v>
      </c>
      <c r="N326" s="49">
        <f t="shared" si="30"/>
        <v>61.264000000000109</v>
      </c>
      <c r="O326" s="49">
        <f t="shared" si="31"/>
        <v>67.695999999999898</v>
      </c>
      <c r="P326" s="49">
        <f t="shared" si="32"/>
        <v>74.508000000000038</v>
      </c>
      <c r="Q326" s="49">
        <f t="shared" si="33"/>
        <v>78.783999999999764</v>
      </c>
      <c r="R326" s="49">
        <f t="shared" si="34"/>
        <v>82.316000000000159</v>
      </c>
    </row>
    <row r="327" spans="12:18" hidden="1">
      <c r="L327" s="71"/>
      <c r="M327" s="48">
        <v>0.443</v>
      </c>
      <c r="N327" s="49">
        <f t="shared" si="30"/>
        <v>61.289333333333445</v>
      </c>
      <c r="O327" s="49">
        <f t="shared" si="31"/>
        <v>67.717333333333229</v>
      </c>
      <c r="P327" s="49">
        <f t="shared" si="32"/>
        <v>74.532000000000039</v>
      </c>
      <c r="Q327" s="49">
        <f t="shared" si="33"/>
        <v>78.802666666666425</v>
      </c>
      <c r="R327" s="49">
        <f t="shared" si="34"/>
        <v>82.330666666666829</v>
      </c>
    </row>
    <row r="328" spans="12:18" hidden="1">
      <c r="L328" s="71"/>
      <c r="M328" s="48">
        <v>0.44400000000000001</v>
      </c>
      <c r="N328" s="49">
        <f t="shared" si="30"/>
        <v>61.314666666666781</v>
      </c>
      <c r="O328" s="49">
        <f t="shared" si="31"/>
        <v>67.73866666666656</v>
      </c>
      <c r="P328" s="49">
        <f t="shared" si="32"/>
        <v>74.55600000000004</v>
      </c>
      <c r="Q328" s="49">
        <f t="shared" si="33"/>
        <v>78.821333333333087</v>
      </c>
      <c r="R328" s="49">
        <f t="shared" si="34"/>
        <v>82.3453333333335</v>
      </c>
    </row>
    <row r="329" spans="12:18" hidden="1">
      <c r="L329" s="71"/>
      <c r="M329" s="48">
        <v>0.44500000000000001</v>
      </c>
      <c r="N329" s="49">
        <f t="shared" si="30"/>
        <v>61.340000000000117</v>
      </c>
      <c r="O329" s="49">
        <f t="shared" si="31"/>
        <v>67.759999999999891</v>
      </c>
      <c r="P329" s="49">
        <f t="shared" si="32"/>
        <v>74.580000000000041</v>
      </c>
      <c r="Q329" s="49">
        <f t="shared" si="33"/>
        <v>78.839999999999748</v>
      </c>
      <c r="R329" s="49">
        <f t="shared" si="34"/>
        <v>82.36000000000017</v>
      </c>
    </row>
    <row r="330" spans="12:18" hidden="1">
      <c r="L330" s="71"/>
      <c r="M330" s="48">
        <v>0.44600000000000001</v>
      </c>
      <c r="N330" s="49">
        <f t="shared" si="30"/>
        <v>61.365333333333453</v>
      </c>
      <c r="O330" s="49">
        <f t="shared" si="31"/>
        <v>67.781333333333222</v>
      </c>
      <c r="P330" s="49">
        <f t="shared" si="32"/>
        <v>74.604000000000042</v>
      </c>
      <c r="Q330" s="49">
        <f t="shared" si="33"/>
        <v>78.858666666666409</v>
      </c>
      <c r="R330" s="49">
        <f t="shared" si="34"/>
        <v>82.37466666666684</v>
      </c>
    </row>
    <row r="331" spans="12:18" hidden="1">
      <c r="L331" s="71"/>
      <c r="M331" s="48">
        <v>0.44700000000000001</v>
      </c>
      <c r="N331" s="49">
        <f t="shared" si="30"/>
        <v>61.390666666666789</v>
      </c>
      <c r="O331" s="49">
        <f t="shared" si="31"/>
        <v>67.802666666666553</v>
      </c>
      <c r="P331" s="49">
        <f t="shared" si="32"/>
        <v>74.628000000000043</v>
      </c>
      <c r="Q331" s="49">
        <f t="shared" si="33"/>
        <v>78.87733333333307</v>
      </c>
      <c r="R331" s="49">
        <f t="shared" si="34"/>
        <v>82.389333333333511</v>
      </c>
    </row>
    <row r="332" spans="12:18" hidden="1">
      <c r="L332" s="71"/>
      <c r="M332" s="48">
        <v>0.44800000000000001</v>
      </c>
      <c r="N332" s="49">
        <f t="shared" si="30"/>
        <v>61.416000000000125</v>
      </c>
      <c r="O332" s="49">
        <f t="shared" si="31"/>
        <v>67.823999999999884</v>
      </c>
      <c r="P332" s="49">
        <f t="shared" si="32"/>
        <v>74.652000000000044</v>
      </c>
      <c r="Q332" s="49">
        <f t="shared" si="33"/>
        <v>78.895999999999731</v>
      </c>
      <c r="R332" s="49">
        <f t="shared" si="34"/>
        <v>82.404000000000181</v>
      </c>
    </row>
    <row r="333" spans="12:18" hidden="1">
      <c r="L333" s="71"/>
      <c r="M333" s="48">
        <v>0.44900000000000001</v>
      </c>
      <c r="N333" s="49">
        <f t="shared" si="30"/>
        <v>61.441333333333461</v>
      </c>
      <c r="O333" s="49">
        <f t="shared" si="31"/>
        <v>67.845333333333215</v>
      </c>
      <c r="P333" s="49">
        <f t="shared" si="32"/>
        <v>74.676000000000045</v>
      </c>
      <c r="Q333" s="49">
        <f t="shared" si="33"/>
        <v>78.914666666666392</v>
      </c>
      <c r="R333" s="49">
        <f t="shared" si="34"/>
        <v>82.418666666666851</v>
      </c>
    </row>
    <row r="334" spans="12:18" hidden="1">
      <c r="L334" s="71"/>
      <c r="M334" s="48">
        <v>0.45</v>
      </c>
      <c r="N334" s="49">
        <f t="shared" si="30"/>
        <v>61.466666666666796</v>
      </c>
      <c r="O334" s="49">
        <f t="shared" si="31"/>
        <v>67.866666666666546</v>
      </c>
      <c r="P334" s="49">
        <f t="shared" si="32"/>
        <v>74.700000000000045</v>
      </c>
      <c r="Q334" s="49">
        <f t="shared" si="33"/>
        <v>78.933333333333053</v>
      </c>
      <c r="R334" s="49">
        <f t="shared" si="34"/>
        <v>82.433333333333522</v>
      </c>
    </row>
    <row r="335" spans="12:18" hidden="1">
      <c r="L335" s="71"/>
      <c r="M335" s="48">
        <v>0.45100000000000001</v>
      </c>
      <c r="N335" s="49">
        <f t="shared" si="30"/>
        <v>61.492000000000132</v>
      </c>
      <c r="O335" s="49">
        <f t="shared" si="31"/>
        <v>67.887999999999877</v>
      </c>
      <c r="P335" s="49">
        <f t="shared" si="32"/>
        <v>74.724000000000046</v>
      </c>
      <c r="Q335" s="49">
        <f t="shared" si="33"/>
        <v>78.951999999999714</v>
      </c>
      <c r="R335" s="49">
        <f t="shared" si="34"/>
        <v>82.448000000000192</v>
      </c>
    </row>
    <row r="336" spans="12:18" hidden="1">
      <c r="L336" s="71"/>
      <c r="M336" s="48">
        <v>0.45200000000000001</v>
      </c>
      <c r="N336" s="49">
        <f t="shared" si="30"/>
        <v>61.517333333333468</v>
      </c>
      <c r="O336" s="49">
        <f t="shared" si="31"/>
        <v>67.909333333333208</v>
      </c>
      <c r="P336" s="49">
        <f t="shared" si="32"/>
        <v>74.748000000000047</v>
      </c>
      <c r="Q336" s="49">
        <f t="shared" si="33"/>
        <v>78.970666666666375</v>
      </c>
      <c r="R336" s="49">
        <f t="shared" si="34"/>
        <v>82.462666666666863</v>
      </c>
    </row>
    <row r="337" spans="12:18" hidden="1">
      <c r="L337" s="71"/>
      <c r="M337" s="48">
        <v>0.45300000000000001</v>
      </c>
      <c r="N337" s="49">
        <f t="shared" si="30"/>
        <v>61.542666666666804</v>
      </c>
      <c r="O337" s="49">
        <f t="shared" si="31"/>
        <v>67.930666666666539</v>
      </c>
      <c r="P337" s="49">
        <f t="shared" si="32"/>
        <v>74.772000000000048</v>
      </c>
      <c r="Q337" s="49">
        <f t="shared" si="33"/>
        <v>78.989333333333036</v>
      </c>
      <c r="R337" s="49">
        <f t="shared" si="34"/>
        <v>82.477333333333533</v>
      </c>
    </row>
    <row r="338" spans="12:18" hidden="1">
      <c r="L338" s="71"/>
      <c r="M338" s="48">
        <v>0.45400000000000001</v>
      </c>
      <c r="N338" s="49">
        <f t="shared" si="30"/>
        <v>61.56800000000014</v>
      </c>
      <c r="O338" s="49">
        <f t="shared" si="31"/>
        <v>67.95199999999987</v>
      </c>
      <c r="P338" s="49">
        <f t="shared" si="32"/>
        <v>74.796000000000049</v>
      </c>
      <c r="Q338" s="49">
        <f t="shared" si="33"/>
        <v>79.007999999999697</v>
      </c>
      <c r="R338" s="49">
        <f t="shared" si="34"/>
        <v>82.492000000000203</v>
      </c>
    </row>
    <row r="339" spans="12:18" hidden="1">
      <c r="L339" s="71"/>
      <c r="M339" s="48">
        <v>0.45500000000000002</v>
      </c>
      <c r="N339" s="49">
        <f t="shared" si="30"/>
        <v>61.593333333333476</v>
      </c>
      <c r="O339" s="49">
        <f t="shared" si="31"/>
        <v>67.973333333333201</v>
      </c>
      <c r="P339" s="49">
        <f t="shared" si="32"/>
        <v>74.82000000000005</v>
      </c>
      <c r="Q339" s="49">
        <f t="shared" si="33"/>
        <v>79.026666666666358</v>
      </c>
      <c r="R339" s="49">
        <f t="shared" si="34"/>
        <v>82.506666666666874</v>
      </c>
    </row>
    <row r="340" spans="12:18" hidden="1">
      <c r="L340" s="71"/>
      <c r="M340" s="48">
        <v>0.45600000000000002</v>
      </c>
      <c r="N340" s="49">
        <f t="shared" si="30"/>
        <v>61.618666666666812</v>
      </c>
      <c r="O340" s="49">
        <f t="shared" si="31"/>
        <v>67.994666666666532</v>
      </c>
      <c r="P340" s="49">
        <f t="shared" si="32"/>
        <v>74.844000000000051</v>
      </c>
      <c r="Q340" s="49">
        <f t="shared" si="33"/>
        <v>79.045333333333019</v>
      </c>
      <c r="R340" s="49">
        <f t="shared" si="34"/>
        <v>82.521333333333544</v>
      </c>
    </row>
    <row r="341" spans="12:18" hidden="1">
      <c r="L341" s="71"/>
      <c r="M341" s="48">
        <v>0.45700000000000002</v>
      </c>
      <c r="N341" s="49">
        <f t="shared" si="30"/>
        <v>61.644000000000148</v>
      </c>
      <c r="O341" s="49">
        <f t="shared" si="31"/>
        <v>68.015999999999863</v>
      </c>
      <c r="P341" s="49">
        <f t="shared" si="32"/>
        <v>74.868000000000052</v>
      </c>
      <c r="Q341" s="49">
        <f t="shared" si="33"/>
        <v>79.06399999999968</v>
      </c>
      <c r="R341" s="49">
        <f t="shared" si="34"/>
        <v>82.536000000000215</v>
      </c>
    </row>
    <row r="342" spans="12:18" hidden="1">
      <c r="L342" s="71"/>
      <c r="M342" s="48">
        <v>0.45800000000000002</v>
      </c>
      <c r="N342" s="49">
        <f t="shared" si="30"/>
        <v>61.669333333333483</v>
      </c>
      <c r="O342" s="49">
        <f t="shared" si="31"/>
        <v>68.037333333333194</v>
      </c>
      <c r="P342" s="49">
        <f t="shared" si="32"/>
        <v>74.892000000000053</v>
      </c>
      <c r="Q342" s="49">
        <f t="shared" si="33"/>
        <v>79.082666666666341</v>
      </c>
      <c r="R342" s="49">
        <f t="shared" si="34"/>
        <v>82.550666666666885</v>
      </c>
    </row>
    <row r="343" spans="12:18" hidden="1">
      <c r="L343" s="71"/>
      <c r="M343" s="48">
        <v>0.45900000000000002</v>
      </c>
      <c r="N343" s="49">
        <f t="shared" si="30"/>
        <v>61.694666666666819</v>
      </c>
      <c r="O343" s="49">
        <f t="shared" si="31"/>
        <v>68.058666666666525</v>
      </c>
      <c r="P343" s="49">
        <f t="shared" si="32"/>
        <v>74.916000000000054</v>
      </c>
      <c r="Q343" s="49">
        <f t="shared" si="33"/>
        <v>79.101333333333002</v>
      </c>
      <c r="R343" s="49">
        <f t="shared" si="34"/>
        <v>82.565333333333555</v>
      </c>
    </row>
    <row r="344" spans="12:18" hidden="1">
      <c r="L344" s="71"/>
      <c r="M344" s="48">
        <v>0.46</v>
      </c>
      <c r="N344" s="49">
        <f t="shared" si="30"/>
        <v>61.720000000000155</v>
      </c>
      <c r="O344" s="49">
        <f t="shared" si="31"/>
        <v>68.079999999999856</v>
      </c>
      <c r="P344" s="49">
        <f t="shared" si="32"/>
        <v>74.940000000000055</v>
      </c>
      <c r="Q344" s="49">
        <f t="shared" si="33"/>
        <v>79.119999999999663</v>
      </c>
      <c r="R344" s="49">
        <f t="shared" si="34"/>
        <v>82.580000000000226</v>
      </c>
    </row>
    <row r="345" spans="12:18" hidden="1">
      <c r="L345" s="71"/>
      <c r="M345" s="48">
        <v>0.46100000000000002</v>
      </c>
      <c r="N345" s="49">
        <f t="shared" si="30"/>
        <v>61.745333333333491</v>
      </c>
      <c r="O345" s="49">
        <f t="shared" si="31"/>
        <v>68.101333333333187</v>
      </c>
      <c r="P345" s="49">
        <f t="shared" si="32"/>
        <v>74.964000000000055</v>
      </c>
      <c r="Q345" s="49">
        <f t="shared" si="33"/>
        <v>79.138666666666325</v>
      </c>
      <c r="R345" s="49">
        <f t="shared" si="34"/>
        <v>82.594666666666896</v>
      </c>
    </row>
    <row r="346" spans="12:18" hidden="1">
      <c r="L346" s="71"/>
      <c r="M346" s="48">
        <v>0.46200000000000002</v>
      </c>
      <c r="N346" s="49">
        <f t="shared" si="30"/>
        <v>61.770666666666827</v>
      </c>
      <c r="O346" s="49">
        <f t="shared" si="31"/>
        <v>68.122666666666518</v>
      </c>
      <c r="P346" s="49">
        <f t="shared" si="32"/>
        <v>74.988000000000056</v>
      </c>
      <c r="Q346" s="49">
        <f t="shared" si="33"/>
        <v>79.157333333332986</v>
      </c>
      <c r="R346" s="49">
        <f t="shared" si="34"/>
        <v>82.609333333333566</v>
      </c>
    </row>
    <row r="347" spans="12:18" hidden="1">
      <c r="L347" s="71"/>
      <c r="M347" s="48">
        <v>0.46300000000000002</v>
      </c>
      <c r="N347" s="49">
        <f t="shared" si="30"/>
        <v>61.796000000000163</v>
      </c>
      <c r="O347" s="49">
        <f t="shared" si="31"/>
        <v>68.143999999999849</v>
      </c>
      <c r="P347" s="49">
        <f t="shared" si="32"/>
        <v>75.012000000000057</v>
      </c>
      <c r="Q347" s="49">
        <f t="shared" si="33"/>
        <v>79.175999999999647</v>
      </c>
      <c r="R347" s="49">
        <f t="shared" si="34"/>
        <v>82.624000000000237</v>
      </c>
    </row>
    <row r="348" spans="12:18" hidden="1">
      <c r="L348" s="71"/>
      <c r="M348" s="48">
        <v>0.46400000000000002</v>
      </c>
      <c r="N348" s="49">
        <f t="shared" si="30"/>
        <v>61.821333333333499</v>
      </c>
      <c r="O348" s="49">
        <f t="shared" si="31"/>
        <v>68.16533333333318</v>
      </c>
      <c r="P348" s="49">
        <f t="shared" si="32"/>
        <v>75.036000000000058</v>
      </c>
      <c r="Q348" s="49">
        <f t="shared" si="33"/>
        <v>79.194666666666308</v>
      </c>
      <c r="R348" s="49">
        <f t="shared" si="34"/>
        <v>82.638666666666907</v>
      </c>
    </row>
    <row r="349" spans="12:18" hidden="1">
      <c r="L349" s="71"/>
      <c r="M349" s="48">
        <v>0.46500000000000002</v>
      </c>
      <c r="N349" s="49">
        <f t="shared" si="30"/>
        <v>61.846666666666835</v>
      </c>
      <c r="O349" s="49">
        <f t="shared" si="31"/>
        <v>68.186666666666511</v>
      </c>
      <c r="P349" s="49">
        <f t="shared" si="32"/>
        <v>75.060000000000059</v>
      </c>
      <c r="Q349" s="49">
        <f t="shared" si="33"/>
        <v>79.213333333332969</v>
      </c>
      <c r="R349" s="49">
        <f t="shared" si="34"/>
        <v>82.653333333333578</v>
      </c>
    </row>
    <row r="350" spans="12:18" hidden="1">
      <c r="L350" s="71"/>
      <c r="M350" s="48">
        <v>0.46600000000000003</v>
      </c>
      <c r="N350" s="49">
        <f t="shared" ref="N350:N413" si="35">N349+0.0253333333333333</f>
        <v>61.87200000000017</v>
      </c>
      <c r="O350" s="49">
        <f t="shared" ref="O350:O413" si="36">O349+0.0213333333333333</f>
        <v>68.207999999999842</v>
      </c>
      <c r="P350" s="49">
        <f t="shared" ref="P350:P413" si="37">P349+0.024</f>
        <v>75.08400000000006</v>
      </c>
      <c r="Q350" s="49">
        <f t="shared" ref="Q350:Q413" si="38">Q349+0.0186666666666666</f>
        <v>79.23199999999963</v>
      </c>
      <c r="R350" s="49">
        <f t="shared" ref="R350:R413" si="39">R349+0.0146666666666666</f>
        <v>82.668000000000248</v>
      </c>
    </row>
    <row r="351" spans="12:18" hidden="1">
      <c r="L351" s="71"/>
      <c r="M351" s="48">
        <v>0.46700000000000003</v>
      </c>
      <c r="N351" s="49">
        <f t="shared" si="35"/>
        <v>61.897333333333506</v>
      </c>
      <c r="O351" s="49">
        <f t="shared" si="36"/>
        <v>68.229333333333173</v>
      </c>
      <c r="P351" s="49">
        <f t="shared" si="37"/>
        <v>75.108000000000061</v>
      </c>
      <c r="Q351" s="49">
        <f t="shared" si="38"/>
        <v>79.250666666666291</v>
      </c>
      <c r="R351" s="49">
        <f t="shared" si="39"/>
        <v>82.682666666666918</v>
      </c>
    </row>
    <row r="352" spans="12:18" hidden="1">
      <c r="L352" s="71"/>
      <c r="M352" s="48">
        <v>0.46800000000000003</v>
      </c>
      <c r="N352" s="49">
        <f t="shared" si="35"/>
        <v>61.922666666666842</v>
      </c>
      <c r="O352" s="49">
        <f t="shared" si="36"/>
        <v>68.250666666666504</v>
      </c>
      <c r="P352" s="49">
        <f t="shared" si="37"/>
        <v>75.132000000000062</v>
      </c>
      <c r="Q352" s="49">
        <f t="shared" si="38"/>
        <v>79.269333333332952</v>
      </c>
      <c r="R352" s="49">
        <f t="shared" si="39"/>
        <v>82.697333333333589</v>
      </c>
    </row>
    <row r="353" spans="12:18" hidden="1">
      <c r="L353" s="71"/>
      <c r="M353" s="48">
        <v>0.46899999999999997</v>
      </c>
      <c r="N353" s="49">
        <f t="shared" si="35"/>
        <v>61.948000000000178</v>
      </c>
      <c r="O353" s="49">
        <f t="shared" si="36"/>
        <v>68.271999999999835</v>
      </c>
      <c r="P353" s="49">
        <f t="shared" si="37"/>
        <v>75.156000000000063</v>
      </c>
      <c r="Q353" s="49">
        <f t="shared" si="38"/>
        <v>79.287999999999613</v>
      </c>
      <c r="R353" s="49">
        <f t="shared" si="39"/>
        <v>82.712000000000259</v>
      </c>
    </row>
    <row r="354" spans="12:18" hidden="1">
      <c r="L354" s="71"/>
      <c r="M354" s="48">
        <v>0.47</v>
      </c>
      <c r="N354" s="49">
        <f t="shared" si="35"/>
        <v>61.973333333333514</v>
      </c>
      <c r="O354" s="49">
        <f t="shared" si="36"/>
        <v>68.293333333333166</v>
      </c>
      <c r="P354" s="49">
        <f t="shared" si="37"/>
        <v>75.180000000000064</v>
      </c>
      <c r="Q354" s="49">
        <f t="shared" si="38"/>
        <v>79.306666666666274</v>
      </c>
      <c r="R354" s="49">
        <f t="shared" si="39"/>
        <v>82.726666666666929</v>
      </c>
    </row>
    <row r="355" spans="12:18" hidden="1">
      <c r="L355" s="71"/>
      <c r="M355" s="48">
        <v>0.47099999999999997</v>
      </c>
      <c r="N355" s="49">
        <f t="shared" si="35"/>
        <v>61.99866666666685</v>
      </c>
      <c r="O355" s="49">
        <f t="shared" si="36"/>
        <v>68.314666666666497</v>
      </c>
      <c r="P355" s="49">
        <f t="shared" si="37"/>
        <v>75.204000000000065</v>
      </c>
      <c r="Q355" s="49">
        <f t="shared" si="38"/>
        <v>79.325333333332935</v>
      </c>
      <c r="R355" s="49">
        <f t="shared" si="39"/>
        <v>82.7413333333336</v>
      </c>
    </row>
    <row r="356" spans="12:18" hidden="1">
      <c r="L356" s="71"/>
      <c r="M356" s="48">
        <v>0.47199999999999998</v>
      </c>
      <c r="N356" s="49">
        <f t="shared" si="35"/>
        <v>62.024000000000186</v>
      </c>
      <c r="O356" s="49">
        <f t="shared" si="36"/>
        <v>68.335999999999828</v>
      </c>
      <c r="P356" s="49">
        <f t="shared" si="37"/>
        <v>75.228000000000065</v>
      </c>
      <c r="Q356" s="49">
        <f t="shared" si="38"/>
        <v>79.343999999999596</v>
      </c>
      <c r="R356" s="49">
        <f t="shared" si="39"/>
        <v>82.75600000000027</v>
      </c>
    </row>
    <row r="357" spans="12:18" hidden="1">
      <c r="L357" s="71"/>
      <c r="M357" s="48">
        <v>0.47299999999999998</v>
      </c>
      <c r="N357" s="49">
        <f t="shared" si="35"/>
        <v>62.049333333333522</v>
      </c>
      <c r="O357" s="49">
        <f t="shared" si="36"/>
        <v>68.357333333333159</v>
      </c>
      <c r="P357" s="49">
        <f t="shared" si="37"/>
        <v>75.252000000000066</v>
      </c>
      <c r="Q357" s="49">
        <f t="shared" si="38"/>
        <v>79.362666666666257</v>
      </c>
      <c r="R357" s="49">
        <f t="shared" si="39"/>
        <v>82.770666666666941</v>
      </c>
    </row>
    <row r="358" spans="12:18" hidden="1">
      <c r="L358" s="71"/>
      <c r="M358" s="48">
        <v>0.47399999999999998</v>
      </c>
      <c r="N358" s="49">
        <f t="shared" si="35"/>
        <v>62.074666666666857</v>
      </c>
      <c r="O358" s="49">
        <f t="shared" si="36"/>
        <v>68.37866666666649</v>
      </c>
      <c r="P358" s="49">
        <f t="shared" si="37"/>
        <v>75.276000000000067</v>
      </c>
      <c r="Q358" s="49">
        <f t="shared" si="38"/>
        <v>79.381333333332918</v>
      </c>
      <c r="R358" s="49">
        <f t="shared" si="39"/>
        <v>82.785333333333611</v>
      </c>
    </row>
    <row r="359" spans="12:18" hidden="1">
      <c r="L359" s="71"/>
      <c r="M359" s="48">
        <v>0.47499999999999998</v>
      </c>
      <c r="N359" s="49">
        <f t="shared" si="35"/>
        <v>62.100000000000193</v>
      </c>
      <c r="O359" s="49">
        <f t="shared" si="36"/>
        <v>68.399999999999821</v>
      </c>
      <c r="P359" s="49">
        <f t="shared" si="37"/>
        <v>75.300000000000068</v>
      </c>
      <c r="Q359" s="49">
        <f t="shared" si="38"/>
        <v>79.399999999999579</v>
      </c>
      <c r="R359" s="49">
        <f t="shared" si="39"/>
        <v>82.800000000000281</v>
      </c>
    </row>
    <row r="360" spans="12:18" hidden="1">
      <c r="L360" s="71"/>
      <c r="M360" s="48">
        <v>0.47599999999999998</v>
      </c>
      <c r="N360" s="49">
        <f t="shared" si="35"/>
        <v>62.125333333333529</v>
      </c>
      <c r="O360" s="49">
        <f t="shared" si="36"/>
        <v>68.421333333333152</v>
      </c>
      <c r="P360" s="49">
        <f t="shared" si="37"/>
        <v>75.324000000000069</v>
      </c>
      <c r="Q360" s="49">
        <f t="shared" si="38"/>
        <v>79.41866666666624</v>
      </c>
      <c r="R360" s="49">
        <f t="shared" si="39"/>
        <v>82.814666666666952</v>
      </c>
    </row>
    <row r="361" spans="12:18" hidden="1">
      <c r="L361" s="71"/>
      <c r="M361" s="48">
        <v>0.47699999999999998</v>
      </c>
      <c r="N361" s="49">
        <f t="shared" si="35"/>
        <v>62.150666666666865</v>
      </c>
      <c r="O361" s="49">
        <f t="shared" si="36"/>
        <v>68.442666666666483</v>
      </c>
      <c r="P361" s="49">
        <f t="shared" si="37"/>
        <v>75.34800000000007</v>
      </c>
      <c r="Q361" s="49">
        <f t="shared" si="38"/>
        <v>79.437333333332901</v>
      </c>
      <c r="R361" s="49">
        <f t="shared" si="39"/>
        <v>82.829333333333622</v>
      </c>
    </row>
    <row r="362" spans="12:18" hidden="1">
      <c r="L362" s="71"/>
      <c r="M362" s="48">
        <v>0.47799999999999998</v>
      </c>
      <c r="N362" s="49">
        <f t="shared" si="35"/>
        <v>62.176000000000201</v>
      </c>
      <c r="O362" s="49">
        <f t="shared" si="36"/>
        <v>68.463999999999814</v>
      </c>
      <c r="P362" s="49">
        <f t="shared" si="37"/>
        <v>75.372000000000071</v>
      </c>
      <c r="Q362" s="49">
        <f t="shared" si="38"/>
        <v>79.455999999999563</v>
      </c>
      <c r="R362" s="49">
        <f t="shared" si="39"/>
        <v>82.844000000000293</v>
      </c>
    </row>
    <row r="363" spans="12:18" hidden="1">
      <c r="L363" s="71"/>
      <c r="M363" s="48">
        <v>0.47899999999999998</v>
      </c>
      <c r="N363" s="49">
        <f t="shared" si="35"/>
        <v>62.201333333333537</v>
      </c>
      <c r="O363" s="49">
        <f t="shared" si="36"/>
        <v>68.485333333333145</v>
      </c>
      <c r="P363" s="49">
        <f t="shared" si="37"/>
        <v>75.396000000000072</v>
      </c>
      <c r="Q363" s="49">
        <f t="shared" si="38"/>
        <v>79.474666666666224</v>
      </c>
      <c r="R363" s="49">
        <f t="shared" si="39"/>
        <v>82.858666666666963</v>
      </c>
    </row>
    <row r="364" spans="12:18" hidden="1">
      <c r="L364" s="71"/>
      <c r="M364" s="48">
        <v>0.48</v>
      </c>
      <c r="N364" s="49">
        <f t="shared" si="35"/>
        <v>62.226666666666873</v>
      </c>
      <c r="O364" s="49">
        <f t="shared" si="36"/>
        <v>68.506666666666476</v>
      </c>
      <c r="P364" s="49">
        <f t="shared" si="37"/>
        <v>75.420000000000073</v>
      </c>
      <c r="Q364" s="49">
        <f t="shared" si="38"/>
        <v>79.493333333332885</v>
      </c>
      <c r="R364" s="49">
        <f t="shared" si="39"/>
        <v>82.873333333333633</v>
      </c>
    </row>
    <row r="365" spans="12:18" hidden="1">
      <c r="L365" s="71"/>
      <c r="M365" s="48">
        <v>0.48099999999999998</v>
      </c>
      <c r="N365" s="49">
        <f t="shared" si="35"/>
        <v>62.252000000000209</v>
      </c>
      <c r="O365" s="49">
        <f t="shared" si="36"/>
        <v>68.527999999999807</v>
      </c>
      <c r="P365" s="49">
        <f t="shared" si="37"/>
        <v>75.444000000000074</v>
      </c>
      <c r="Q365" s="49">
        <f t="shared" si="38"/>
        <v>79.511999999999546</v>
      </c>
      <c r="R365" s="49">
        <f t="shared" si="39"/>
        <v>82.888000000000304</v>
      </c>
    </row>
    <row r="366" spans="12:18" hidden="1">
      <c r="L366" s="71"/>
      <c r="M366" s="48">
        <v>0.48199999999999998</v>
      </c>
      <c r="N366" s="49">
        <f t="shared" si="35"/>
        <v>62.277333333333544</v>
      </c>
      <c r="O366" s="49">
        <f t="shared" si="36"/>
        <v>68.549333333333138</v>
      </c>
      <c r="P366" s="49">
        <f t="shared" si="37"/>
        <v>75.468000000000075</v>
      </c>
      <c r="Q366" s="49">
        <f t="shared" si="38"/>
        <v>79.530666666666207</v>
      </c>
      <c r="R366" s="49">
        <f t="shared" si="39"/>
        <v>82.902666666666974</v>
      </c>
    </row>
    <row r="367" spans="12:18" hidden="1">
      <c r="L367" s="71"/>
      <c r="M367" s="48">
        <v>0.48299999999999998</v>
      </c>
      <c r="N367" s="49">
        <f t="shared" si="35"/>
        <v>62.30266666666688</v>
      </c>
      <c r="O367" s="49">
        <f t="shared" si="36"/>
        <v>68.570666666666469</v>
      </c>
      <c r="P367" s="49">
        <f t="shared" si="37"/>
        <v>75.492000000000075</v>
      </c>
      <c r="Q367" s="49">
        <f t="shared" si="38"/>
        <v>79.549333333332868</v>
      </c>
      <c r="R367" s="49">
        <f t="shared" si="39"/>
        <v>82.917333333333644</v>
      </c>
    </row>
    <row r="368" spans="12:18" hidden="1">
      <c r="L368" s="71"/>
      <c r="M368" s="48">
        <v>0.48399999999999999</v>
      </c>
      <c r="N368" s="49">
        <f t="shared" si="35"/>
        <v>62.328000000000216</v>
      </c>
      <c r="O368" s="49">
        <f t="shared" si="36"/>
        <v>68.5919999999998</v>
      </c>
      <c r="P368" s="49">
        <f t="shared" si="37"/>
        <v>75.516000000000076</v>
      </c>
      <c r="Q368" s="49">
        <f t="shared" si="38"/>
        <v>79.567999999999529</v>
      </c>
      <c r="R368" s="49">
        <f t="shared" si="39"/>
        <v>82.932000000000315</v>
      </c>
    </row>
    <row r="369" spans="12:18" hidden="1">
      <c r="L369" s="71"/>
      <c r="M369" s="48">
        <v>0.48499999999999999</v>
      </c>
      <c r="N369" s="49">
        <f t="shared" si="35"/>
        <v>62.353333333333552</v>
      </c>
      <c r="O369" s="49">
        <f t="shared" si="36"/>
        <v>68.613333333333131</v>
      </c>
      <c r="P369" s="49">
        <f t="shared" si="37"/>
        <v>75.540000000000077</v>
      </c>
      <c r="Q369" s="49">
        <f t="shared" si="38"/>
        <v>79.58666666666619</v>
      </c>
      <c r="R369" s="49">
        <f t="shared" si="39"/>
        <v>82.946666666666985</v>
      </c>
    </row>
    <row r="370" spans="12:18" hidden="1">
      <c r="L370" s="71"/>
      <c r="M370" s="48">
        <v>0.48599999999999999</v>
      </c>
      <c r="N370" s="49">
        <f t="shared" si="35"/>
        <v>62.378666666666888</v>
      </c>
      <c r="O370" s="49">
        <f t="shared" si="36"/>
        <v>68.634666666666462</v>
      </c>
      <c r="P370" s="49">
        <f t="shared" si="37"/>
        <v>75.564000000000078</v>
      </c>
      <c r="Q370" s="49">
        <f t="shared" si="38"/>
        <v>79.605333333332851</v>
      </c>
      <c r="R370" s="49">
        <f t="shared" si="39"/>
        <v>82.961333333333656</v>
      </c>
    </row>
    <row r="371" spans="12:18" hidden="1">
      <c r="L371" s="71"/>
      <c r="M371" s="48">
        <v>0.48699999999999999</v>
      </c>
      <c r="N371" s="49">
        <f t="shared" si="35"/>
        <v>62.404000000000224</v>
      </c>
      <c r="O371" s="49">
        <f t="shared" si="36"/>
        <v>68.655999999999793</v>
      </c>
      <c r="P371" s="49">
        <f t="shared" si="37"/>
        <v>75.588000000000079</v>
      </c>
      <c r="Q371" s="49">
        <f t="shared" si="38"/>
        <v>79.623999999999512</v>
      </c>
      <c r="R371" s="49">
        <f t="shared" si="39"/>
        <v>82.976000000000326</v>
      </c>
    </row>
    <row r="372" spans="12:18" hidden="1">
      <c r="L372" s="71"/>
      <c r="M372" s="48">
        <v>0.48799999999999999</v>
      </c>
      <c r="N372" s="49">
        <f t="shared" si="35"/>
        <v>62.42933333333356</v>
      </c>
      <c r="O372" s="49">
        <f t="shared" si="36"/>
        <v>68.677333333333124</v>
      </c>
      <c r="P372" s="49">
        <f t="shared" si="37"/>
        <v>75.61200000000008</v>
      </c>
      <c r="Q372" s="49">
        <f t="shared" si="38"/>
        <v>79.642666666666173</v>
      </c>
      <c r="R372" s="49">
        <f t="shared" si="39"/>
        <v>82.990666666666996</v>
      </c>
    </row>
    <row r="373" spans="12:18" hidden="1">
      <c r="L373" s="71"/>
      <c r="M373" s="48">
        <v>0.48899999999999999</v>
      </c>
      <c r="N373" s="49">
        <f t="shared" si="35"/>
        <v>62.454666666666895</v>
      </c>
      <c r="O373" s="49">
        <f t="shared" si="36"/>
        <v>68.698666666666455</v>
      </c>
      <c r="P373" s="49">
        <f t="shared" si="37"/>
        <v>75.636000000000081</v>
      </c>
      <c r="Q373" s="49">
        <f t="shared" si="38"/>
        <v>79.661333333332834</v>
      </c>
      <c r="R373" s="49">
        <f t="shared" si="39"/>
        <v>83.005333333333667</v>
      </c>
    </row>
    <row r="374" spans="12:18" hidden="1">
      <c r="L374" s="71"/>
      <c r="M374" s="48">
        <v>0.49</v>
      </c>
      <c r="N374" s="49">
        <f t="shared" si="35"/>
        <v>62.480000000000231</v>
      </c>
      <c r="O374" s="49">
        <f t="shared" si="36"/>
        <v>68.719999999999786</v>
      </c>
      <c r="P374" s="49">
        <f t="shared" si="37"/>
        <v>75.660000000000082</v>
      </c>
      <c r="Q374" s="49">
        <f t="shared" si="38"/>
        <v>79.679999999999495</v>
      </c>
      <c r="R374" s="49">
        <f t="shared" si="39"/>
        <v>83.020000000000337</v>
      </c>
    </row>
    <row r="375" spans="12:18" hidden="1">
      <c r="L375" s="71"/>
      <c r="M375" s="48">
        <v>0.49099999999999999</v>
      </c>
      <c r="N375" s="49">
        <f t="shared" si="35"/>
        <v>62.505333333333567</v>
      </c>
      <c r="O375" s="49">
        <f t="shared" si="36"/>
        <v>68.741333333333117</v>
      </c>
      <c r="P375" s="49">
        <f t="shared" si="37"/>
        <v>75.684000000000083</v>
      </c>
      <c r="Q375" s="49">
        <f t="shared" si="38"/>
        <v>79.698666666666156</v>
      </c>
      <c r="R375" s="49">
        <f t="shared" si="39"/>
        <v>83.034666666667007</v>
      </c>
    </row>
    <row r="376" spans="12:18" hidden="1">
      <c r="L376" s="71"/>
      <c r="M376" s="48">
        <v>0.49199999999999999</v>
      </c>
      <c r="N376" s="49">
        <f t="shared" si="35"/>
        <v>62.530666666666903</v>
      </c>
      <c r="O376" s="49">
        <f t="shared" si="36"/>
        <v>68.762666666666448</v>
      </c>
      <c r="P376" s="49">
        <f t="shared" si="37"/>
        <v>75.708000000000084</v>
      </c>
      <c r="Q376" s="49">
        <f t="shared" si="38"/>
        <v>79.717333333332817</v>
      </c>
      <c r="R376" s="49">
        <f t="shared" si="39"/>
        <v>83.049333333333678</v>
      </c>
    </row>
    <row r="377" spans="12:18" hidden="1">
      <c r="L377" s="71"/>
      <c r="M377" s="48">
        <v>0.49299999999999999</v>
      </c>
      <c r="N377" s="49">
        <f t="shared" si="35"/>
        <v>62.556000000000239</v>
      </c>
      <c r="O377" s="49">
        <f t="shared" si="36"/>
        <v>68.783999999999779</v>
      </c>
      <c r="P377" s="49">
        <f t="shared" si="37"/>
        <v>75.732000000000085</v>
      </c>
      <c r="Q377" s="49">
        <f t="shared" si="38"/>
        <v>79.735999999999478</v>
      </c>
      <c r="R377" s="49">
        <f t="shared" si="39"/>
        <v>83.064000000000348</v>
      </c>
    </row>
    <row r="378" spans="12:18" hidden="1">
      <c r="L378" s="71"/>
      <c r="M378" s="48">
        <v>0.49399999999999999</v>
      </c>
      <c r="N378" s="49">
        <f t="shared" si="35"/>
        <v>62.581333333333575</v>
      </c>
      <c r="O378" s="49">
        <f t="shared" si="36"/>
        <v>68.80533333333311</v>
      </c>
      <c r="P378" s="49">
        <f t="shared" si="37"/>
        <v>75.756000000000085</v>
      </c>
      <c r="Q378" s="49">
        <f t="shared" si="38"/>
        <v>79.754666666666139</v>
      </c>
      <c r="R378" s="49">
        <f t="shared" si="39"/>
        <v>83.078666666667019</v>
      </c>
    </row>
    <row r="379" spans="12:18" hidden="1">
      <c r="L379" s="71"/>
      <c r="M379" s="48">
        <v>0.495</v>
      </c>
      <c r="N379" s="49">
        <f t="shared" si="35"/>
        <v>62.606666666666911</v>
      </c>
      <c r="O379" s="49">
        <f t="shared" si="36"/>
        <v>68.826666666666441</v>
      </c>
      <c r="P379" s="49">
        <f t="shared" si="37"/>
        <v>75.780000000000086</v>
      </c>
      <c r="Q379" s="49">
        <f t="shared" si="38"/>
        <v>79.773333333332801</v>
      </c>
      <c r="R379" s="49">
        <f t="shared" si="39"/>
        <v>83.093333333333689</v>
      </c>
    </row>
    <row r="380" spans="12:18" hidden="1">
      <c r="L380" s="71"/>
      <c r="M380" s="48">
        <v>0.496</v>
      </c>
      <c r="N380" s="49">
        <f t="shared" si="35"/>
        <v>62.632000000000247</v>
      </c>
      <c r="O380" s="49">
        <f t="shared" si="36"/>
        <v>68.847999999999772</v>
      </c>
      <c r="P380" s="49">
        <f t="shared" si="37"/>
        <v>75.804000000000087</v>
      </c>
      <c r="Q380" s="49">
        <f t="shared" si="38"/>
        <v>79.791999999999462</v>
      </c>
      <c r="R380" s="49">
        <f t="shared" si="39"/>
        <v>83.108000000000359</v>
      </c>
    </row>
    <row r="381" spans="12:18" hidden="1">
      <c r="L381" s="71"/>
      <c r="M381" s="48">
        <v>0.497</v>
      </c>
      <c r="N381" s="49">
        <f t="shared" si="35"/>
        <v>62.657333333333582</v>
      </c>
      <c r="O381" s="49">
        <f t="shared" si="36"/>
        <v>68.869333333333103</v>
      </c>
      <c r="P381" s="49">
        <f t="shared" si="37"/>
        <v>75.828000000000088</v>
      </c>
      <c r="Q381" s="49">
        <f t="shared" si="38"/>
        <v>79.810666666666123</v>
      </c>
      <c r="R381" s="49">
        <f t="shared" si="39"/>
        <v>83.12266666666703</v>
      </c>
    </row>
    <row r="382" spans="12:18" hidden="1">
      <c r="L382" s="71"/>
      <c r="M382" s="48">
        <v>0.498</v>
      </c>
      <c r="N382" s="49">
        <f t="shared" si="35"/>
        <v>62.682666666666918</v>
      </c>
      <c r="O382" s="49">
        <f t="shared" si="36"/>
        <v>68.890666666666434</v>
      </c>
      <c r="P382" s="49">
        <f t="shared" si="37"/>
        <v>75.852000000000089</v>
      </c>
      <c r="Q382" s="49">
        <f t="shared" si="38"/>
        <v>79.829333333332784</v>
      </c>
      <c r="R382" s="49">
        <f t="shared" si="39"/>
        <v>83.1373333333337</v>
      </c>
    </row>
    <row r="383" spans="12:18" hidden="1">
      <c r="L383" s="71"/>
      <c r="M383" s="48">
        <v>0.499</v>
      </c>
      <c r="N383" s="49">
        <f t="shared" si="35"/>
        <v>62.708000000000254</v>
      </c>
      <c r="O383" s="49">
        <f t="shared" si="36"/>
        <v>68.911999999999765</v>
      </c>
      <c r="P383" s="49">
        <f t="shared" si="37"/>
        <v>75.87600000000009</v>
      </c>
      <c r="Q383" s="49">
        <f t="shared" si="38"/>
        <v>79.847999999999445</v>
      </c>
      <c r="R383" s="49">
        <f t="shared" si="39"/>
        <v>83.152000000000371</v>
      </c>
    </row>
    <row r="384" spans="12:18" hidden="1">
      <c r="L384" s="71"/>
      <c r="M384" s="48">
        <v>0.5</v>
      </c>
      <c r="N384" s="49">
        <f t="shared" si="35"/>
        <v>62.73333333333359</v>
      </c>
      <c r="O384" s="49">
        <f t="shared" si="36"/>
        <v>68.933333333333096</v>
      </c>
      <c r="P384" s="49">
        <f t="shared" si="37"/>
        <v>75.900000000000091</v>
      </c>
      <c r="Q384" s="49">
        <f t="shared" si="38"/>
        <v>79.866666666666106</v>
      </c>
      <c r="R384" s="49">
        <f t="shared" si="39"/>
        <v>83.166666666667041</v>
      </c>
    </row>
    <row r="385" spans="12:18" hidden="1">
      <c r="L385" s="71"/>
      <c r="M385" s="48">
        <v>0.501</v>
      </c>
      <c r="N385" s="49">
        <f t="shared" si="35"/>
        <v>62.758666666666926</v>
      </c>
      <c r="O385" s="49">
        <f t="shared" si="36"/>
        <v>68.954666666666427</v>
      </c>
      <c r="P385" s="49">
        <f t="shared" si="37"/>
        <v>75.924000000000092</v>
      </c>
      <c r="Q385" s="49">
        <f t="shared" si="38"/>
        <v>79.885333333332767</v>
      </c>
      <c r="R385" s="49">
        <f t="shared" si="39"/>
        <v>83.181333333333711</v>
      </c>
    </row>
    <row r="386" spans="12:18" hidden="1">
      <c r="L386" s="71"/>
      <c r="M386" s="48">
        <v>0.502</v>
      </c>
      <c r="N386" s="49">
        <f t="shared" si="35"/>
        <v>62.784000000000262</v>
      </c>
      <c r="O386" s="49">
        <f t="shared" si="36"/>
        <v>68.975999999999758</v>
      </c>
      <c r="P386" s="49">
        <f t="shared" si="37"/>
        <v>75.948000000000093</v>
      </c>
      <c r="Q386" s="49">
        <f t="shared" si="38"/>
        <v>79.903999999999428</v>
      </c>
      <c r="R386" s="49">
        <f t="shared" si="39"/>
        <v>83.196000000000382</v>
      </c>
    </row>
    <row r="387" spans="12:18" hidden="1">
      <c r="L387" s="71"/>
      <c r="M387" s="48">
        <v>0.503</v>
      </c>
      <c r="N387" s="49">
        <f t="shared" si="35"/>
        <v>62.809333333333598</v>
      </c>
      <c r="O387" s="49">
        <f t="shared" si="36"/>
        <v>68.997333333333088</v>
      </c>
      <c r="P387" s="49">
        <f t="shared" si="37"/>
        <v>75.972000000000094</v>
      </c>
      <c r="Q387" s="49">
        <f t="shared" si="38"/>
        <v>79.922666666666089</v>
      </c>
      <c r="R387" s="49">
        <f t="shared" si="39"/>
        <v>83.210666666667052</v>
      </c>
    </row>
    <row r="388" spans="12:18" hidden="1">
      <c r="L388" s="71"/>
      <c r="M388" s="48">
        <v>0.504</v>
      </c>
      <c r="N388" s="49">
        <f t="shared" si="35"/>
        <v>62.834666666666934</v>
      </c>
      <c r="O388" s="49">
        <f t="shared" si="36"/>
        <v>69.018666666666419</v>
      </c>
      <c r="P388" s="49">
        <f t="shared" si="37"/>
        <v>75.996000000000095</v>
      </c>
      <c r="Q388" s="49">
        <f t="shared" si="38"/>
        <v>79.94133333333275</v>
      </c>
      <c r="R388" s="49">
        <f t="shared" si="39"/>
        <v>83.225333333333722</v>
      </c>
    </row>
    <row r="389" spans="12:18" hidden="1">
      <c r="L389" s="71"/>
      <c r="M389" s="48">
        <v>0.505</v>
      </c>
      <c r="N389" s="49">
        <f t="shared" si="35"/>
        <v>62.860000000000269</v>
      </c>
      <c r="O389" s="49">
        <f t="shared" si="36"/>
        <v>69.03999999999975</v>
      </c>
      <c r="P389" s="49">
        <f t="shared" si="37"/>
        <v>76.020000000000095</v>
      </c>
      <c r="Q389" s="49">
        <f t="shared" si="38"/>
        <v>79.959999999999411</v>
      </c>
      <c r="R389" s="49">
        <f t="shared" si="39"/>
        <v>83.240000000000393</v>
      </c>
    </row>
    <row r="390" spans="12:18" hidden="1">
      <c r="L390" s="71"/>
      <c r="M390" s="48">
        <v>0.50600000000000001</v>
      </c>
      <c r="N390" s="49">
        <f t="shared" si="35"/>
        <v>62.885333333333605</v>
      </c>
      <c r="O390" s="49">
        <f t="shared" si="36"/>
        <v>69.061333333333081</v>
      </c>
      <c r="P390" s="49">
        <f t="shared" si="37"/>
        <v>76.044000000000096</v>
      </c>
      <c r="Q390" s="49">
        <f t="shared" si="38"/>
        <v>79.978666666666072</v>
      </c>
      <c r="R390" s="49">
        <f t="shared" si="39"/>
        <v>83.254666666667063</v>
      </c>
    </row>
    <row r="391" spans="12:18" hidden="1">
      <c r="L391" s="71"/>
      <c r="M391" s="48">
        <v>0.50700000000000001</v>
      </c>
      <c r="N391" s="49">
        <f t="shared" si="35"/>
        <v>62.910666666666941</v>
      </c>
      <c r="O391" s="49">
        <f t="shared" si="36"/>
        <v>69.082666666666412</v>
      </c>
      <c r="P391" s="49">
        <f t="shared" si="37"/>
        <v>76.068000000000097</v>
      </c>
      <c r="Q391" s="49">
        <f t="shared" si="38"/>
        <v>79.997333333332733</v>
      </c>
      <c r="R391" s="49">
        <f t="shared" si="39"/>
        <v>83.269333333333734</v>
      </c>
    </row>
    <row r="392" spans="12:18" hidden="1">
      <c r="L392" s="71"/>
      <c r="M392" s="48">
        <v>0.50800000000000001</v>
      </c>
      <c r="N392" s="49">
        <f t="shared" si="35"/>
        <v>62.936000000000277</v>
      </c>
      <c r="O392" s="49">
        <f t="shared" si="36"/>
        <v>69.103999999999743</v>
      </c>
      <c r="P392" s="49">
        <f t="shared" si="37"/>
        <v>76.092000000000098</v>
      </c>
      <c r="Q392" s="49">
        <f t="shared" si="38"/>
        <v>80.015999999999394</v>
      </c>
      <c r="R392" s="49">
        <f t="shared" si="39"/>
        <v>83.284000000000404</v>
      </c>
    </row>
    <row r="393" spans="12:18" hidden="1">
      <c r="L393" s="71"/>
      <c r="M393" s="48">
        <v>0.50900000000000001</v>
      </c>
      <c r="N393" s="49">
        <f t="shared" si="35"/>
        <v>62.961333333333613</v>
      </c>
      <c r="O393" s="49">
        <f t="shared" si="36"/>
        <v>69.125333333333074</v>
      </c>
      <c r="P393" s="49">
        <f t="shared" si="37"/>
        <v>76.116000000000099</v>
      </c>
      <c r="Q393" s="49">
        <f t="shared" si="38"/>
        <v>80.034666666666055</v>
      </c>
      <c r="R393" s="49">
        <f t="shared" si="39"/>
        <v>83.298666666667074</v>
      </c>
    </row>
    <row r="394" spans="12:18" hidden="1">
      <c r="L394" s="71"/>
      <c r="M394" s="48">
        <v>0.51</v>
      </c>
      <c r="N394" s="49">
        <f t="shared" si="35"/>
        <v>62.986666666666949</v>
      </c>
      <c r="O394" s="49">
        <f t="shared" si="36"/>
        <v>69.146666666666405</v>
      </c>
      <c r="P394" s="49">
        <f t="shared" si="37"/>
        <v>76.1400000000001</v>
      </c>
      <c r="Q394" s="49">
        <f t="shared" si="38"/>
        <v>80.053333333332716</v>
      </c>
      <c r="R394" s="49">
        <f t="shared" si="39"/>
        <v>83.313333333333745</v>
      </c>
    </row>
    <row r="395" spans="12:18" hidden="1">
      <c r="L395" s="71"/>
      <c r="M395" s="48">
        <v>0.51100000000000001</v>
      </c>
      <c r="N395" s="49">
        <f t="shared" si="35"/>
        <v>63.012000000000285</v>
      </c>
      <c r="O395" s="49">
        <f t="shared" si="36"/>
        <v>69.167999999999736</v>
      </c>
      <c r="P395" s="49">
        <f t="shared" si="37"/>
        <v>76.164000000000101</v>
      </c>
      <c r="Q395" s="49">
        <f t="shared" si="38"/>
        <v>80.071999999999377</v>
      </c>
      <c r="R395" s="49">
        <f t="shared" si="39"/>
        <v>83.328000000000415</v>
      </c>
    </row>
    <row r="396" spans="12:18" hidden="1">
      <c r="L396" s="71"/>
      <c r="M396" s="48">
        <v>0.51200000000000001</v>
      </c>
      <c r="N396" s="49">
        <f t="shared" si="35"/>
        <v>63.037333333333621</v>
      </c>
      <c r="O396" s="49">
        <f t="shared" si="36"/>
        <v>69.189333333333067</v>
      </c>
      <c r="P396" s="49">
        <f t="shared" si="37"/>
        <v>76.188000000000102</v>
      </c>
      <c r="Q396" s="49">
        <f t="shared" si="38"/>
        <v>80.090666666666039</v>
      </c>
      <c r="R396" s="49">
        <f t="shared" si="39"/>
        <v>83.342666666667085</v>
      </c>
    </row>
    <row r="397" spans="12:18" hidden="1">
      <c r="L397" s="71"/>
      <c r="M397" s="48">
        <v>0.51300000000000001</v>
      </c>
      <c r="N397" s="49">
        <f t="shared" si="35"/>
        <v>63.062666666666956</v>
      </c>
      <c r="O397" s="49">
        <f t="shared" si="36"/>
        <v>69.210666666666398</v>
      </c>
      <c r="P397" s="49">
        <f t="shared" si="37"/>
        <v>76.212000000000103</v>
      </c>
      <c r="Q397" s="49">
        <f t="shared" si="38"/>
        <v>80.1093333333327</v>
      </c>
      <c r="R397" s="49">
        <f t="shared" si="39"/>
        <v>83.357333333333756</v>
      </c>
    </row>
    <row r="398" spans="12:18" hidden="1">
      <c r="L398" s="71"/>
      <c r="M398" s="48">
        <v>0.51400000000000001</v>
      </c>
      <c r="N398" s="49">
        <f t="shared" si="35"/>
        <v>63.088000000000292</v>
      </c>
      <c r="O398" s="49">
        <f t="shared" si="36"/>
        <v>69.231999999999729</v>
      </c>
      <c r="P398" s="49">
        <f t="shared" si="37"/>
        <v>76.236000000000104</v>
      </c>
      <c r="Q398" s="49">
        <f t="shared" si="38"/>
        <v>80.127999999999361</v>
      </c>
      <c r="R398" s="49">
        <f t="shared" si="39"/>
        <v>83.372000000000426</v>
      </c>
    </row>
    <row r="399" spans="12:18" hidden="1">
      <c r="L399" s="71"/>
      <c r="M399" s="48">
        <v>0.51500000000000001</v>
      </c>
      <c r="N399" s="49">
        <f t="shared" si="35"/>
        <v>63.113333333333628</v>
      </c>
      <c r="O399" s="49">
        <f t="shared" si="36"/>
        <v>69.25333333333306</v>
      </c>
      <c r="P399" s="49">
        <f t="shared" si="37"/>
        <v>76.260000000000105</v>
      </c>
      <c r="Q399" s="49">
        <f t="shared" si="38"/>
        <v>80.146666666666022</v>
      </c>
      <c r="R399" s="49">
        <f t="shared" si="39"/>
        <v>83.386666666667097</v>
      </c>
    </row>
    <row r="400" spans="12:18" hidden="1">
      <c r="L400" s="71"/>
      <c r="M400" s="48">
        <v>0.51600000000000001</v>
      </c>
      <c r="N400" s="49">
        <f t="shared" si="35"/>
        <v>63.138666666666964</v>
      </c>
      <c r="O400" s="49">
        <f t="shared" si="36"/>
        <v>69.274666666666391</v>
      </c>
      <c r="P400" s="49">
        <f t="shared" si="37"/>
        <v>76.284000000000106</v>
      </c>
      <c r="Q400" s="49">
        <f t="shared" si="38"/>
        <v>80.165333333332683</v>
      </c>
      <c r="R400" s="49">
        <f t="shared" si="39"/>
        <v>83.401333333333767</v>
      </c>
    </row>
    <row r="401" spans="12:18" hidden="1">
      <c r="L401" s="71"/>
      <c r="M401" s="48">
        <v>0.51700000000000002</v>
      </c>
      <c r="N401" s="49">
        <f t="shared" si="35"/>
        <v>63.1640000000003</v>
      </c>
      <c r="O401" s="49">
        <f t="shared" si="36"/>
        <v>69.295999999999722</v>
      </c>
      <c r="P401" s="49">
        <f t="shared" si="37"/>
        <v>76.308000000000106</v>
      </c>
      <c r="Q401" s="49">
        <f t="shared" si="38"/>
        <v>80.183999999999344</v>
      </c>
      <c r="R401" s="49">
        <f t="shared" si="39"/>
        <v>83.416000000000437</v>
      </c>
    </row>
    <row r="402" spans="12:18" hidden="1">
      <c r="L402" s="71"/>
      <c r="M402" s="48">
        <v>0.51800000000000002</v>
      </c>
      <c r="N402" s="49">
        <f t="shared" si="35"/>
        <v>63.189333333333636</v>
      </c>
      <c r="O402" s="49">
        <f t="shared" si="36"/>
        <v>69.317333333333053</v>
      </c>
      <c r="P402" s="49">
        <f t="shared" si="37"/>
        <v>76.332000000000107</v>
      </c>
      <c r="Q402" s="49">
        <f t="shared" si="38"/>
        <v>80.202666666666005</v>
      </c>
      <c r="R402" s="49">
        <f t="shared" si="39"/>
        <v>83.430666666667108</v>
      </c>
    </row>
    <row r="403" spans="12:18" hidden="1">
      <c r="L403" s="71"/>
      <c r="M403" s="48">
        <v>0.51900000000000002</v>
      </c>
      <c r="N403" s="49">
        <f t="shared" si="35"/>
        <v>63.214666666666972</v>
      </c>
      <c r="O403" s="49">
        <f t="shared" si="36"/>
        <v>69.338666666666384</v>
      </c>
      <c r="P403" s="49">
        <f t="shared" si="37"/>
        <v>76.356000000000108</v>
      </c>
      <c r="Q403" s="49">
        <f t="shared" si="38"/>
        <v>80.221333333332666</v>
      </c>
      <c r="R403" s="49">
        <f t="shared" si="39"/>
        <v>83.445333333333778</v>
      </c>
    </row>
    <row r="404" spans="12:18" hidden="1">
      <c r="L404" s="71"/>
      <c r="M404" s="48">
        <v>0.52</v>
      </c>
      <c r="N404" s="49">
        <f t="shared" si="35"/>
        <v>63.240000000000308</v>
      </c>
      <c r="O404" s="49">
        <f t="shared" si="36"/>
        <v>69.359999999999715</v>
      </c>
      <c r="P404" s="49">
        <f t="shared" si="37"/>
        <v>76.380000000000109</v>
      </c>
      <c r="Q404" s="49">
        <f t="shared" si="38"/>
        <v>80.239999999999327</v>
      </c>
      <c r="R404" s="49">
        <f t="shared" si="39"/>
        <v>83.460000000000448</v>
      </c>
    </row>
    <row r="405" spans="12:18" hidden="1">
      <c r="L405" s="71"/>
      <c r="M405" s="48">
        <v>0.52100000000000002</v>
      </c>
      <c r="N405" s="49">
        <f t="shared" si="35"/>
        <v>63.265333333333643</v>
      </c>
      <c r="O405" s="49">
        <f t="shared" si="36"/>
        <v>69.381333333333046</v>
      </c>
      <c r="P405" s="49">
        <f t="shared" si="37"/>
        <v>76.40400000000011</v>
      </c>
      <c r="Q405" s="49">
        <f t="shared" si="38"/>
        <v>80.258666666665988</v>
      </c>
      <c r="R405" s="49">
        <f t="shared" si="39"/>
        <v>83.474666666667119</v>
      </c>
    </row>
    <row r="406" spans="12:18" hidden="1">
      <c r="L406" s="71"/>
      <c r="M406" s="48">
        <v>0.52200000000000002</v>
      </c>
      <c r="N406" s="49">
        <f t="shared" si="35"/>
        <v>63.290666666666979</v>
      </c>
      <c r="O406" s="49">
        <f t="shared" si="36"/>
        <v>69.402666666666377</v>
      </c>
      <c r="P406" s="49">
        <f t="shared" si="37"/>
        <v>76.428000000000111</v>
      </c>
      <c r="Q406" s="49">
        <f t="shared" si="38"/>
        <v>80.277333333332649</v>
      </c>
      <c r="R406" s="49">
        <f t="shared" si="39"/>
        <v>83.489333333333789</v>
      </c>
    </row>
    <row r="407" spans="12:18" hidden="1">
      <c r="L407" s="71"/>
      <c r="M407" s="48">
        <v>0.52300000000000002</v>
      </c>
      <c r="N407" s="49">
        <f t="shared" si="35"/>
        <v>63.316000000000315</v>
      </c>
      <c r="O407" s="49">
        <f t="shared" si="36"/>
        <v>69.423999999999708</v>
      </c>
      <c r="P407" s="49">
        <f t="shared" si="37"/>
        <v>76.452000000000112</v>
      </c>
      <c r="Q407" s="49">
        <f t="shared" si="38"/>
        <v>80.29599999999931</v>
      </c>
      <c r="R407" s="49">
        <f t="shared" si="39"/>
        <v>83.50400000000046</v>
      </c>
    </row>
    <row r="408" spans="12:18" hidden="1">
      <c r="L408" s="71"/>
      <c r="M408" s="48">
        <v>0.52400000000000002</v>
      </c>
      <c r="N408" s="49">
        <f t="shared" si="35"/>
        <v>63.341333333333651</v>
      </c>
      <c r="O408" s="49">
        <f t="shared" si="36"/>
        <v>69.445333333333039</v>
      </c>
      <c r="P408" s="49">
        <f t="shared" si="37"/>
        <v>76.476000000000113</v>
      </c>
      <c r="Q408" s="49">
        <f t="shared" si="38"/>
        <v>80.314666666665971</v>
      </c>
      <c r="R408" s="49">
        <f t="shared" si="39"/>
        <v>83.51866666666713</v>
      </c>
    </row>
    <row r="409" spans="12:18" hidden="1">
      <c r="L409" s="71"/>
      <c r="M409" s="48">
        <v>0.52500000000000002</v>
      </c>
      <c r="N409" s="49">
        <f t="shared" si="35"/>
        <v>63.366666666666987</v>
      </c>
      <c r="O409" s="49">
        <f t="shared" si="36"/>
        <v>69.46666666666637</v>
      </c>
      <c r="P409" s="49">
        <f t="shared" si="37"/>
        <v>76.500000000000114</v>
      </c>
      <c r="Q409" s="49">
        <f t="shared" si="38"/>
        <v>80.333333333332632</v>
      </c>
      <c r="R409" s="49">
        <f t="shared" si="39"/>
        <v>83.5333333333338</v>
      </c>
    </row>
    <row r="410" spans="12:18" hidden="1">
      <c r="L410" s="71"/>
      <c r="M410" s="48">
        <v>0.52600000000000002</v>
      </c>
      <c r="N410" s="49">
        <f t="shared" si="35"/>
        <v>63.392000000000323</v>
      </c>
      <c r="O410" s="49">
        <f t="shared" si="36"/>
        <v>69.487999999999701</v>
      </c>
      <c r="P410" s="49">
        <f t="shared" si="37"/>
        <v>76.524000000000115</v>
      </c>
      <c r="Q410" s="49">
        <f t="shared" si="38"/>
        <v>80.351999999999293</v>
      </c>
      <c r="R410" s="49">
        <f t="shared" si="39"/>
        <v>83.548000000000471</v>
      </c>
    </row>
    <row r="411" spans="12:18" hidden="1">
      <c r="L411" s="71"/>
      <c r="M411" s="48">
        <v>0.52700000000000002</v>
      </c>
      <c r="N411" s="49">
        <f t="shared" si="35"/>
        <v>63.417333333333659</v>
      </c>
      <c r="O411" s="49">
        <f t="shared" si="36"/>
        <v>69.509333333333032</v>
      </c>
      <c r="P411" s="49">
        <f t="shared" si="37"/>
        <v>76.548000000000116</v>
      </c>
      <c r="Q411" s="49">
        <f t="shared" si="38"/>
        <v>80.370666666665954</v>
      </c>
      <c r="R411" s="49">
        <f t="shared" si="39"/>
        <v>83.562666666667141</v>
      </c>
    </row>
    <row r="412" spans="12:18" hidden="1">
      <c r="L412" s="71"/>
      <c r="M412" s="48">
        <v>0.52800000000000002</v>
      </c>
      <c r="N412" s="49">
        <f t="shared" si="35"/>
        <v>63.442666666666995</v>
      </c>
      <c r="O412" s="49">
        <f t="shared" si="36"/>
        <v>69.530666666666363</v>
      </c>
      <c r="P412" s="49">
        <f t="shared" si="37"/>
        <v>76.572000000000116</v>
      </c>
      <c r="Q412" s="49">
        <f t="shared" si="38"/>
        <v>80.389333333332615</v>
      </c>
      <c r="R412" s="49">
        <f t="shared" si="39"/>
        <v>83.577333333333812</v>
      </c>
    </row>
    <row r="413" spans="12:18" hidden="1">
      <c r="L413" s="71"/>
      <c r="M413" s="48">
        <v>0.52900000000000003</v>
      </c>
      <c r="N413" s="49">
        <f t="shared" si="35"/>
        <v>63.46800000000033</v>
      </c>
      <c r="O413" s="49">
        <f t="shared" si="36"/>
        <v>69.551999999999694</v>
      </c>
      <c r="P413" s="49">
        <f t="shared" si="37"/>
        <v>76.596000000000117</v>
      </c>
      <c r="Q413" s="49">
        <f t="shared" si="38"/>
        <v>80.407999999999276</v>
      </c>
      <c r="R413" s="49">
        <f t="shared" si="39"/>
        <v>83.592000000000482</v>
      </c>
    </row>
    <row r="414" spans="12:18" hidden="1">
      <c r="L414" s="71"/>
      <c r="M414" s="48">
        <v>0.53</v>
      </c>
      <c r="N414" s="49">
        <f t="shared" ref="N414:N433" si="40">N413+0.0253333333333333</f>
        <v>63.493333333333666</v>
      </c>
      <c r="O414" s="49">
        <f t="shared" ref="O414:O433" si="41">O413+0.0213333333333333</f>
        <v>69.573333333333025</v>
      </c>
      <c r="P414" s="49">
        <f t="shared" ref="P414:P433" si="42">P413+0.024</f>
        <v>76.620000000000118</v>
      </c>
      <c r="Q414" s="49">
        <f t="shared" ref="Q414:Q433" si="43">Q413+0.0186666666666666</f>
        <v>80.426666666665938</v>
      </c>
      <c r="R414" s="49">
        <f t="shared" ref="R414:R433" si="44">R413+0.0146666666666666</f>
        <v>83.606666666667152</v>
      </c>
    </row>
    <row r="415" spans="12:18" hidden="1">
      <c r="L415" s="71"/>
      <c r="M415" s="48">
        <v>0.53100000000000003</v>
      </c>
      <c r="N415" s="49">
        <f t="shared" si="40"/>
        <v>63.518666666667002</v>
      </c>
      <c r="O415" s="49">
        <f t="shared" si="41"/>
        <v>69.594666666666356</v>
      </c>
      <c r="P415" s="49">
        <f t="shared" si="42"/>
        <v>76.644000000000119</v>
      </c>
      <c r="Q415" s="49">
        <f t="shared" si="43"/>
        <v>80.445333333332599</v>
      </c>
      <c r="R415" s="49">
        <f t="shared" si="44"/>
        <v>83.621333333333823</v>
      </c>
    </row>
    <row r="416" spans="12:18" hidden="1">
      <c r="L416" s="71"/>
      <c r="M416" s="48">
        <v>0.53200000000000003</v>
      </c>
      <c r="N416" s="49">
        <f t="shared" si="40"/>
        <v>63.544000000000338</v>
      </c>
      <c r="O416" s="49">
        <f t="shared" si="41"/>
        <v>69.615999999999687</v>
      </c>
      <c r="P416" s="49">
        <f t="shared" si="42"/>
        <v>76.66800000000012</v>
      </c>
      <c r="Q416" s="49">
        <f t="shared" si="43"/>
        <v>80.46399999999926</v>
      </c>
      <c r="R416" s="49">
        <f t="shared" si="44"/>
        <v>83.636000000000493</v>
      </c>
    </row>
    <row r="417" spans="12:18" hidden="1">
      <c r="L417" s="71"/>
      <c r="M417" s="48">
        <v>0.53300000000000003</v>
      </c>
      <c r="N417" s="49">
        <f t="shared" si="40"/>
        <v>63.569333333333674</v>
      </c>
      <c r="O417" s="49">
        <f t="shared" si="41"/>
        <v>69.637333333333018</v>
      </c>
      <c r="P417" s="49">
        <f t="shared" si="42"/>
        <v>76.692000000000121</v>
      </c>
      <c r="Q417" s="49">
        <f t="shared" si="43"/>
        <v>80.482666666665921</v>
      </c>
      <c r="R417" s="49">
        <f t="shared" si="44"/>
        <v>83.650666666667163</v>
      </c>
    </row>
    <row r="418" spans="12:18" hidden="1">
      <c r="L418" s="71"/>
      <c r="M418" s="48">
        <v>0.53400000000000003</v>
      </c>
      <c r="N418" s="49">
        <f t="shared" si="40"/>
        <v>63.59466666666701</v>
      </c>
      <c r="O418" s="49">
        <f t="shared" si="41"/>
        <v>69.658666666666349</v>
      </c>
      <c r="P418" s="49">
        <f t="shared" si="42"/>
        <v>76.716000000000122</v>
      </c>
      <c r="Q418" s="49">
        <f t="shared" si="43"/>
        <v>80.501333333332582</v>
      </c>
      <c r="R418" s="49">
        <f t="shared" si="44"/>
        <v>83.665333333333834</v>
      </c>
    </row>
    <row r="419" spans="12:18" hidden="1">
      <c r="L419" s="71"/>
      <c r="M419" s="48">
        <v>0.53500000000000003</v>
      </c>
      <c r="N419" s="49">
        <f t="shared" si="40"/>
        <v>63.620000000000346</v>
      </c>
      <c r="O419" s="49">
        <f t="shared" si="41"/>
        <v>69.67999999999968</v>
      </c>
      <c r="P419" s="49">
        <f t="shared" si="42"/>
        <v>76.740000000000123</v>
      </c>
      <c r="Q419" s="49">
        <f t="shared" si="43"/>
        <v>80.519999999999243</v>
      </c>
      <c r="R419" s="49">
        <f t="shared" si="44"/>
        <v>83.680000000000504</v>
      </c>
    </row>
    <row r="420" spans="12:18" hidden="1">
      <c r="L420" s="71"/>
      <c r="M420" s="48">
        <v>0.53600000000000003</v>
      </c>
      <c r="N420" s="49">
        <f t="shared" si="40"/>
        <v>63.645333333333681</v>
      </c>
      <c r="O420" s="49">
        <f t="shared" si="41"/>
        <v>69.701333333333011</v>
      </c>
      <c r="P420" s="49">
        <f t="shared" si="42"/>
        <v>76.764000000000124</v>
      </c>
      <c r="Q420" s="49">
        <f t="shared" si="43"/>
        <v>80.538666666665904</v>
      </c>
      <c r="R420" s="49">
        <f t="shared" si="44"/>
        <v>83.694666666667175</v>
      </c>
    </row>
    <row r="421" spans="12:18" hidden="1">
      <c r="L421" s="71"/>
      <c r="M421" s="48">
        <v>0.53700000000000003</v>
      </c>
      <c r="N421" s="49">
        <f t="shared" si="40"/>
        <v>63.670666666667017</v>
      </c>
      <c r="O421" s="49">
        <f t="shared" si="41"/>
        <v>69.722666666666342</v>
      </c>
      <c r="P421" s="49">
        <f t="shared" si="42"/>
        <v>76.788000000000125</v>
      </c>
      <c r="Q421" s="49">
        <f t="shared" si="43"/>
        <v>80.557333333332565</v>
      </c>
      <c r="R421" s="49">
        <f t="shared" si="44"/>
        <v>83.709333333333845</v>
      </c>
    </row>
    <row r="422" spans="12:18" hidden="1">
      <c r="L422" s="71"/>
      <c r="M422" s="48">
        <v>0.53800000000000003</v>
      </c>
      <c r="N422" s="49">
        <f t="shared" si="40"/>
        <v>63.696000000000353</v>
      </c>
      <c r="O422" s="49">
        <f t="shared" si="41"/>
        <v>69.743999999999673</v>
      </c>
      <c r="P422" s="49">
        <f t="shared" si="42"/>
        <v>76.812000000000126</v>
      </c>
      <c r="Q422" s="49">
        <f t="shared" si="43"/>
        <v>80.575999999999226</v>
      </c>
      <c r="R422" s="49">
        <f t="shared" si="44"/>
        <v>83.724000000000515</v>
      </c>
    </row>
    <row r="423" spans="12:18" hidden="1">
      <c r="L423" s="71"/>
      <c r="M423" s="48">
        <v>0.53900000000000003</v>
      </c>
      <c r="N423" s="49">
        <f t="shared" si="40"/>
        <v>63.721333333333689</v>
      </c>
      <c r="O423" s="49">
        <f t="shared" si="41"/>
        <v>69.765333333333004</v>
      </c>
      <c r="P423" s="49">
        <f t="shared" si="42"/>
        <v>76.836000000000126</v>
      </c>
      <c r="Q423" s="49">
        <f t="shared" si="43"/>
        <v>80.594666666665887</v>
      </c>
      <c r="R423" s="49">
        <f t="shared" si="44"/>
        <v>83.738666666667186</v>
      </c>
    </row>
    <row r="424" spans="12:18" hidden="1">
      <c r="L424" s="71"/>
      <c r="M424" s="48">
        <v>0.54</v>
      </c>
      <c r="N424" s="49">
        <f t="shared" si="40"/>
        <v>63.746666666667025</v>
      </c>
      <c r="O424" s="49">
        <f t="shared" si="41"/>
        <v>69.786666666666335</v>
      </c>
      <c r="P424" s="49">
        <f t="shared" si="42"/>
        <v>76.860000000000127</v>
      </c>
      <c r="Q424" s="49">
        <f t="shared" si="43"/>
        <v>80.613333333332548</v>
      </c>
      <c r="R424" s="49">
        <f t="shared" si="44"/>
        <v>83.753333333333856</v>
      </c>
    </row>
    <row r="425" spans="12:18" hidden="1">
      <c r="L425" s="71"/>
      <c r="M425" s="48">
        <v>0.54100000000000004</v>
      </c>
      <c r="N425" s="49">
        <f t="shared" si="40"/>
        <v>63.772000000000361</v>
      </c>
      <c r="O425" s="49">
        <f t="shared" si="41"/>
        <v>69.807999999999666</v>
      </c>
      <c r="P425" s="49">
        <f t="shared" si="42"/>
        <v>76.884000000000128</v>
      </c>
      <c r="Q425" s="49">
        <f t="shared" si="43"/>
        <v>80.631999999999209</v>
      </c>
      <c r="R425" s="49">
        <f t="shared" si="44"/>
        <v>83.768000000000526</v>
      </c>
    </row>
    <row r="426" spans="12:18" hidden="1">
      <c r="L426" s="71"/>
      <c r="M426" s="48">
        <v>0.54200000000000004</v>
      </c>
      <c r="N426" s="49">
        <f t="shared" si="40"/>
        <v>63.797333333333697</v>
      </c>
      <c r="O426" s="49">
        <f t="shared" si="41"/>
        <v>69.829333333332997</v>
      </c>
      <c r="P426" s="49">
        <f t="shared" si="42"/>
        <v>76.908000000000129</v>
      </c>
      <c r="Q426" s="49">
        <f t="shared" si="43"/>
        <v>80.65066666666587</v>
      </c>
      <c r="R426" s="49">
        <f t="shared" si="44"/>
        <v>83.782666666667197</v>
      </c>
    </row>
    <row r="427" spans="12:18" hidden="1">
      <c r="L427" s="71"/>
      <c r="M427" s="48">
        <v>0.54300000000000004</v>
      </c>
      <c r="N427" s="49">
        <f t="shared" si="40"/>
        <v>63.822666666667033</v>
      </c>
      <c r="O427" s="49">
        <f t="shared" si="41"/>
        <v>69.850666666666328</v>
      </c>
      <c r="P427" s="49">
        <f t="shared" si="42"/>
        <v>76.93200000000013</v>
      </c>
      <c r="Q427" s="49">
        <f t="shared" si="43"/>
        <v>80.669333333332531</v>
      </c>
      <c r="R427" s="49">
        <f t="shared" si="44"/>
        <v>83.797333333333867</v>
      </c>
    </row>
    <row r="428" spans="12:18" hidden="1">
      <c r="L428" s="71"/>
      <c r="M428" s="48">
        <v>0.54400000000000004</v>
      </c>
      <c r="N428" s="49">
        <f t="shared" si="40"/>
        <v>63.848000000000368</v>
      </c>
      <c r="O428" s="49">
        <f t="shared" si="41"/>
        <v>69.871999999999659</v>
      </c>
      <c r="P428" s="49">
        <f t="shared" si="42"/>
        <v>76.956000000000131</v>
      </c>
      <c r="Q428" s="49">
        <f t="shared" si="43"/>
        <v>80.687999999999192</v>
      </c>
      <c r="R428" s="49">
        <f t="shared" si="44"/>
        <v>83.812000000000538</v>
      </c>
    </row>
    <row r="429" spans="12:18" hidden="1">
      <c r="L429" s="71"/>
      <c r="M429" s="48">
        <v>0.54500000000000004</v>
      </c>
      <c r="N429" s="49">
        <f t="shared" si="40"/>
        <v>63.873333333333704</v>
      </c>
      <c r="O429" s="49">
        <f t="shared" si="41"/>
        <v>69.89333333333299</v>
      </c>
      <c r="P429" s="49">
        <f t="shared" si="42"/>
        <v>76.980000000000132</v>
      </c>
      <c r="Q429" s="49">
        <f t="shared" si="43"/>
        <v>80.706666666665853</v>
      </c>
      <c r="R429" s="49">
        <f t="shared" si="44"/>
        <v>83.826666666667208</v>
      </c>
    </row>
    <row r="430" spans="12:18" hidden="1">
      <c r="L430" s="71"/>
      <c r="M430" s="48">
        <v>0.54600000000000004</v>
      </c>
      <c r="N430" s="49">
        <f t="shared" si="40"/>
        <v>63.89866666666704</v>
      </c>
      <c r="O430" s="49">
        <f t="shared" si="41"/>
        <v>69.914666666666321</v>
      </c>
      <c r="P430" s="49">
        <f t="shared" si="42"/>
        <v>77.004000000000133</v>
      </c>
      <c r="Q430" s="49">
        <f t="shared" si="43"/>
        <v>80.725333333332514</v>
      </c>
      <c r="R430" s="49">
        <f t="shared" si="44"/>
        <v>83.841333333333878</v>
      </c>
    </row>
    <row r="431" spans="12:18" hidden="1">
      <c r="L431" s="71"/>
      <c r="M431" s="48">
        <v>0.54700000000000004</v>
      </c>
      <c r="N431" s="49">
        <f t="shared" si="40"/>
        <v>63.924000000000376</v>
      </c>
      <c r="O431" s="49">
        <f t="shared" si="41"/>
        <v>69.935999999999652</v>
      </c>
      <c r="P431" s="49">
        <f t="shared" si="42"/>
        <v>77.028000000000134</v>
      </c>
      <c r="Q431" s="49">
        <f t="shared" si="43"/>
        <v>80.743999999999176</v>
      </c>
      <c r="R431" s="49">
        <f t="shared" si="44"/>
        <v>83.856000000000549</v>
      </c>
    </row>
    <row r="432" spans="12:18" hidden="1">
      <c r="L432" s="71"/>
      <c r="M432" s="48">
        <v>0.54800000000000004</v>
      </c>
      <c r="N432" s="49">
        <f t="shared" si="40"/>
        <v>63.949333333333712</v>
      </c>
      <c r="O432" s="49">
        <f t="shared" si="41"/>
        <v>69.957333333332983</v>
      </c>
      <c r="P432" s="49">
        <f t="shared" si="42"/>
        <v>77.052000000000135</v>
      </c>
      <c r="Q432" s="49">
        <f t="shared" si="43"/>
        <v>80.762666666665837</v>
      </c>
      <c r="R432" s="49">
        <f t="shared" si="44"/>
        <v>83.870666666667219</v>
      </c>
    </row>
    <row r="433" spans="12:18" hidden="1">
      <c r="L433" s="71"/>
      <c r="M433" s="48">
        <v>0.54900000000000004</v>
      </c>
      <c r="N433" s="49">
        <f t="shared" si="40"/>
        <v>63.974666666667048</v>
      </c>
      <c r="O433" s="49">
        <f t="shared" si="41"/>
        <v>69.978666666666314</v>
      </c>
      <c r="P433" s="49">
        <f t="shared" si="42"/>
        <v>77.076000000000136</v>
      </c>
      <c r="Q433" s="49">
        <f t="shared" si="43"/>
        <v>80.781333333332498</v>
      </c>
      <c r="R433" s="49">
        <f t="shared" si="44"/>
        <v>83.88533333333389</v>
      </c>
    </row>
    <row r="434" spans="12:18" hidden="1">
      <c r="L434" s="71"/>
      <c r="M434" s="48">
        <v>0.55000000000000004</v>
      </c>
      <c r="N434" s="49">
        <v>64</v>
      </c>
      <c r="O434" s="49">
        <v>70</v>
      </c>
      <c r="P434" s="49">
        <v>77.099999999999994</v>
      </c>
      <c r="Q434" s="49">
        <v>80.8</v>
      </c>
      <c r="R434" s="49">
        <v>83.9</v>
      </c>
    </row>
    <row r="435" spans="12:18" hidden="1">
      <c r="L435" s="71"/>
      <c r="M435" s="48">
        <v>0.55100000000000005</v>
      </c>
      <c r="N435" s="49">
        <f>N434+0.0125</f>
        <v>64.012500000000003</v>
      </c>
      <c r="O435" s="49">
        <f>O434+0.0105</f>
        <v>70.010499999999993</v>
      </c>
      <c r="P435" s="49">
        <f>P434+0.0125</f>
        <v>77.112499999999997</v>
      </c>
      <c r="Q435" s="49">
        <f>Q434+0.0085</f>
        <v>80.808499999999995</v>
      </c>
      <c r="R435" s="49">
        <f>R434+0.009</f>
        <v>83.909000000000006</v>
      </c>
    </row>
    <row r="436" spans="12:18" hidden="1">
      <c r="L436" s="71"/>
      <c r="M436" s="48">
        <v>0.55200000000000005</v>
      </c>
      <c r="N436" s="49">
        <f t="shared" ref="N436:N499" si="45">N435+0.0125</f>
        <v>64.025000000000006</v>
      </c>
      <c r="O436" s="49">
        <f t="shared" ref="O436:O499" si="46">O435+0.0105</f>
        <v>70.020999999999987</v>
      </c>
      <c r="P436" s="49">
        <f t="shared" ref="P436:P499" si="47">P435+0.0125</f>
        <v>77.125</v>
      </c>
      <c r="Q436" s="49">
        <f t="shared" ref="Q436:Q499" si="48">Q435+0.0085</f>
        <v>80.816999999999993</v>
      </c>
      <c r="R436" s="49">
        <f t="shared" ref="R436:R499" si="49">R435+0.009</f>
        <v>83.918000000000006</v>
      </c>
    </row>
    <row r="437" spans="12:18" hidden="1">
      <c r="L437" s="71"/>
      <c r="M437" s="48">
        <v>0.55300000000000005</v>
      </c>
      <c r="N437" s="49">
        <f t="shared" si="45"/>
        <v>64.037500000000009</v>
      </c>
      <c r="O437" s="49">
        <f t="shared" si="46"/>
        <v>70.03149999999998</v>
      </c>
      <c r="P437" s="49">
        <f t="shared" si="47"/>
        <v>77.137500000000003</v>
      </c>
      <c r="Q437" s="49">
        <f t="shared" si="48"/>
        <v>80.825499999999991</v>
      </c>
      <c r="R437" s="49">
        <f t="shared" si="49"/>
        <v>83.927000000000007</v>
      </c>
    </row>
    <row r="438" spans="12:18" hidden="1">
      <c r="L438" s="71"/>
      <c r="M438" s="48">
        <v>0.55400000000000005</v>
      </c>
      <c r="N438" s="49">
        <f t="shared" si="45"/>
        <v>64.050000000000011</v>
      </c>
      <c r="O438" s="49">
        <f t="shared" si="46"/>
        <v>70.041999999999973</v>
      </c>
      <c r="P438" s="49">
        <f t="shared" si="47"/>
        <v>77.150000000000006</v>
      </c>
      <c r="Q438" s="49">
        <f t="shared" si="48"/>
        <v>80.833999999999989</v>
      </c>
      <c r="R438" s="49">
        <f t="shared" si="49"/>
        <v>83.936000000000007</v>
      </c>
    </row>
    <row r="439" spans="12:18" hidden="1">
      <c r="L439" s="71"/>
      <c r="M439" s="48">
        <v>0.55500000000000005</v>
      </c>
      <c r="N439" s="49">
        <f t="shared" si="45"/>
        <v>64.062500000000014</v>
      </c>
      <c r="O439" s="49">
        <f t="shared" si="46"/>
        <v>70.052499999999966</v>
      </c>
      <c r="P439" s="49">
        <f t="shared" si="47"/>
        <v>77.162500000000009</v>
      </c>
      <c r="Q439" s="49">
        <f t="shared" si="48"/>
        <v>80.842499999999987</v>
      </c>
      <c r="R439" s="49">
        <f t="shared" si="49"/>
        <v>83.945000000000007</v>
      </c>
    </row>
    <row r="440" spans="12:18" hidden="1">
      <c r="L440" s="71"/>
      <c r="M440" s="48">
        <v>0.55600000000000005</v>
      </c>
      <c r="N440" s="49">
        <f t="shared" si="45"/>
        <v>64.075000000000017</v>
      </c>
      <c r="O440" s="49">
        <f t="shared" si="46"/>
        <v>70.06299999999996</v>
      </c>
      <c r="P440" s="49">
        <f t="shared" si="47"/>
        <v>77.175000000000011</v>
      </c>
      <c r="Q440" s="49">
        <f t="shared" si="48"/>
        <v>80.850999999999985</v>
      </c>
      <c r="R440" s="49">
        <f t="shared" si="49"/>
        <v>83.954000000000008</v>
      </c>
    </row>
    <row r="441" spans="12:18" hidden="1">
      <c r="L441" s="71"/>
      <c r="M441" s="48">
        <v>0.55700000000000005</v>
      </c>
      <c r="N441" s="49">
        <f t="shared" si="45"/>
        <v>64.08750000000002</v>
      </c>
      <c r="O441" s="49">
        <f t="shared" si="46"/>
        <v>70.073499999999953</v>
      </c>
      <c r="P441" s="49">
        <f t="shared" si="47"/>
        <v>77.187500000000014</v>
      </c>
      <c r="Q441" s="49">
        <f t="shared" si="48"/>
        <v>80.859499999999983</v>
      </c>
      <c r="R441" s="49">
        <f t="shared" si="49"/>
        <v>83.963000000000008</v>
      </c>
    </row>
    <row r="442" spans="12:18" hidden="1">
      <c r="L442" s="71"/>
      <c r="M442" s="48">
        <v>0.55800000000000005</v>
      </c>
      <c r="N442" s="49">
        <f t="shared" si="45"/>
        <v>64.100000000000023</v>
      </c>
      <c r="O442" s="49">
        <f t="shared" si="46"/>
        <v>70.083999999999946</v>
      </c>
      <c r="P442" s="49">
        <f t="shared" si="47"/>
        <v>77.200000000000017</v>
      </c>
      <c r="Q442" s="49">
        <f t="shared" si="48"/>
        <v>80.867999999999981</v>
      </c>
      <c r="R442" s="49">
        <f t="shared" si="49"/>
        <v>83.972000000000008</v>
      </c>
    </row>
    <row r="443" spans="12:18" hidden="1">
      <c r="L443" s="71"/>
      <c r="M443" s="48">
        <v>0.55900000000000005</v>
      </c>
      <c r="N443" s="49">
        <f t="shared" si="45"/>
        <v>64.112500000000026</v>
      </c>
      <c r="O443" s="49">
        <f t="shared" si="46"/>
        <v>70.09449999999994</v>
      </c>
      <c r="P443" s="49">
        <f t="shared" si="47"/>
        <v>77.21250000000002</v>
      </c>
      <c r="Q443" s="49">
        <f t="shared" si="48"/>
        <v>80.876499999999979</v>
      </c>
      <c r="R443" s="49">
        <f t="shared" si="49"/>
        <v>83.981000000000009</v>
      </c>
    </row>
    <row r="444" spans="12:18" hidden="1">
      <c r="L444" s="71"/>
      <c r="M444" s="48">
        <v>0.56000000000000005</v>
      </c>
      <c r="N444" s="49">
        <f t="shared" si="45"/>
        <v>64.125000000000028</v>
      </c>
      <c r="O444" s="49">
        <f t="shared" si="46"/>
        <v>70.104999999999933</v>
      </c>
      <c r="P444" s="49">
        <f t="shared" si="47"/>
        <v>77.225000000000023</v>
      </c>
      <c r="Q444" s="49">
        <f t="shared" si="48"/>
        <v>80.884999999999977</v>
      </c>
      <c r="R444" s="49">
        <f t="shared" si="49"/>
        <v>83.990000000000009</v>
      </c>
    </row>
    <row r="445" spans="12:18" hidden="1">
      <c r="L445" s="71"/>
      <c r="M445" s="48">
        <v>0.56100000000000005</v>
      </c>
      <c r="N445" s="49">
        <f t="shared" si="45"/>
        <v>64.137500000000031</v>
      </c>
      <c r="O445" s="49">
        <f t="shared" si="46"/>
        <v>70.115499999999926</v>
      </c>
      <c r="P445" s="49">
        <f t="shared" si="47"/>
        <v>77.237500000000026</v>
      </c>
      <c r="Q445" s="49">
        <f t="shared" si="48"/>
        <v>80.893499999999975</v>
      </c>
      <c r="R445" s="49">
        <f t="shared" si="49"/>
        <v>83.999000000000009</v>
      </c>
    </row>
    <row r="446" spans="12:18" hidden="1">
      <c r="L446" s="71"/>
      <c r="M446" s="48">
        <v>0.56200000000000006</v>
      </c>
      <c r="N446" s="49">
        <f t="shared" si="45"/>
        <v>64.150000000000034</v>
      </c>
      <c r="O446" s="49">
        <f t="shared" si="46"/>
        <v>70.12599999999992</v>
      </c>
      <c r="P446" s="49">
        <f t="shared" si="47"/>
        <v>77.250000000000028</v>
      </c>
      <c r="Q446" s="49">
        <f t="shared" si="48"/>
        <v>80.901999999999973</v>
      </c>
      <c r="R446" s="49">
        <f t="shared" si="49"/>
        <v>84.00800000000001</v>
      </c>
    </row>
    <row r="447" spans="12:18" hidden="1">
      <c r="L447" s="71"/>
      <c r="M447" s="48">
        <v>0.56299999999999994</v>
      </c>
      <c r="N447" s="49">
        <f t="shared" si="45"/>
        <v>64.162500000000037</v>
      </c>
      <c r="O447" s="49">
        <f t="shared" si="46"/>
        <v>70.136499999999913</v>
      </c>
      <c r="P447" s="49">
        <f t="shared" si="47"/>
        <v>77.262500000000031</v>
      </c>
      <c r="Q447" s="49">
        <f t="shared" si="48"/>
        <v>80.910499999999971</v>
      </c>
      <c r="R447" s="49">
        <f t="shared" si="49"/>
        <v>84.01700000000001</v>
      </c>
    </row>
    <row r="448" spans="12:18" hidden="1">
      <c r="L448" s="71"/>
      <c r="M448" s="48">
        <v>0.56399999999999995</v>
      </c>
      <c r="N448" s="49">
        <f t="shared" si="45"/>
        <v>64.17500000000004</v>
      </c>
      <c r="O448" s="49">
        <f t="shared" si="46"/>
        <v>70.146999999999906</v>
      </c>
      <c r="P448" s="49">
        <f t="shared" si="47"/>
        <v>77.275000000000034</v>
      </c>
      <c r="Q448" s="49">
        <f t="shared" si="48"/>
        <v>80.918999999999969</v>
      </c>
      <c r="R448" s="49">
        <f t="shared" si="49"/>
        <v>84.02600000000001</v>
      </c>
    </row>
    <row r="449" spans="12:18" hidden="1">
      <c r="L449" s="71"/>
      <c r="M449" s="48">
        <v>0.56499999999999995</v>
      </c>
      <c r="N449" s="49">
        <f t="shared" si="45"/>
        <v>64.187500000000043</v>
      </c>
      <c r="O449" s="49">
        <f t="shared" si="46"/>
        <v>70.157499999999899</v>
      </c>
      <c r="P449" s="49">
        <f t="shared" si="47"/>
        <v>77.287500000000037</v>
      </c>
      <c r="Q449" s="49">
        <f t="shared" si="48"/>
        <v>80.927499999999966</v>
      </c>
      <c r="R449" s="49">
        <f t="shared" si="49"/>
        <v>84.035000000000011</v>
      </c>
    </row>
    <row r="450" spans="12:18" hidden="1">
      <c r="L450" s="71"/>
      <c r="M450" s="48">
        <v>0.56599999999999995</v>
      </c>
      <c r="N450" s="49">
        <f t="shared" si="45"/>
        <v>64.200000000000045</v>
      </c>
      <c r="O450" s="49">
        <f t="shared" si="46"/>
        <v>70.167999999999893</v>
      </c>
      <c r="P450" s="49">
        <f t="shared" si="47"/>
        <v>77.30000000000004</v>
      </c>
      <c r="Q450" s="49">
        <f t="shared" si="48"/>
        <v>80.935999999999964</v>
      </c>
      <c r="R450" s="49">
        <f t="shared" si="49"/>
        <v>84.044000000000011</v>
      </c>
    </row>
    <row r="451" spans="12:18" hidden="1">
      <c r="L451" s="71"/>
      <c r="M451" s="48">
        <v>0.56699999999999995</v>
      </c>
      <c r="N451" s="49">
        <f t="shared" si="45"/>
        <v>64.212500000000048</v>
      </c>
      <c r="O451" s="49">
        <f t="shared" si="46"/>
        <v>70.178499999999886</v>
      </c>
      <c r="P451" s="49">
        <f t="shared" si="47"/>
        <v>77.312500000000043</v>
      </c>
      <c r="Q451" s="49">
        <f t="shared" si="48"/>
        <v>80.944499999999962</v>
      </c>
      <c r="R451" s="49">
        <f t="shared" si="49"/>
        <v>84.053000000000011</v>
      </c>
    </row>
    <row r="452" spans="12:18" hidden="1">
      <c r="L452" s="71"/>
      <c r="M452" s="48">
        <v>0.56799999999999995</v>
      </c>
      <c r="N452" s="49">
        <f t="shared" si="45"/>
        <v>64.225000000000051</v>
      </c>
      <c r="O452" s="49">
        <f t="shared" si="46"/>
        <v>70.188999999999879</v>
      </c>
      <c r="P452" s="49">
        <f t="shared" si="47"/>
        <v>77.325000000000045</v>
      </c>
      <c r="Q452" s="49">
        <f t="shared" si="48"/>
        <v>80.95299999999996</v>
      </c>
      <c r="R452" s="49">
        <f t="shared" si="49"/>
        <v>84.062000000000012</v>
      </c>
    </row>
    <row r="453" spans="12:18" hidden="1">
      <c r="L453" s="71"/>
      <c r="M453" s="48">
        <v>0.56899999999999995</v>
      </c>
      <c r="N453" s="49">
        <f t="shared" si="45"/>
        <v>64.237500000000054</v>
      </c>
      <c r="O453" s="49">
        <f t="shared" si="46"/>
        <v>70.199499999999873</v>
      </c>
      <c r="P453" s="49">
        <f t="shared" si="47"/>
        <v>77.337500000000048</v>
      </c>
      <c r="Q453" s="49">
        <f t="shared" si="48"/>
        <v>80.961499999999958</v>
      </c>
      <c r="R453" s="49">
        <f t="shared" si="49"/>
        <v>84.071000000000012</v>
      </c>
    </row>
    <row r="454" spans="12:18" hidden="1">
      <c r="L454" s="71"/>
      <c r="M454" s="48">
        <v>0.56999999999999995</v>
      </c>
      <c r="N454" s="49">
        <f t="shared" si="45"/>
        <v>64.250000000000057</v>
      </c>
      <c r="O454" s="49">
        <f t="shared" si="46"/>
        <v>70.209999999999866</v>
      </c>
      <c r="P454" s="49">
        <f t="shared" si="47"/>
        <v>77.350000000000051</v>
      </c>
      <c r="Q454" s="49">
        <f t="shared" si="48"/>
        <v>80.969999999999956</v>
      </c>
      <c r="R454" s="49">
        <f t="shared" si="49"/>
        <v>84.080000000000013</v>
      </c>
    </row>
    <row r="455" spans="12:18" hidden="1">
      <c r="L455" s="71"/>
      <c r="M455" s="48">
        <v>0.57099999999999995</v>
      </c>
      <c r="N455" s="49">
        <f t="shared" si="45"/>
        <v>64.26250000000006</v>
      </c>
      <c r="O455" s="49">
        <f t="shared" si="46"/>
        <v>70.220499999999859</v>
      </c>
      <c r="P455" s="49">
        <f t="shared" si="47"/>
        <v>77.362500000000054</v>
      </c>
      <c r="Q455" s="49">
        <f t="shared" si="48"/>
        <v>80.978499999999954</v>
      </c>
      <c r="R455" s="49">
        <f t="shared" si="49"/>
        <v>84.089000000000013</v>
      </c>
    </row>
    <row r="456" spans="12:18" hidden="1">
      <c r="L456" s="71"/>
      <c r="M456" s="48">
        <v>0.57199999999999995</v>
      </c>
      <c r="N456" s="49">
        <f t="shared" si="45"/>
        <v>64.275000000000063</v>
      </c>
      <c r="O456" s="49">
        <f t="shared" si="46"/>
        <v>70.230999999999852</v>
      </c>
      <c r="P456" s="49">
        <f t="shared" si="47"/>
        <v>77.375000000000057</v>
      </c>
      <c r="Q456" s="49">
        <f t="shared" si="48"/>
        <v>80.986999999999952</v>
      </c>
      <c r="R456" s="49">
        <f t="shared" si="49"/>
        <v>84.098000000000013</v>
      </c>
    </row>
    <row r="457" spans="12:18" hidden="1">
      <c r="L457" s="71"/>
      <c r="M457" s="48">
        <v>0.57299999999999995</v>
      </c>
      <c r="N457" s="49">
        <f t="shared" si="45"/>
        <v>64.287500000000065</v>
      </c>
      <c r="O457" s="49">
        <f t="shared" si="46"/>
        <v>70.241499999999846</v>
      </c>
      <c r="P457" s="49">
        <f t="shared" si="47"/>
        <v>77.38750000000006</v>
      </c>
      <c r="Q457" s="49">
        <f t="shared" si="48"/>
        <v>80.99549999999995</v>
      </c>
      <c r="R457" s="49">
        <f t="shared" si="49"/>
        <v>84.107000000000014</v>
      </c>
    </row>
    <row r="458" spans="12:18" hidden="1">
      <c r="L458" s="71"/>
      <c r="M458" s="48">
        <v>0.57399999999999995</v>
      </c>
      <c r="N458" s="49">
        <f t="shared" si="45"/>
        <v>64.300000000000068</v>
      </c>
      <c r="O458" s="49">
        <f t="shared" si="46"/>
        <v>70.251999999999839</v>
      </c>
      <c r="P458" s="49">
        <f t="shared" si="47"/>
        <v>77.400000000000063</v>
      </c>
      <c r="Q458" s="49">
        <f t="shared" si="48"/>
        <v>81.003999999999948</v>
      </c>
      <c r="R458" s="49">
        <f t="shared" si="49"/>
        <v>84.116000000000014</v>
      </c>
    </row>
    <row r="459" spans="12:18" hidden="1">
      <c r="L459" s="71"/>
      <c r="M459" s="48">
        <v>0.57499999999999996</v>
      </c>
      <c r="N459" s="49">
        <f t="shared" si="45"/>
        <v>64.312500000000071</v>
      </c>
      <c r="O459" s="49">
        <f t="shared" si="46"/>
        <v>70.262499999999832</v>
      </c>
      <c r="P459" s="49">
        <f t="shared" si="47"/>
        <v>77.412500000000065</v>
      </c>
      <c r="Q459" s="49">
        <f t="shared" si="48"/>
        <v>81.012499999999946</v>
      </c>
      <c r="R459" s="49">
        <f t="shared" si="49"/>
        <v>84.125000000000014</v>
      </c>
    </row>
    <row r="460" spans="12:18" hidden="1">
      <c r="L460" s="71"/>
      <c r="M460" s="48">
        <v>0.57599999999999996</v>
      </c>
      <c r="N460" s="49">
        <f t="shared" si="45"/>
        <v>64.325000000000074</v>
      </c>
      <c r="O460" s="49">
        <f t="shared" si="46"/>
        <v>70.272999999999826</v>
      </c>
      <c r="P460" s="49">
        <f t="shared" si="47"/>
        <v>77.425000000000068</v>
      </c>
      <c r="Q460" s="49">
        <f t="shared" si="48"/>
        <v>81.020999999999944</v>
      </c>
      <c r="R460" s="49">
        <f t="shared" si="49"/>
        <v>84.134000000000015</v>
      </c>
    </row>
    <row r="461" spans="12:18" hidden="1">
      <c r="L461" s="71"/>
      <c r="M461" s="48">
        <v>0.57699999999999996</v>
      </c>
      <c r="N461" s="49">
        <f t="shared" si="45"/>
        <v>64.337500000000077</v>
      </c>
      <c r="O461" s="49">
        <f t="shared" si="46"/>
        <v>70.283499999999819</v>
      </c>
      <c r="P461" s="49">
        <f t="shared" si="47"/>
        <v>77.437500000000071</v>
      </c>
      <c r="Q461" s="49">
        <f t="shared" si="48"/>
        <v>81.029499999999942</v>
      </c>
      <c r="R461" s="49">
        <f t="shared" si="49"/>
        <v>84.143000000000015</v>
      </c>
    </row>
    <row r="462" spans="12:18" hidden="1">
      <c r="L462" s="71"/>
      <c r="M462" s="48">
        <v>0.57799999999999996</v>
      </c>
      <c r="N462" s="49">
        <f t="shared" si="45"/>
        <v>64.35000000000008</v>
      </c>
      <c r="O462" s="49">
        <f t="shared" si="46"/>
        <v>70.293999999999812</v>
      </c>
      <c r="P462" s="49">
        <f t="shared" si="47"/>
        <v>77.450000000000074</v>
      </c>
      <c r="Q462" s="49">
        <f t="shared" si="48"/>
        <v>81.03799999999994</v>
      </c>
      <c r="R462" s="49">
        <f t="shared" si="49"/>
        <v>84.152000000000015</v>
      </c>
    </row>
    <row r="463" spans="12:18" hidden="1">
      <c r="L463" s="71"/>
      <c r="M463" s="48">
        <v>0.57899999999999996</v>
      </c>
      <c r="N463" s="49">
        <f t="shared" si="45"/>
        <v>64.362500000000082</v>
      </c>
      <c r="O463" s="49">
        <f t="shared" si="46"/>
        <v>70.304499999999805</v>
      </c>
      <c r="P463" s="49">
        <f t="shared" si="47"/>
        <v>77.462500000000077</v>
      </c>
      <c r="Q463" s="49">
        <f t="shared" si="48"/>
        <v>81.046499999999938</v>
      </c>
      <c r="R463" s="49">
        <f t="shared" si="49"/>
        <v>84.161000000000016</v>
      </c>
    </row>
    <row r="464" spans="12:18" hidden="1">
      <c r="L464" s="71"/>
      <c r="M464" s="48">
        <v>0.57999999999999996</v>
      </c>
      <c r="N464" s="49">
        <f t="shared" si="45"/>
        <v>64.375000000000085</v>
      </c>
      <c r="O464" s="49">
        <f t="shared" si="46"/>
        <v>70.314999999999799</v>
      </c>
      <c r="P464" s="49">
        <f t="shared" si="47"/>
        <v>77.47500000000008</v>
      </c>
      <c r="Q464" s="49">
        <f t="shared" si="48"/>
        <v>81.054999999999936</v>
      </c>
      <c r="R464" s="49">
        <f t="shared" si="49"/>
        <v>84.170000000000016</v>
      </c>
    </row>
    <row r="465" spans="12:18" hidden="1">
      <c r="L465" s="71"/>
      <c r="M465" s="48">
        <v>0.58099999999999996</v>
      </c>
      <c r="N465" s="49">
        <f t="shared" si="45"/>
        <v>64.387500000000088</v>
      </c>
      <c r="O465" s="49">
        <f t="shared" si="46"/>
        <v>70.325499999999792</v>
      </c>
      <c r="P465" s="49">
        <f t="shared" si="47"/>
        <v>77.487500000000082</v>
      </c>
      <c r="Q465" s="49">
        <f t="shared" si="48"/>
        <v>81.063499999999934</v>
      </c>
      <c r="R465" s="49">
        <f t="shared" si="49"/>
        <v>84.179000000000016</v>
      </c>
    </row>
    <row r="466" spans="12:18" hidden="1">
      <c r="L466" s="71"/>
      <c r="M466" s="48">
        <v>0.58199999999999996</v>
      </c>
      <c r="N466" s="49">
        <f t="shared" si="45"/>
        <v>64.400000000000091</v>
      </c>
      <c r="O466" s="49">
        <f t="shared" si="46"/>
        <v>70.335999999999785</v>
      </c>
      <c r="P466" s="49">
        <f t="shared" si="47"/>
        <v>77.500000000000085</v>
      </c>
      <c r="Q466" s="49">
        <f t="shared" si="48"/>
        <v>81.071999999999932</v>
      </c>
      <c r="R466" s="49">
        <f t="shared" si="49"/>
        <v>84.188000000000017</v>
      </c>
    </row>
    <row r="467" spans="12:18" hidden="1">
      <c r="L467" s="71"/>
      <c r="M467" s="48">
        <v>0.58299999999999996</v>
      </c>
      <c r="N467" s="49">
        <f t="shared" si="45"/>
        <v>64.412500000000094</v>
      </c>
      <c r="O467" s="49">
        <f t="shared" si="46"/>
        <v>70.346499999999779</v>
      </c>
      <c r="P467" s="49">
        <f t="shared" si="47"/>
        <v>77.512500000000088</v>
      </c>
      <c r="Q467" s="49">
        <f t="shared" si="48"/>
        <v>81.08049999999993</v>
      </c>
      <c r="R467" s="49">
        <f t="shared" si="49"/>
        <v>84.197000000000017</v>
      </c>
    </row>
    <row r="468" spans="12:18" hidden="1">
      <c r="L468" s="71"/>
      <c r="M468" s="48">
        <v>0.58399999999999996</v>
      </c>
      <c r="N468" s="49">
        <f t="shared" si="45"/>
        <v>64.425000000000097</v>
      </c>
      <c r="O468" s="49">
        <f t="shared" si="46"/>
        <v>70.356999999999772</v>
      </c>
      <c r="P468" s="49">
        <f t="shared" si="47"/>
        <v>77.525000000000091</v>
      </c>
      <c r="Q468" s="49">
        <f t="shared" si="48"/>
        <v>81.088999999999928</v>
      </c>
      <c r="R468" s="49">
        <f t="shared" si="49"/>
        <v>84.206000000000017</v>
      </c>
    </row>
    <row r="469" spans="12:18" hidden="1">
      <c r="L469" s="71"/>
      <c r="M469" s="48">
        <v>0.58499999999999996</v>
      </c>
      <c r="N469" s="49">
        <f t="shared" si="45"/>
        <v>64.437500000000099</v>
      </c>
      <c r="O469" s="49">
        <f t="shared" si="46"/>
        <v>70.367499999999765</v>
      </c>
      <c r="P469" s="49">
        <f t="shared" si="47"/>
        <v>77.537500000000094</v>
      </c>
      <c r="Q469" s="49">
        <f t="shared" si="48"/>
        <v>81.097499999999926</v>
      </c>
      <c r="R469" s="49">
        <f t="shared" si="49"/>
        <v>84.215000000000018</v>
      </c>
    </row>
    <row r="470" spans="12:18" hidden="1">
      <c r="L470" s="71"/>
      <c r="M470" s="48">
        <v>0.58599999999999997</v>
      </c>
      <c r="N470" s="49">
        <f t="shared" si="45"/>
        <v>64.450000000000102</v>
      </c>
      <c r="O470" s="49">
        <f t="shared" si="46"/>
        <v>70.377999999999759</v>
      </c>
      <c r="P470" s="49">
        <f t="shared" si="47"/>
        <v>77.550000000000097</v>
      </c>
      <c r="Q470" s="49">
        <f t="shared" si="48"/>
        <v>81.105999999999923</v>
      </c>
      <c r="R470" s="49">
        <f t="shared" si="49"/>
        <v>84.224000000000018</v>
      </c>
    </row>
    <row r="471" spans="12:18" hidden="1">
      <c r="L471" s="71"/>
      <c r="M471" s="48">
        <v>0.58699999999999997</v>
      </c>
      <c r="N471" s="49">
        <f t="shared" si="45"/>
        <v>64.462500000000105</v>
      </c>
      <c r="O471" s="49">
        <f t="shared" si="46"/>
        <v>70.388499999999752</v>
      </c>
      <c r="P471" s="49">
        <f t="shared" si="47"/>
        <v>77.562500000000099</v>
      </c>
      <c r="Q471" s="49">
        <f t="shared" si="48"/>
        <v>81.114499999999921</v>
      </c>
      <c r="R471" s="49">
        <f t="shared" si="49"/>
        <v>84.233000000000018</v>
      </c>
    </row>
    <row r="472" spans="12:18" hidden="1">
      <c r="L472" s="71"/>
      <c r="M472" s="48">
        <v>0.58799999999999997</v>
      </c>
      <c r="N472" s="49">
        <f t="shared" si="45"/>
        <v>64.475000000000108</v>
      </c>
      <c r="O472" s="49">
        <f t="shared" si="46"/>
        <v>70.398999999999745</v>
      </c>
      <c r="P472" s="49">
        <f t="shared" si="47"/>
        <v>77.575000000000102</v>
      </c>
      <c r="Q472" s="49">
        <f t="shared" si="48"/>
        <v>81.122999999999919</v>
      </c>
      <c r="R472" s="49">
        <f t="shared" si="49"/>
        <v>84.242000000000019</v>
      </c>
    </row>
    <row r="473" spans="12:18" hidden="1">
      <c r="L473" s="71"/>
      <c r="M473" s="48">
        <v>0.58899999999999997</v>
      </c>
      <c r="N473" s="49">
        <f t="shared" si="45"/>
        <v>64.487500000000111</v>
      </c>
      <c r="O473" s="49">
        <f t="shared" si="46"/>
        <v>70.409499999999738</v>
      </c>
      <c r="P473" s="49">
        <f t="shared" si="47"/>
        <v>77.587500000000105</v>
      </c>
      <c r="Q473" s="49">
        <f t="shared" si="48"/>
        <v>81.131499999999917</v>
      </c>
      <c r="R473" s="49">
        <f t="shared" si="49"/>
        <v>84.251000000000019</v>
      </c>
    </row>
    <row r="474" spans="12:18" hidden="1">
      <c r="L474" s="71"/>
      <c r="M474" s="48">
        <v>0.59</v>
      </c>
      <c r="N474" s="49">
        <f t="shared" si="45"/>
        <v>64.500000000000114</v>
      </c>
      <c r="O474" s="49">
        <f t="shared" si="46"/>
        <v>70.419999999999732</v>
      </c>
      <c r="P474" s="49">
        <f t="shared" si="47"/>
        <v>77.600000000000108</v>
      </c>
      <c r="Q474" s="49">
        <f t="shared" si="48"/>
        <v>81.139999999999915</v>
      </c>
      <c r="R474" s="49">
        <f t="shared" si="49"/>
        <v>84.260000000000019</v>
      </c>
    </row>
    <row r="475" spans="12:18" hidden="1">
      <c r="L475" s="71"/>
      <c r="M475" s="48">
        <v>0.59099999999999997</v>
      </c>
      <c r="N475" s="49">
        <f t="shared" si="45"/>
        <v>64.512500000000117</v>
      </c>
      <c r="O475" s="49">
        <f t="shared" si="46"/>
        <v>70.430499999999725</v>
      </c>
      <c r="P475" s="49">
        <f t="shared" si="47"/>
        <v>77.612500000000111</v>
      </c>
      <c r="Q475" s="49">
        <f t="shared" si="48"/>
        <v>81.148499999999913</v>
      </c>
      <c r="R475" s="49">
        <f t="shared" si="49"/>
        <v>84.26900000000002</v>
      </c>
    </row>
    <row r="476" spans="12:18" hidden="1">
      <c r="L476" s="71"/>
      <c r="M476" s="48">
        <v>0.59199999999999997</v>
      </c>
      <c r="N476" s="49">
        <f t="shared" si="45"/>
        <v>64.525000000000119</v>
      </c>
      <c r="O476" s="49">
        <f t="shared" si="46"/>
        <v>70.440999999999718</v>
      </c>
      <c r="P476" s="49">
        <f t="shared" si="47"/>
        <v>77.625000000000114</v>
      </c>
      <c r="Q476" s="49">
        <f t="shared" si="48"/>
        <v>81.156999999999911</v>
      </c>
      <c r="R476" s="49">
        <f t="shared" si="49"/>
        <v>84.27800000000002</v>
      </c>
    </row>
    <row r="477" spans="12:18" hidden="1">
      <c r="L477" s="71"/>
      <c r="M477" s="48">
        <v>0.59299999999999997</v>
      </c>
      <c r="N477" s="49">
        <f t="shared" si="45"/>
        <v>64.537500000000122</v>
      </c>
      <c r="O477" s="49">
        <f t="shared" si="46"/>
        <v>70.451499999999712</v>
      </c>
      <c r="P477" s="49">
        <f t="shared" si="47"/>
        <v>77.637500000000117</v>
      </c>
      <c r="Q477" s="49">
        <f t="shared" si="48"/>
        <v>81.165499999999909</v>
      </c>
      <c r="R477" s="49">
        <f t="shared" si="49"/>
        <v>84.28700000000002</v>
      </c>
    </row>
    <row r="478" spans="12:18" hidden="1">
      <c r="L478" s="71"/>
      <c r="M478" s="48">
        <v>0.59399999999999997</v>
      </c>
      <c r="N478" s="49">
        <f t="shared" si="45"/>
        <v>64.550000000000125</v>
      </c>
      <c r="O478" s="49">
        <f t="shared" si="46"/>
        <v>70.461999999999705</v>
      </c>
      <c r="P478" s="49">
        <f t="shared" si="47"/>
        <v>77.650000000000119</v>
      </c>
      <c r="Q478" s="49">
        <f t="shared" si="48"/>
        <v>81.173999999999907</v>
      </c>
      <c r="R478" s="49">
        <f t="shared" si="49"/>
        <v>84.296000000000021</v>
      </c>
    </row>
    <row r="479" spans="12:18" hidden="1">
      <c r="L479" s="71"/>
      <c r="M479" s="48">
        <v>0.59499999999999997</v>
      </c>
      <c r="N479" s="49">
        <f t="shared" si="45"/>
        <v>64.562500000000128</v>
      </c>
      <c r="O479" s="49">
        <f t="shared" si="46"/>
        <v>70.472499999999698</v>
      </c>
      <c r="P479" s="49">
        <f t="shared" si="47"/>
        <v>77.662500000000122</v>
      </c>
      <c r="Q479" s="49">
        <f t="shared" si="48"/>
        <v>81.182499999999905</v>
      </c>
      <c r="R479" s="49">
        <f t="shared" si="49"/>
        <v>84.305000000000021</v>
      </c>
    </row>
    <row r="480" spans="12:18" hidden="1">
      <c r="L480" s="71"/>
      <c r="M480" s="48">
        <v>0.59599999999999997</v>
      </c>
      <c r="N480" s="49">
        <f t="shared" si="45"/>
        <v>64.575000000000131</v>
      </c>
      <c r="O480" s="49">
        <f t="shared" si="46"/>
        <v>70.482999999999691</v>
      </c>
      <c r="P480" s="49">
        <f t="shared" si="47"/>
        <v>77.675000000000125</v>
      </c>
      <c r="Q480" s="49">
        <f t="shared" si="48"/>
        <v>81.190999999999903</v>
      </c>
      <c r="R480" s="49">
        <f t="shared" si="49"/>
        <v>84.314000000000021</v>
      </c>
    </row>
    <row r="481" spans="12:18" hidden="1">
      <c r="L481" s="71"/>
      <c r="M481" s="48">
        <v>0.59699999999999998</v>
      </c>
      <c r="N481" s="49">
        <f t="shared" si="45"/>
        <v>64.587500000000134</v>
      </c>
      <c r="O481" s="49">
        <f t="shared" si="46"/>
        <v>70.493499999999685</v>
      </c>
      <c r="P481" s="49">
        <f t="shared" si="47"/>
        <v>77.687500000000128</v>
      </c>
      <c r="Q481" s="49">
        <f t="shared" si="48"/>
        <v>81.199499999999901</v>
      </c>
      <c r="R481" s="49">
        <f t="shared" si="49"/>
        <v>84.323000000000022</v>
      </c>
    </row>
    <row r="482" spans="12:18" hidden="1">
      <c r="L482" s="71"/>
      <c r="M482" s="48">
        <v>0.59799999999999998</v>
      </c>
      <c r="N482" s="49">
        <f t="shared" si="45"/>
        <v>64.600000000000136</v>
      </c>
      <c r="O482" s="49">
        <f t="shared" si="46"/>
        <v>70.503999999999678</v>
      </c>
      <c r="P482" s="49">
        <f t="shared" si="47"/>
        <v>77.700000000000131</v>
      </c>
      <c r="Q482" s="49">
        <f t="shared" si="48"/>
        <v>81.207999999999899</v>
      </c>
      <c r="R482" s="49">
        <f t="shared" si="49"/>
        <v>84.332000000000022</v>
      </c>
    </row>
    <row r="483" spans="12:18" hidden="1">
      <c r="L483" s="71"/>
      <c r="M483" s="48">
        <v>0.59899999999999998</v>
      </c>
      <c r="N483" s="49">
        <f t="shared" si="45"/>
        <v>64.612500000000139</v>
      </c>
      <c r="O483" s="49">
        <f t="shared" si="46"/>
        <v>70.514499999999671</v>
      </c>
      <c r="P483" s="49">
        <f t="shared" si="47"/>
        <v>77.712500000000134</v>
      </c>
      <c r="Q483" s="49">
        <f t="shared" si="48"/>
        <v>81.216499999999897</v>
      </c>
      <c r="R483" s="49">
        <f t="shared" si="49"/>
        <v>84.341000000000022</v>
      </c>
    </row>
    <row r="484" spans="12:18" hidden="1">
      <c r="L484" s="71"/>
      <c r="M484" s="48">
        <v>0.6</v>
      </c>
      <c r="N484" s="49">
        <f t="shared" si="45"/>
        <v>64.625000000000142</v>
      </c>
      <c r="O484" s="49">
        <f t="shared" si="46"/>
        <v>70.524999999999665</v>
      </c>
      <c r="P484" s="49">
        <f t="shared" si="47"/>
        <v>77.725000000000136</v>
      </c>
      <c r="Q484" s="49">
        <f t="shared" si="48"/>
        <v>81.224999999999895</v>
      </c>
      <c r="R484" s="49">
        <f t="shared" si="49"/>
        <v>84.350000000000023</v>
      </c>
    </row>
    <row r="485" spans="12:18" hidden="1">
      <c r="L485" s="71"/>
      <c r="M485" s="48">
        <v>0.60099999999999998</v>
      </c>
      <c r="N485" s="49">
        <f t="shared" si="45"/>
        <v>64.637500000000145</v>
      </c>
      <c r="O485" s="49">
        <f t="shared" si="46"/>
        <v>70.535499999999658</v>
      </c>
      <c r="P485" s="49">
        <f t="shared" si="47"/>
        <v>77.737500000000139</v>
      </c>
      <c r="Q485" s="49">
        <f t="shared" si="48"/>
        <v>81.233499999999893</v>
      </c>
      <c r="R485" s="49">
        <f t="shared" si="49"/>
        <v>84.359000000000023</v>
      </c>
    </row>
    <row r="486" spans="12:18" hidden="1">
      <c r="L486" s="71"/>
      <c r="M486" s="48">
        <v>0.60199999999999998</v>
      </c>
      <c r="N486" s="49">
        <f t="shared" si="45"/>
        <v>64.650000000000148</v>
      </c>
      <c r="O486" s="49">
        <f t="shared" si="46"/>
        <v>70.545999999999651</v>
      </c>
      <c r="P486" s="49">
        <f t="shared" si="47"/>
        <v>77.750000000000142</v>
      </c>
      <c r="Q486" s="49">
        <f t="shared" si="48"/>
        <v>81.241999999999891</v>
      </c>
      <c r="R486" s="49">
        <f t="shared" si="49"/>
        <v>84.368000000000023</v>
      </c>
    </row>
    <row r="487" spans="12:18" hidden="1">
      <c r="L487" s="71"/>
      <c r="M487" s="48">
        <v>0.60299999999999998</v>
      </c>
      <c r="N487" s="49">
        <f t="shared" si="45"/>
        <v>64.662500000000151</v>
      </c>
      <c r="O487" s="49">
        <f t="shared" si="46"/>
        <v>70.556499999999645</v>
      </c>
      <c r="P487" s="49">
        <f t="shared" si="47"/>
        <v>77.762500000000145</v>
      </c>
      <c r="Q487" s="49">
        <f t="shared" si="48"/>
        <v>81.250499999999889</v>
      </c>
      <c r="R487" s="49">
        <f t="shared" si="49"/>
        <v>84.377000000000024</v>
      </c>
    </row>
    <row r="488" spans="12:18" hidden="1">
      <c r="L488" s="71"/>
      <c r="M488" s="48">
        <v>0.60399999999999998</v>
      </c>
      <c r="N488" s="49">
        <f t="shared" si="45"/>
        <v>64.675000000000153</v>
      </c>
      <c r="O488" s="49">
        <f t="shared" si="46"/>
        <v>70.566999999999638</v>
      </c>
      <c r="P488" s="49">
        <f t="shared" si="47"/>
        <v>77.775000000000148</v>
      </c>
      <c r="Q488" s="49">
        <f t="shared" si="48"/>
        <v>81.258999999999887</v>
      </c>
      <c r="R488" s="49">
        <f t="shared" si="49"/>
        <v>84.386000000000024</v>
      </c>
    </row>
    <row r="489" spans="12:18" hidden="1">
      <c r="L489" s="71"/>
      <c r="M489" s="48">
        <v>0.60499999999999998</v>
      </c>
      <c r="N489" s="49">
        <f t="shared" si="45"/>
        <v>64.687500000000156</v>
      </c>
      <c r="O489" s="49">
        <f t="shared" si="46"/>
        <v>70.577499999999631</v>
      </c>
      <c r="P489" s="49">
        <f t="shared" si="47"/>
        <v>77.787500000000151</v>
      </c>
      <c r="Q489" s="49">
        <f t="shared" si="48"/>
        <v>81.267499999999885</v>
      </c>
      <c r="R489" s="49">
        <f t="shared" si="49"/>
        <v>84.395000000000024</v>
      </c>
    </row>
    <row r="490" spans="12:18" hidden="1">
      <c r="L490" s="71"/>
      <c r="M490" s="48">
        <v>0.60599999999999998</v>
      </c>
      <c r="N490" s="49">
        <f t="shared" si="45"/>
        <v>64.700000000000159</v>
      </c>
      <c r="O490" s="49">
        <f t="shared" si="46"/>
        <v>70.587999999999624</v>
      </c>
      <c r="P490" s="49">
        <f t="shared" si="47"/>
        <v>77.800000000000153</v>
      </c>
      <c r="Q490" s="49">
        <f t="shared" si="48"/>
        <v>81.275999999999883</v>
      </c>
      <c r="R490" s="49">
        <f t="shared" si="49"/>
        <v>84.404000000000025</v>
      </c>
    </row>
    <row r="491" spans="12:18" hidden="1">
      <c r="L491" s="71"/>
      <c r="M491" s="48">
        <v>0.60699999999999998</v>
      </c>
      <c r="N491" s="49">
        <f t="shared" si="45"/>
        <v>64.712500000000162</v>
      </c>
      <c r="O491" s="49">
        <f t="shared" si="46"/>
        <v>70.598499999999618</v>
      </c>
      <c r="P491" s="49">
        <f t="shared" si="47"/>
        <v>77.812500000000156</v>
      </c>
      <c r="Q491" s="49">
        <f t="shared" si="48"/>
        <v>81.284499999999881</v>
      </c>
      <c r="R491" s="49">
        <f t="shared" si="49"/>
        <v>84.413000000000025</v>
      </c>
    </row>
    <row r="492" spans="12:18" hidden="1">
      <c r="L492" s="71"/>
      <c r="M492" s="48">
        <v>0.60799999999999998</v>
      </c>
      <c r="N492" s="49">
        <f t="shared" si="45"/>
        <v>64.725000000000165</v>
      </c>
      <c r="O492" s="49">
        <f t="shared" si="46"/>
        <v>70.608999999999611</v>
      </c>
      <c r="P492" s="49">
        <f t="shared" si="47"/>
        <v>77.825000000000159</v>
      </c>
      <c r="Q492" s="49">
        <f t="shared" si="48"/>
        <v>81.292999999999878</v>
      </c>
      <c r="R492" s="49">
        <f t="shared" si="49"/>
        <v>84.422000000000025</v>
      </c>
    </row>
    <row r="493" spans="12:18" hidden="1">
      <c r="L493" s="71"/>
      <c r="M493" s="48">
        <v>0.60899999999999999</v>
      </c>
      <c r="N493" s="49">
        <f t="shared" si="45"/>
        <v>64.737500000000168</v>
      </c>
      <c r="O493" s="49">
        <f t="shared" si="46"/>
        <v>70.619499999999604</v>
      </c>
      <c r="P493" s="49">
        <f t="shared" si="47"/>
        <v>77.837500000000162</v>
      </c>
      <c r="Q493" s="49">
        <f t="shared" si="48"/>
        <v>81.301499999999876</v>
      </c>
      <c r="R493" s="49">
        <f t="shared" si="49"/>
        <v>84.431000000000026</v>
      </c>
    </row>
    <row r="494" spans="12:18" hidden="1">
      <c r="L494" s="71"/>
      <c r="M494" s="48">
        <v>0.61</v>
      </c>
      <c r="N494" s="49">
        <f t="shared" si="45"/>
        <v>64.750000000000171</v>
      </c>
      <c r="O494" s="49">
        <f t="shared" si="46"/>
        <v>70.629999999999598</v>
      </c>
      <c r="P494" s="49">
        <f t="shared" si="47"/>
        <v>77.850000000000165</v>
      </c>
      <c r="Q494" s="49">
        <f t="shared" si="48"/>
        <v>81.309999999999874</v>
      </c>
      <c r="R494" s="49">
        <f t="shared" si="49"/>
        <v>84.440000000000026</v>
      </c>
    </row>
    <row r="495" spans="12:18" hidden="1">
      <c r="L495" s="71"/>
      <c r="M495" s="48">
        <v>0.61099999999999999</v>
      </c>
      <c r="N495" s="49">
        <f t="shared" si="45"/>
        <v>64.762500000000173</v>
      </c>
      <c r="O495" s="49">
        <f t="shared" si="46"/>
        <v>70.640499999999591</v>
      </c>
      <c r="P495" s="49">
        <f t="shared" si="47"/>
        <v>77.862500000000168</v>
      </c>
      <c r="Q495" s="49">
        <f t="shared" si="48"/>
        <v>81.318499999999872</v>
      </c>
      <c r="R495" s="49">
        <f t="shared" si="49"/>
        <v>84.449000000000026</v>
      </c>
    </row>
    <row r="496" spans="12:18" hidden="1">
      <c r="L496" s="71"/>
      <c r="M496" s="48">
        <v>0.61199999999999999</v>
      </c>
      <c r="N496" s="49">
        <f t="shared" si="45"/>
        <v>64.775000000000176</v>
      </c>
      <c r="O496" s="49">
        <f t="shared" si="46"/>
        <v>70.650999999999584</v>
      </c>
      <c r="P496" s="49">
        <f t="shared" si="47"/>
        <v>77.875000000000171</v>
      </c>
      <c r="Q496" s="49">
        <f t="shared" si="48"/>
        <v>81.32699999999987</v>
      </c>
      <c r="R496" s="49">
        <f t="shared" si="49"/>
        <v>84.458000000000027</v>
      </c>
    </row>
    <row r="497" spans="12:18" hidden="1">
      <c r="L497" s="71"/>
      <c r="M497" s="48">
        <v>0.61299999999999999</v>
      </c>
      <c r="N497" s="49">
        <f t="shared" si="45"/>
        <v>64.787500000000179</v>
      </c>
      <c r="O497" s="49">
        <f t="shared" si="46"/>
        <v>70.661499999999577</v>
      </c>
      <c r="P497" s="49">
        <f t="shared" si="47"/>
        <v>77.887500000000173</v>
      </c>
      <c r="Q497" s="49">
        <f t="shared" si="48"/>
        <v>81.335499999999868</v>
      </c>
      <c r="R497" s="49">
        <f t="shared" si="49"/>
        <v>84.467000000000027</v>
      </c>
    </row>
    <row r="498" spans="12:18" hidden="1">
      <c r="L498" s="71"/>
      <c r="M498" s="48">
        <v>0.61399999999999999</v>
      </c>
      <c r="N498" s="49">
        <f t="shared" si="45"/>
        <v>64.800000000000182</v>
      </c>
      <c r="O498" s="49">
        <f t="shared" si="46"/>
        <v>70.671999999999571</v>
      </c>
      <c r="P498" s="49">
        <f t="shared" si="47"/>
        <v>77.900000000000176</v>
      </c>
      <c r="Q498" s="49">
        <f t="shared" si="48"/>
        <v>81.343999999999866</v>
      </c>
      <c r="R498" s="49">
        <f t="shared" si="49"/>
        <v>84.476000000000028</v>
      </c>
    </row>
    <row r="499" spans="12:18" hidden="1">
      <c r="L499" s="71"/>
      <c r="M499" s="48">
        <v>0.61499999999999999</v>
      </c>
      <c r="N499" s="49">
        <f t="shared" si="45"/>
        <v>64.812500000000185</v>
      </c>
      <c r="O499" s="49">
        <f t="shared" si="46"/>
        <v>70.682499999999564</v>
      </c>
      <c r="P499" s="49">
        <f t="shared" si="47"/>
        <v>77.912500000000179</v>
      </c>
      <c r="Q499" s="49">
        <f t="shared" si="48"/>
        <v>81.352499999999864</v>
      </c>
      <c r="R499" s="49">
        <f t="shared" si="49"/>
        <v>84.485000000000028</v>
      </c>
    </row>
    <row r="500" spans="12:18" hidden="1">
      <c r="L500" s="71"/>
      <c r="M500" s="48">
        <v>0.61599999999999999</v>
      </c>
      <c r="N500" s="49">
        <f t="shared" ref="N500:N563" si="50">N499+0.0125</f>
        <v>64.825000000000188</v>
      </c>
      <c r="O500" s="49">
        <f t="shared" ref="O500:O563" si="51">O499+0.0105</f>
        <v>70.692999999999557</v>
      </c>
      <c r="P500" s="49">
        <f t="shared" ref="P500:P563" si="52">P499+0.0125</f>
        <v>77.925000000000182</v>
      </c>
      <c r="Q500" s="49">
        <f t="shared" ref="Q500:Q563" si="53">Q499+0.0085</f>
        <v>81.360999999999862</v>
      </c>
      <c r="R500" s="49">
        <f t="shared" ref="R500:R563" si="54">R499+0.009</f>
        <v>84.494000000000028</v>
      </c>
    </row>
    <row r="501" spans="12:18" hidden="1">
      <c r="L501" s="71"/>
      <c r="M501" s="48">
        <v>0.61699999999999999</v>
      </c>
      <c r="N501" s="49">
        <f t="shared" si="50"/>
        <v>64.83750000000019</v>
      </c>
      <c r="O501" s="49">
        <f t="shared" si="51"/>
        <v>70.703499999999551</v>
      </c>
      <c r="P501" s="49">
        <f t="shared" si="52"/>
        <v>77.937500000000185</v>
      </c>
      <c r="Q501" s="49">
        <f t="shared" si="53"/>
        <v>81.36949999999986</v>
      </c>
      <c r="R501" s="49">
        <f t="shared" si="54"/>
        <v>84.503000000000029</v>
      </c>
    </row>
    <row r="502" spans="12:18" hidden="1">
      <c r="L502" s="71"/>
      <c r="M502" s="48">
        <v>0.61799999999999999</v>
      </c>
      <c r="N502" s="49">
        <f t="shared" si="50"/>
        <v>64.850000000000193</v>
      </c>
      <c r="O502" s="49">
        <f t="shared" si="51"/>
        <v>70.713999999999544</v>
      </c>
      <c r="P502" s="49">
        <f t="shared" si="52"/>
        <v>77.950000000000188</v>
      </c>
      <c r="Q502" s="49">
        <f t="shared" si="53"/>
        <v>81.377999999999858</v>
      </c>
      <c r="R502" s="49">
        <f t="shared" si="54"/>
        <v>84.512000000000029</v>
      </c>
    </row>
    <row r="503" spans="12:18" hidden="1">
      <c r="L503" s="71"/>
      <c r="M503" s="48">
        <v>0.61899999999999999</v>
      </c>
      <c r="N503" s="49">
        <f t="shared" si="50"/>
        <v>64.862500000000196</v>
      </c>
      <c r="O503" s="49">
        <f t="shared" si="51"/>
        <v>70.724499999999537</v>
      </c>
      <c r="P503" s="49">
        <f t="shared" si="52"/>
        <v>77.96250000000019</v>
      </c>
      <c r="Q503" s="49">
        <f t="shared" si="53"/>
        <v>81.386499999999856</v>
      </c>
      <c r="R503" s="49">
        <f t="shared" si="54"/>
        <v>84.521000000000029</v>
      </c>
    </row>
    <row r="504" spans="12:18" hidden="1">
      <c r="L504" s="71"/>
      <c r="M504" s="48">
        <v>0.62</v>
      </c>
      <c r="N504" s="49">
        <f t="shared" si="50"/>
        <v>64.875000000000199</v>
      </c>
      <c r="O504" s="49">
        <f t="shared" si="51"/>
        <v>70.73499999999953</v>
      </c>
      <c r="P504" s="49">
        <f t="shared" si="52"/>
        <v>77.975000000000193</v>
      </c>
      <c r="Q504" s="49">
        <f t="shared" si="53"/>
        <v>81.394999999999854</v>
      </c>
      <c r="R504" s="49">
        <f t="shared" si="54"/>
        <v>84.53000000000003</v>
      </c>
    </row>
    <row r="505" spans="12:18" hidden="1">
      <c r="L505" s="71"/>
      <c r="M505" s="48">
        <v>0.621</v>
      </c>
      <c r="N505" s="49">
        <f t="shared" si="50"/>
        <v>64.887500000000202</v>
      </c>
      <c r="O505" s="49">
        <f t="shared" si="51"/>
        <v>70.745499999999524</v>
      </c>
      <c r="P505" s="49">
        <f t="shared" si="52"/>
        <v>77.987500000000196</v>
      </c>
      <c r="Q505" s="49">
        <f t="shared" si="53"/>
        <v>81.403499999999852</v>
      </c>
      <c r="R505" s="49">
        <f t="shared" si="54"/>
        <v>84.53900000000003</v>
      </c>
    </row>
    <row r="506" spans="12:18" hidden="1">
      <c r="L506" s="71"/>
      <c r="M506" s="48">
        <v>0.622</v>
      </c>
      <c r="N506" s="49">
        <f t="shared" si="50"/>
        <v>64.900000000000205</v>
      </c>
      <c r="O506" s="49">
        <f t="shared" si="51"/>
        <v>70.755999999999517</v>
      </c>
      <c r="P506" s="49">
        <f t="shared" si="52"/>
        <v>78.000000000000199</v>
      </c>
      <c r="Q506" s="49">
        <f t="shared" si="53"/>
        <v>81.41199999999985</v>
      </c>
      <c r="R506" s="49">
        <f t="shared" si="54"/>
        <v>84.54800000000003</v>
      </c>
    </row>
    <row r="507" spans="12:18" hidden="1">
      <c r="L507" s="71"/>
      <c r="M507" s="48">
        <v>0.623</v>
      </c>
      <c r="N507" s="49">
        <f t="shared" si="50"/>
        <v>64.912500000000207</v>
      </c>
      <c r="O507" s="49">
        <f t="shared" si="51"/>
        <v>70.76649999999951</v>
      </c>
      <c r="P507" s="49">
        <f t="shared" si="52"/>
        <v>78.012500000000202</v>
      </c>
      <c r="Q507" s="49">
        <f t="shared" si="53"/>
        <v>81.420499999999848</v>
      </c>
      <c r="R507" s="49">
        <f t="shared" si="54"/>
        <v>84.557000000000031</v>
      </c>
    </row>
    <row r="508" spans="12:18" hidden="1">
      <c r="L508" s="71"/>
      <c r="M508" s="48">
        <v>0.624</v>
      </c>
      <c r="N508" s="49">
        <f t="shared" si="50"/>
        <v>64.92500000000021</v>
      </c>
      <c r="O508" s="49">
        <f t="shared" si="51"/>
        <v>70.776999999999504</v>
      </c>
      <c r="P508" s="49">
        <f t="shared" si="52"/>
        <v>78.025000000000205</v>
      </c>
      <c r="Q508" s="49">
        <f t="shared" si="53"/>
        <v>81.428999999999846</v>
      </c>
      <c r="R508" s="49">
        <f t="shared" si="54"/>
        <v>84.566000000000031</v>
      </c>
    </row>
    <row r="509" spans="12:18" hidden="1">
      <c r="L509" s="71"/>
      <c r="M509" s="48">
        <v>0.625</v>
      </c>
      <c r="N509" s="49">
        <f t="shared" si="50"/>
        <v>64.937500000000213</v>
      </c>
      <c r="O509" s="49">
        <f t="shared" si="51"/>
        <v>70.787499999999497</v>
      </c>
      <c r="P509" s="49">
        <f t="shared" si="52"/>
        <v>78.037500000000207</v>
      </c>
      <c r="Q509" s="49">
        <f t="shared" si="53"/>
        <v>81.437499999999844</v>
      </c>
      <c r="R509" s="49">
        <f t="shared" si="54"/>
        <v>84.575000000000031</v>
      </c>
    </row>
    <row r="510" spans="12:18" hidden="1">
      <c r="L510" s="71"/>
      <c r="M510" s="48">
        <v>0.626</v>
      </c>
      <c r="N510" s="49">
        <f t="shared" si="50"/>
        <v>64.950000000000216</v>
      </c>
      <c r="O510" s="49">
        <f t="shared" si="51"/>
        <v>70.79799999999949</v>
      </c>
      <c r="P510" s="49">
        <f t="shared" si="52"/>
        <v>78.05000000000021</v>
      </c>
      <c r="Q510" s="49">
        <f t="shared" si="53"/>
        <v>81.445999999999842</v>
      </c>
      <c r="R510" s="49">
        <f t="shared" si="54"/>
        <v>84.584000000000032</v>
      </c>
    </row>
    <row r="511" spans="12:18" hidden="1">
      <c r="L511" s="71"/>
      <c r="M511" s="48">
        <v>0.627</v>
      </c>
      <c r="N511" s="49">
        <f t="shared" si="50"/>
        <v>64.962500000000219</v>
      </c>
      <c r="O511" s="49">
        <f t="shared" si="51"/>
        <v>70.808499999999484</v>
      </c>
      <c r="P511" s="49">
        <f t="shared" si="52"/>
        <v>78.062500000000213</v>
      </c>
      <c r="Q511" s="49">
        <f t="shared" si="53"/>
        <v>81.45449999999984</v>
      </c>
      <c r="R511" s="49">
        <f t="shared" si="54"/>
        <v>84.593000000000032</v>
      </c>
    </row>
    <row r="512" spans="12:18" hidden="1">
      <c r="L512" s="71"/>
      <c r="M512" s="48">
        <v>0.628</v>
      </c>
      <c r="N512" s="49">
        <f t="shared" si="50"/>
        <v>64.975000000000222</v>
      </c>
      <c r="O512" s="49">
        <f t="shared" si="51"/>
        <v>70.818999999999477</v>
      </c>
      <c r="P512" s="49">
        <f t="shared" si="52"/>
        <v>78.075000000000216</v>
      </c>
      <c r="Q512" s="49">
        <f t="shared" si="53"/>
        <v>81.462999999999838</v>
      </c>
      <c r="R512" s="49">
        <f t="shared" si="54"/>
        <v>84.602000000000032</v>
      </c>
    </row>
    <row r="513" spans="12:18" hidden="1">
      <c r="L513" s="71"/>
      <c r="M513" s="48">
        <v>0.629</v>
      </c>
      <c r="N513" s="49">
        <f t="shared" si="50"/>
        <v>64.987500000000225</v>
      </c>
      <c r="O513" s="49">
        <f t="shared" si="51"/>
        <v>70.82949999999947</v>
      </c>
      <c r="P513" s="49">
        <f t="shared" si="52"/>
        <v>78.087500000000219</v>
      </c>
      <c r="Q513" s="49">
        <f t="shared" si="53"/>
        <v>81.471499999999835</v>
      </c>
      <c r="R513" s="49">
        <f t="shared" si="54"/>
        <v>84.611000000000033</v>
      </c>
    </row>
    <row r="514" spans="12:18" hidden="1">
      <c r="L514" s="71"/>
      <c r="M514" s="48">
        <v>0.63</v>
      </c>
      <c r="N514" s="49">
        <f t="shared" si="50"/>
        <v>65.000000000000227</v>
      </c>
      <c r="O514" s="49">
        <f t="shared" si="51"/>
        <v>70.839999999999463</v>
      </c>
      <c r="P514" s="49">
        <f t="shared" si="52"/>
        <v>78.100000000000222</v>
      </c>
      <c r="Q514" s="49">
        <f t="shared" si="53"/>
        <v>81.479999999999833</v>
      </c>
      <c r="R514" s="49">
        <f t="shared" si="54"/>
        <v>84.620000000000033</v>
      </c>
    </row>
    <row r="515" spans="12:18" hidden="1">
      <c r="L515" s="71"/>
      <c r="M515" s="48">
        <v>0.63100000000000001</v>
      </c>
      <c r="N515" s="49">
        <f t="shared" si="50"/>
        <v>65.01250000000023</v>
      </c>
      <c r="O515" s="49">
        <f t="shared" si="51"/>
        <v>70.850499999999457</v>
      </c>
      <c r="P515" s="49">
        <f t="shared" si="52"/>
        <v>78.112500000000225</v>
      </c>
      <c r="Q515" s="49">
        <f t="shared" si="53"/>
        <v>81.488499999999831</v>
      </c>
      <c r="R515" s="49">
        <f t="shared" si="54"/>
        <v>84.629000000000033</v>
      </c>
    </row>
    <row r="516" spans="12:18" hidden="1">
      <c r="L516" s="71"/>
      <c r="M516" s="48">
        <v>0.63200000000000001</v>
      </c>
      <c r="N516" s="49">
        <f t="shared" si="50"/>
        <v>65.025000000000233</v>
      </c>
      <c r="O516" s="49">
        <f t="shared" si="51"/>
        <v>70.86099999999945</v>
      </c>
      <c r="P516" s="49">
        <f t="shared" si="52"/>
        <v>78.125000000000227</v>
      </c>
      <c r="Q516" s="49">
        <f t="shared" si="53"/>
        <v>81.496999999999829</v>
      </c>
      <c r="R516" s="49">
        <f t="shared" si="54"/>
        <v>84.638000000000034</v>
      </c>
    </row>
    <row r="517" spans="12:18" hidden="1">
      <c r="L517" s="71"/>
      <c r="M517" s="48">
        <v>0.63300000000000001</v>
      </c>
      <c r="N517" s="49">
        <f t="shared" si="50"/>
        <v>65.037500000000236</v>
      </c>
      <c r="O517" s="49">
        <f t="shared" si="51"/>
        <v>70.871499999999443</v>
      </c>
      <c r="P517" s="49">
        <f t="shared" si="52"/>
        <v>78.13750000000023</v>
      </c>
      <c r="Q517" s="49">
        <f t="shared" si="53"/>
        <v>81.505499999999827</v>
      </c>
      <c r="R517" s="49">
        <f t="shared" si="54"/>
        <v>84.647000000000034</v>
      </c>
    </row>
    <row r="518" spans="12:18" hidden="1">
      <c r="L518" s="71"/>
      <c r="M518" s="48">
        <v>0.63400000000000001</v>
      </c>
      <c r="N518" s="49">
        <f t="shared" si="50"/>
        <v>65.050000000000239</v>
      </c>
      <c r="O518" s="49">
        <f t="shared" si="51"/>
        <v>70.881999999999437</v>
      </c>
      <c r="P518" s="49">
        <f t="shared" si="52"/>
        <v>78.150000000000233</v>
      </c>
      <c r="Q518" s="49">
        <f t="shared" si="53"/>
        <v>81.513999999999825</v>
      </c>
      <c r="R518" s="49">
        <f t="shared" si="54"/>
        <v>84.656000000000034</v>
      </c>
    </row>
    <row r="519" spans="12:18" hidden="1">
      <c r="L519" s="71"/>
      <c r="M519" s="48">
        <v>0.63500000000000001</v>
      </c>
      <c r="N519" s="49">
        <f t="shared" si="50"/>
        <v>65.062500000000242</v>
      </c>
      <c r="O519" s="49">
        <f t="shared" si="51"/>
        <v>70.89249999999943</v>
      </c>
      <c r="P519" s="49">
        <f t="shared" si="52"/>
        <v>78.162500000000236</v>
      </c>
      <c r="Q519" s="49">
        <f t="shared" si="53"/>
        <v>81.522499999999823</v>
      </c>
      <c r="R519" s="49">
        <f t="shared" si="54"/>
        <v>84.665000000000035</v>
      </c>
    </row>
    <row r="520" spans="12:18" hidden="1">
      <c r="L520" s="71"/>
      <c r="M520" s="48">
        <v>0.63600000000000001</v>
      </c>
      <c r="N520" s="49">
        <f t="shared" si="50"/>
        <v>65.075000000000244</v>
      </c>
      <c r="O520" s="49">
        <f t="shared" si="51"/>
        <v>70.902999999999423</v>
      </c>
      <c r="P520" s="49">
        <f t="shared" si="52"/>
        <v>78.175000000000239</v>
      </c>
      <c r="Q520" s="49">
        <f t="shared" si="53"/>
        <v>81.530999999999821</v>
      </c>
      <c r="R520" s="49">
        <f t="shared" si="54"/>
        <v>84.674000000000035</v>
      </c>
    </row>
    <row r="521" spans="12:18" hidden="1">
      <c r="L521" s="71"/>
      <c r="M521" s="48">
        <v>0.63700000000000001</v>
      </c>
      <c r="N521" s="49">
        <f t="shared" si="50"/>
        <v>65.087500000000247</v>
      </c>
      <c r="O521" s="49">
        <f t="shared" si="51"/>
        <v>70.913499999999416</v>
      </c>
      <c r="P521" s="49">
        <f t="shared" si="52"/>
        <v>78.187500000000242</v>
      </c>
      <c r="Q521" s="49">
        <f t="shared" si="53"/>
        <v>81.539499999999819</v>
      </c>
      <c r="R521" s="49">
        <f t="shared" si="54"/>
        <v>84.683000000000035</v>
      </c>
    </row>
    <row r="522" spans="12:18" hidden="1">
      <c r="L522" s="71"/>
      <c r="M522" s="48">
        <v>0.63800000000000001</v>
      </c>
      <c r="N522" s="49">
        <f t="shared" si="50"/>
        <v>65.10000000000025</v>
      </c>
      <c r="O522" s="49">
        <f t="shared" si="51"/>
        <v>70.92399999999941</v>
      </c>
      <c r="P522" s="49">
        <f t="shared" si="52"/>
        <v>78.200000000000244</v>
      </c>
      <c r="Q522" s="49">
        <f t="shared" si="53"/>
        <v>81.547999999999817</v>
      </c>
      <c r="R522" s="49">
        <f t="shared" si="54"/>
        <v>84.692000000000036</v>
      </c>
    </row>
    <row r="523" spans="12:18" hidden="1">
      <c r="L523" s="71"/>
      <c r="M523" s="48">
        <v>0.63900000000000001</v>
      </c>
      <c r="N523" s="49">
        <f t="shared" si="50"/>
        <v>65.112500000000253</v>
      </c>
      <c r="O523" s="49">
        <f t="shared" si="51"/>
        <v>70.934499999999403</v>
      </c>
      <c r="P523" s="49">
        <f t="shared" si="52"/>
        <v>78.212500000000247</v>
      </c>
      <c r="Q523" s="49">
        <f t="shared" si="53"/>
        <v>81.556499999999815</v>
      </c>
      <c r="R523" s="49">
        <f t="shared" si="54"/>
        <v>84.701000000000036</v>
      </c>
    </row>
    <row r="524" spans="12:18" hidden="1">
      <c r="L524" s="71"/>
      <c r="M524" s="48">
        <v>0.64</v>
      </c>
      <c r="N524" s="49">
        <f t="shared" si="50"/>
        <v>65.125000000000256</v>
      </c>
      <c r="O524" s="49">
        <f t="shared" si="51"/>
        <v>70.944999999999396</v>
      </c>
      <c r="P524" s="49">
        <f t="shared" si="52"/>
        <v>78.22500000000025</v>
      </c>
      <c r="Q524" s="49">
        <f t="shared" si="53"/>
        <v>81.564999999999813</v>
      </c>
      <c r="R524" s="49">
        <f t="shared" si="54"/>
        <v>84.710000000000036</v>
      </c>
    </row>
    <row r="525" spans="12:18" hidden="1">
      <c r="L525" s="71"/>
      <c r="M525" s="48">
        <v>0.64100000000000001</v>
      </c>
      <c r="N525" s="49">
        <f t="shared" si="50"/>
        <v>65.137500000000259</v>
      </c>
      <c r="O525" s="49">
        <f t="shared" si="51"/>
        <v>70.95549999999939</v>
      </c>
      <c r="P525" s="49">
        <f t="shared" si="52"/>
        <v>78.237500000000253</v>
      </c>
      <c r="Q525" s="49">
        <f t="shared" si="53"/>
        <v>81.573499999999811</v>
      </c>
      <c r="R525" s="49">
        <f t="shared" si="54"/>
        <v>84.719000000000037</v>
      </c>
    </row>
    <row r="526" spans="12:18" hidden="1">
      <c r="L526" s="71"/>
      <c r="M526" s="48">
        <v>0.64200000000000002</v>
      </c>
      <c r="N526" s="49">
        <f t="shared" si="50"/>
        <v>65.150000000000261</v>
      </c>
      <c r="O526" s="49">
        <f t="shared" si="51"/>
        <v>70.965999999999383</v>
      </c>
      <c r="P526" s="49">
        <f t="shared" si="52"/>
        <v>78.250000000000256</v>
      </c>
      <c r="Q526" s="49">
        <f t="shared" si="53"/>
        <v>81.581999999999809</v>
      </c>
      <c r="R526" s="49">
        <f t="shared" si="54"/>
        <v>84.728000000000037</v>
      </c>
    </row>
    <row r="527" spans="12:18" hidden="1">
      <c r="L527" s="71"/>
      <c r="M527" s="48">
        <v>0.64300000000000002</v>
      </c>
      <c r="N527" s="49">
        <f t="shared" si="50"/>
        <v>65.162500000000264</v>
      </c>
      <c r="O527" s="49">
        <f t="shared" si="51"/>
        <v>70.976499999999376</v>
      </c>
      <c r="P527" s="49">
        <f t="shared" si="52"/>
        <v>78.262500000000259</v>
      </c>
      <c r="Q527" s="49">
        <f t="shared" si="53"/>
        <v>81.590499999999807</v>
      </c>
      <c r="R527" s="49">
        <f t="shared" si="54"/>
        <v>84.737000000000037</v>
      </c>
    </row>
    <row r="528" spans="12:18" hidden="1">
      <c r="L528" s="71"/>
      <c r="M528" s="48">
        <v>0.64400000000000002</v>
      </c>
      <c r="N528" s="49">
        <f t="shared" si="50"/>
        <v>65.175000000000267</v>
      </c>
      <c r="O528" s="49">
        <f t="shared" si="51"/>
        <v>70.986999999999369</v>
      </c>
      <c r="P528" s="49">
        <f t="shared" si="52"/>
        <v>78.275000000000261</v>
      </c>
      <c r="Q528" s="49">
        <f t="shared" si="53"/>
        <v>81.598999999999805</v>
      </c>
      <c r="R528" s="49">
        <f t="shared" si="54"/>
        <v>84.746000000000038</v>
      </c>
    </row>
    <row r="529" spans="12:18" hidden="1">
      <c r="L529" s="71"/>
      <c r="M529" s="48">
        <v>0.64500000000000002</v>
      </c>
      <c r="N529" s="49">
        <f t="shared" si="50"/>
        <v>65.18750000000027</v>
      </c>
      <c r="O529" s="49">
        <f t="shared" si="51"/>
        <v>70.997499999999363</v>
      </c>
      <c r="P529" s="49">
        <f t="shared" si="52"/>
        <v>78.287500000000264</v>
      </c>
      <c r="Q529" s="49">
        <f t="shared" si="53"/>
        <v>81.607499999999803</v>
      </c>
      <c r="R529" s="49">
        <f t="shared" si="54"/>
        <v>84.755000000000038</v>
      </c>
    </row>
    <row r="530" spans="12:18" hidden="1">
      <c r="L530" s="71"/>
      <c r="M530" s="48">
        <v>0.64600000000000002</v>
      </c>
      <c r="N530" s="49">
        <f t="shared" si="50"/>
        <v>65.200000000000273</v>
      </c>
      <c r="O530" s="49">
        <f t="shared" si="51"/>
        <v>71.007999999999356</v>
      </c>
      <c r="P530" s="49">
        <f t="shared" si="52"/>
        <v>78.300000000000267</v>
      </c>
      <c r="Q530" s="49">
        <f t="shared" si="53"/>
        <v>81.615999999999801</v>
      </c>
      <c r="R530" s="49">
        <f t="shared" si="54"/>
        <v>84.764000000000038</v>
      </c>
    </row>
    <row r="531" spans="12:18" hidden="1">
      <c r="L531" s="71"/>
      <c r="M531" s="48">
        <v>0.64700000000000002</v>
      </c>
      <c r="N531" s="49">
        <f t="shared" si="50"/>
        <v>65.212500000000276</v>
      </c>
      <c r="O531" s="49">
        <f t="shared" si="51"/>
        <v>71.018499999999349</v>
      </c>
      <c r="P531" s="49">
        <f t="shared" si="52"/>
        <v>78.31250000000027</v>
      </c>
      <c r="Q531" s="49">
        <f t="shared" si="53"/>
        <v>81.624499999999799</v>
      </c>
      <c r="R531" s="49">
        <f t="shared" si="54"/>
        <v>84.773000000000039</v>
      </c>
    </row>
    <row r="532" spans="12:18" hidden="1">
      <c r="L532" s="71"/>
      <c r="M532" s="48">
        <v>0.64800000000000002</v>
      </c>
      <c r="N532" s="49">
        <f t="shared" si="50"/>
        <v>65.225000000000279</v>
      </c>
      <c r="O532" s="49">
        <f t="shared" si="51"/>
        <v>71.028999999999343</v>
      </c>
      <c r="P532" s="49">
        <f t="shared" si="52"/>
        <v>78.325000000000273</v>
      </c>
      <c r="Q532" s="49">
        <f t="shared" si="53"/>
        <v>81.632999999999797</v>
      </c>
      <c r="R532" s="49">
        <f t="shared" si="54"/>
        <v>84.782000000000039</v>
      </c>
    </row>
    <row r="533" spans="12:18" hidden="1">
      <c r="L533" s="71"/>
      <c r="M533" s="48">
        <v>0.64900000000000002</v>
      </c>
      <c r="N533" s="49">
        <f t="shared" si="50"/>
        <v>65.237500000000281</v>
      </c>
      <c r="O533" s="49">
        <f t="shared" si="51"/>
        <v>71.039499999999336</v>
      </c>
      <c r="P533" s="49">
        <f t="shared" si="52"/>
        <v>78.337500000000276</v>
      </c>
      <c r="Q533" s="49">
        <f t="shared" si="53"/>
        <v>81.641499999999795</v>
      </c>
      <c r="R533" s="49">
        <f t="shared" si="54"/>
        <v>84.791000000000039</v>
      </c>
    </row>
    <row r="534" spans="12:18" hidden="1">
      <c r="L534" s="71"/>
      <c r="M534" s="48">
        <v>0.65</v>
      </c>
      <c r="N534" s="49">
        <f t="shared" si="50"/>
        <v>65.250000000000284</v>
      </c>
      <c r="O534" s="49">
        <f t="shared" si="51"/>
        <v>71.049999999999329</v>
      </c>
      <c r="P534" s="49">
        <f t="shared" si="52"/>
        <v>78.350000000000279</v>
      </c>
      <c r="Q534" s="49">
        <f t="shared" si="53"/>
        <v>81.649999999999793</v>
      </c>
      <c r="R534" s="49">
        <f t="shared" si="54"/>
        <v>84.80000000000004</v>
      </c>
    </row>
    <row r="535" spans="12:18" hidden="1">
      <c r="L535" s="71"/>
      <c r="M535" s="48">
        <v>0.65100000000000002</v>
      </c>
      <c r="N535" s="49">
        <f t="shared" si="50"/>
        <v>65.262500000000287</v>
      </c>
      <c r="O535" s="49">
        <f t="shared" si="51"/>
        <v>71.060499999999323</v>
      </c>
      <c r="P535" s="49">
        <f t="shared" si="52"/>
        <v>78.362500000000281</v>
      </c>
      <c r="Q535" s="49">
        <f t="shared" si="53"/>
        <v>81.65849999999979</v>
      </c>
      <c r="R535" s="49">
        <f t="shared" si="54"/>
        <v>84.80900000000004</v>
      </c>
    </row>
    <row r="536" spans="12:18" hidden="1">
      <c r="L536" s="71"/>
      <c r="M536" s="48">
        <v>0.65200000000000002</v>
      </c>
      <c r="N536" s="49">
        <f t="shared" si="50"/>
        <v>65.27500000000029</v>
      </c>
      <c r="O536" s="49">
        <f t="shared" si="51"/>
        <v>71.070999999999316</v>
      </c>
      <c r="P536" s="49">
        <f t="shared" si="52"/>
        <v>78.375000000000284</v>
      </c>
      <c r="Q536" s="49">
        <f t="shared" si="53"/>
        <v>81.666999999999788</v>
      </c>
      <c r="R536" s="49">
        <f t="shared" si="54"/>
        <v>84.81800000000004</v>
      </c>
    </row>
    <row r="537" spans="12:18" hidden="1">
      <c r="L537" s="71"/>
      <c r="M537" s="48">
        <v>0.65300000000000002</v>
      </c>
      <c r="N537" s="49">
        <f t="shared" si="50"/>
        <v>65.287500000000293</v>
      </c>
      <c r="O537" s="49">
        <f t="shared" si="51"/>
        <v>71.081499999999309</v>
      </c>
      <c r="P537" s="49">
        <f t="shared" si="52"/>
        <v>78.387500000000287</v>
      </c>
      <c r="Q537" s="49">
        <f t="shared" si="53"/>
        <v>81.675499999999786</v>
      </c>
      <c r="R537" s="49">
        <f t="shared" si="54"/>
        <v>84.827000000000041</v>
      </c>
    </row>
    <row r="538" spans="12:18" hidden="1">
      <c r="L538" s="71"/>
      <c r="M538" s="48">
        <v>0.65400000000000003</v>
      </c>
      <c r="N538" s="49">
        <f t="shared" si="50"/>
        <v>65.300000000000296</v>
      </c>
      <c r="O538" s="49">
        <f t="shared" si="51"/>
        <v>71.091999999999302</v>
      </c>
      <c r="P538" s="49">
        <f t="shared" si="52"/>
        <v>78.40000000000029</v>
      </c>
      <c r="Q538" s="49">
        <f t="shared" si="53"/>
        <v>81.683999999999784</v>
      </c>
      <c r="R538" s="49">
        <f t="shared" si="54"/>
        <v>84.836000000000041</v>
      </c>
    </row>
    <row r="539" spans="12:18" hidden="1">
      <c r="L539" s="71"/>
      <c r="M539" s="48">
        <v>0.65500000000000003</v>
      </c>
      <c r="N539" s="49">
        <f t="shared" si="50"/>
        <v>65.312500000000298</v>
      </c>
      <c r="O539" s="49">
        <f t="shared" si="51"/>
        <v>71.102499999999296</v>
      </c>
      <c r="P539" s="49">
        <f t="shared" si="52"/>
        <v>78.412500000000293</v>
      </c>
      <c r="Q539" s="49">
        <f t="shared" si="53"/>
        <v>81.692499999999782</v>
      </c>
      <c r="R539" s="49">
        <f t="shared" si="54"/>
        <v>84.845000000000041</v>
      </c>
    </row>
    <row r="540" spans="12:18" hidden="1">
      <c r="L540" s="71"/>
      <c r="M540" s="48">
        <v>0.65600000000000003</v>
      </c>
      <c r="N540" s="49">
        <f t="shared" si="50"/>
        <v>65.325000000000301</v>
      </c>
      <c r="O540" s="49">
        <f t="shared" si="51"/>
        <v>71.112999999999289</v>
      </c>
      <c r="P540" s="49">
        <f t="shared" si="52"/>
        <v>78.425000000000296</v>
      </c>
      <c r="Q540" s="49">
        <f t="shared" si="53"/>
        <v>81.70099999999978</v>
      </c>
      <c r="R540" s="49">
        <f t="shared" si="54"/>
        <v>84.854000000000042</v>
      </c>
    </row>
    <row r="541" spans="12:18" hidden="1">
      <c r="L541" s="71"/>
      <c r="M541" s="48">
        <v>0.65700000000000003</v>
      </c>
      <c r="N541" s="49">
        <f t="shared" si="50"/>
        <v>65.337500000000304</v>
      </c>
      <c r="O541" s="49">
        <f t="shared" si="51"/>
        <v>71.123499999999282</v>
      </c>
      <c r="P541" s="49">
        <f t="shared" si="52"/>
        <v>78.437500000000298</v>
      </c>
      <c r="Q541" s="49">
        <f t="shared" si="53"/>
        <v>81.709499999999778</v>
      </c>
      <c r="R541" s="49">
        <f t="shared" si="54"/>
        <v>84.863000000000042</v>
      </c>
    </row>
    <row r="542" spans="12:18" hidden="1">
      <c r="L542" s="71"/>
      <c r="M542" s="48">
        <v>0.65800000000000003</v>
      </c>
      <c r="N542" s="49">
        <f t="shared" si="50"/>
        <v>65.350000000000307</v>
      </c>
      <c r="O542" s="49">
        <f t="shared" si="51"/>
        <v>71.133999999999276</v>
      </c>
      <c r="P542" s="49">
        <f t="shared" si="52"/>
        <v>78.450000000000301</v>
      </c>
      <c r="Q542" s="49">
        <f t="shared" si="53"/>
        <v>81.717999999999776</v>
      </c>
      <c r="R542" s="49">
        <f t="shared" si="54"/>
        <v>84.872000000000043</v>
      </c>
    </row>
    <row r="543" spans="12:18" hidden="1">
      <c r="L543" s="71"/>
      <c r="M543" s="48">
        <v>0.65900000000000003</v>
      </c>
      <c r="N543" s="49">
        <f t="shared" si="50"/>
        <v>65.36250000000031</v>
      </c>
      <c r="O543" s="49">
        <f t="shared" si="51"/>
        <v>71.144499999999269</v>
      </c>
      <c r="P543" s="49">
        <f t="shared" si="52"/>
        <v>78.462500000000304</v>
      </c>
      <c r="Q543" s="49">
        <f t="shared" si="53"/>
        <v>81.726499999999774</v>
      </c>
      <c r="R543" s="49">
        <f t="shared" si="54"/>
        <v>84.881000000000043</v>
      </c>
    </row>
    <row r="544" spans="12:18" hidden="1">
      <c r="L544" s="71"/>
      <c r="M544" s="48">
        <v>0.66</v>
      </c>
      <c r="N544" s="49">
        <f t="shared" si="50"/>
        <v>65.375000000000313</v>
      </c>
      <c r="O544" s="49">
        <f t="shared" si="51"/>
        <v>71.154999999999262</v>
      </c>
      <c r="P544" s="49">
        <f t="shared" si="52"/>
        <v>78.475000000000307</v>
      </c>
      <c r="Q544" s="49">
        <f t="shared" si="53"/>
        <v>81.734999999999772</v>
      </c>
      <c r="R544" s="49">
        <f t="shared" si="54"/>
        <v>84.890000000000043</v>
      </c>
    </row>
    <row r="545" spans="12:18" hidden="1">
      <c r="L545" s="71"/>
      <c r="M545" s="48">
        <v>0.66100000000000003</v>
      </c>
      <c r="N545" s="49">
        <f t="shared" si="50"/>
        <v>65.387500000000315</v>
      </c>
      <c r="O545" s="49">
        <f t="shared" si="51"/>
        <v>71.165499999999255</v>
      </c>
      <c r="P545" s="49">
        <f t="shared" si="52"/>
        <v>78.48750000000031</v>
      </c>
      <c r="Q545" s="49">
        <f t="shared" si="53"/>
        <v>81.74349999999977</v>
      </c>
      <c r="R545" s="49">
        <f t="shared" si="54"/>
        <v>84.899000000000044</v>
      </c>
    </row>
    <row r="546" spans="12:18" hidden="1">
      <c r="L546" s="71"/>
      <c r="M546" s="48">
        <v>0.66200000000000003</v>
      </c>
      <c r="N546" s="49">
        <f t="shared" si="50"/>
        <v>65.400000000000318</v>
      </c>
      <c r="O546" s="49">
        <f t="shared" si="51"/>
        <v>71.175999999999249</v>
      </c>
      <c r="P546" s="49">
        <f t="shared" si="52"/>
        <v>78.500000000000313</v>
      </c>
      <c r="Q546" s="49">
        <f t="shared" si="53"/>
        <v>81.751999999999768</v>
      </c>
      <c r="R546" s="49">
        <f t="shared" si="54"/>
        <v>84.908000000000044</v>
      </c>
    </row>
    <row r="547" spans="12:18" hidden="1">
      <c r="L547" s="71"/>
      <c r="M547" s="48">
        <v>0.66300000000000003</v>
      </c>
      <c r="N547" s="49">
        <f t="shared" si="50"/>
        <v>65.412500000000321</v>
      </c>
      <c r="O547" s="49">
        <f t="shared" si="51"/>
        <v>71.186499999999242</v>
      </c>
      <c r="P547" s="49">
        <f t="shared" si="52"/>
        <v>78.512500000000315</v>
      </c>
      <c r="Q547" s="49">
        <f t="shared" si="53"/>
        <v>81.760499999999766</v>
      </c>
      <c r="R547" s="49">
        <f t="shared" si="54"/>
        <v>84.917000000000044</v>
      </c>
    </row>
    <row r="548" spans="12:18" hidden="1">
      <c r="L548" s="71"/>
      <c r="M548" s="48">
        <v>0.66400000000000003</v>
      </c>
      <c r="N548" s="49">
        <f t="shared" si="50"/>
        <v>65.425000000000324</v>
      </c>
      <c r="O548" s="49">
        <f t="shared" si="51"/>
        <v>71.196999999999235</v>
      </c>
      <c r="P548" s="49">
        <f t="shared" si="52"/>
        <v>78.525000000000318</v>
      </c>
      <c r="Q548" s="49">
        <f t="shared" si="53"/>
        <v>81.768999999999764</v>
      </c>
      <c r="R548" s="49">
        <f t="shared" si="54"/>
        <v>84.926000000000045</v>
      </c>
    </row>
    <row r="549" spans="12:18" hidden="1">
      <c r="L549" s="71"/>
      <c r="M549" s="48">
        <v>0.66500000000000004</v>
      </c>
      <c r="N549" s="49">
        <f t="shared" si="50"/>
        <v>65.437500000000327</v>
      </c>
      <c r="O549" s="49">
        <f t="shared" si="51"/>
        <v>71.207499999999229</v>
      </c>
      <c r="P549" s="49">
        <f t="shared" si="52"/>
        <v>78.537500000000321</v>
      </c>
      <c r="Q549" s="49">
        <f t="shared" si="53"/>
        <v>81.777499999999762</v>
      </c>
      <c r="R549" s="49">
        <f t="shared" si="54"/>
        <v>84.935000000000045</v>
      </c>
    </row>
    <row r="550" spans="12:18" hidden="1">
      <c r="L550" s="71"/>
      <c r="M550" s="48">
        <v>0.66600000000000004</v>
      </c>
      <c r="N550" s="49">
        <f t="shared" si="50"/>
        <v>65.45000000000033</v>
      </c>
      <c r="O550" s="49">
        <f t="shared" si="51"/>
        <v>71.217999999999222</v>
      </c>
      <c r="P550" s="49">
        <f t="shared" si="52"/>
        <v>78.550000000000324</v>
      </c>
      <c r="Q550" s="49">
        <f t="shared" si="53"/>
        <v>81.78599999999976</v>
      </c>
      <c r="R550" s="49">
        <f t="shared" si="54"/>
        <v>84.944000000000045</v>
      </c>
    </row>
    <row r="551" spans="12:18" hidden="1">
      <c r="L551" s="71"/>
      <c r="M551" s="48">
        <v>0.66700000000000004</v>
      </c>
      <c r="N551" s="49">
        <f t="shared" si="50"/>
        <v>65.462500000000333</v>
      </c>
      <c r="O551" s="49">
        <f t="shared" si="51"/>
        <v>71.228499999999215</v>
      </c>
      <c r="P551" s="49">
        <f t="shared" si="52"/>
        <v>78.562500000000327</v>
      </c>
      <c r="Q551" s="49">
        <f t="shared" si="53"/>
        <v>81.794499999999758</v>
      </c>
      <c r="R551" s="49">
        <f t="shared" si="54"/>
        <v>84.953000000000046</v>
      </c>
    </row>
    <row r="552" spans="12:18" hidden="1">
      <c r="L552" s="71"/>
      <c r="M552" s="48">
        <v>0.66800000000000004</v>
      </c>
      <c r="N552" s="49">
        <f t="shared" si="50"/>
        <v>65.475000000000335</v>
      </c>
      <c r="O552" s="49">
        <f t="shared" si="51"/>
        <v>71.238999999999209</v>
      </c>
      <c r="P552" s="49">
        <f t="shared" si="52"/>
        <v>78.57500000000033</v>
      </c>
      <c r="Q552" s="49">
        <f t="shared" si="53"/>
        <v>81.802999999999756</v>
      </c>
      <c r="R552" s="49">
        <f t="shared" si="54"/>
        <v>84.962000000000046</v>
      </c>
    </row>
    <row r="553" spans="12:18" hidden="1">
      <c r="L553" s="71"/>
      <c r="M553" s="48">
        <v>0.66900000000000004</v>
      </c>
      <c r="N553" s="49">
        <f t="shared" si="50"/>
        <v>65.487500000000338</v>
      </c>
      <c r="O553" s="49">
        <f t="shared" si="51"/>
        <v>71.249499999999202</v>
      </c>
      <c r="P553" s="49">
        <f t="shared" si="52"/>
        <v>78.587500000000333</v>
      </c>
      <c r="Q553" s="49">
        <f t="shared" si="53"/>
        <v>81.811499999999754</v>
      </c>
      <c r="R553" s="49">
        <f t="shared" si="54"/>
        <v>84.971000000000046</v>
      </c>
    </row>
    <row r="554" spans="12:18" hidden="1">
      <c r="L554" s="71"/>
      <c r="M554" s="48">
        <v>0.67</v>
      </c>
      <c r="N554" s="49">
        <f t="shared" si="50"/>
        <v>65.500000000000341</v>
      </c>
      <c r="O554" s="49">
        <f t="shared" si="51"/>
        <v>71.259999999999195</v>
      </c>
      <c r="P554" s="49">
        <f t="shared" si="52"/>
        <v>78.600000000000335</v>
      </c>
      <c r="Q554" s="49">
        <f t="shared" si="53"/>
        <v>81.819999999999752</v>
      </c>
      <c r="R554" s="49">
        <f t="shared" si="54"/>
        <v>84.980000000000047</v>
      </c>
    </row>
    <row r="555" spans="12:18" hidden="1">
      <c r="L555" s="71"/>
      <c r="M555" s="48">
        <v>0.67100000000000004</v>
      </c>
      <c r="N555" s="49">
        <f t="shared" si="50"/>
        <v>65.512500000000344</v>
      </c>
      <c r="O555" s="49">
        <f t="shared" si="51"/>
        <v>71.270499999999188</v>
      </c>
      <c r="P555" s="49">
        <f t="shared" si="52"/>
        <v>78.612500000000338</v>
      </c>
      <c r="Q555" s="49">
        <f t="shared" si="53"/>
        <v>81.82849999999975</v>
      </c>
      <c r="R555" s="49">
        <f t="shared" si="54"/>
        <v>84.989000000000047</v>
      </c>
    </row>
    <row r="556" spans="12:18" hidden="1">
      <c r="L556" s="71"/>
      <c r="M556" s="48">
        <v>0.67200000000000004</v>
      </c>
      <c r="N556" s="49">
        <f t="shared" si="50"/>
        <v>65.525000000000347</v>
      </c>
      <c r="O556" s="49">
        <f t="shared" si="51"/>
        <v>71.280999999999182</v>
      </c>
      <c r="P556" s="49">
        <f t="shared" si="52"/>
        <v>78.625000000000341</v>
      </c>
      <c r="Q556" s="49">
        <f t="shared" si="53"/>
        <v>81.836999999999748</v>
      </c>
      <c r="R556" s="49">
        <f t="shared" si="54"/>
        <v>84.998000000000047</v>
      </c>
    </row>
    <row r="557" spans="12:18" hidden="1">
      <c r="L557" s="71"/>
      <c r="M557" s="48">
        <v>0.67300000000000004</v>
      </c>
      <c r="N557" s="49">
        <f t="shared" si="50"/>
        <v>65.53750000000035</v>
      </c>
      <c r="O557" s="49">
        <f t="shared" si="51"/>
        <v>71.291499999999175</v>
      </c>
      <c r="P557" s="49">
        <f t="shared" si="52"/>
        <v>78.637500000000344</v>
      </c>
      <c r="Q557" s="49">
        <f t="shared" si="53"/>
        <v>81.845499999999745</v>
      </c>
      <c r="R557" s="49">
        <f t="shared" si="54"/>
        <v>85.007000000000048</v>
      </c>
    </row>
    <row r="558" spans="12:18" hidden="1">
      <c r="L558" s="71"/>
      <c r="M558" s="48">
        <v>0.67400000000000004</v>
      </c>
      <c r="N558" s="49">
        <f t="shared" si="50"/>
        <v>65.550000000000352</v>
      </c>
      <c r="O558" s="49">
        <f t="shared" si="51"/>
        <v>71.301999999999168</v>
      </c>
      <c r="P558" s="49">
        <f t="shared" si="52"/>
        <v>78.650000000000347</v>
      </c>
      <c r="Q558" s="49">
        <f t="shared" si="53"/>
        <v>81.853999999999743</v>
      </c>
      <c r="R558" s="49">
        <f t="shared" si="54"/>
        <v>85.016000000000048</v>
      </c>
    </row>
    <row r="559" spans="12:18" hidden="1">
      <c r="L559" s="71"/>
      <c r="M559" s="48">
        <v>0.67500000000000004</v>
      </c>
      <c r="N559" s="49">
        <f t="shared" si="50"/>
        <v>65.562500000000355</v>
      </c>
      <c r="O559" s="49">
        <f t="shared" si="51"/>
        <v>71.312499999999162</v>
      </c>
      <c r="P559" s="49">
        <f t="shared" si="52"/>
        <v>78.66250000000035</v>
      </c>
      <c r="Q559" s="49">
        <f t="shared" si="53"/>
        <v>81.862499999999741</v>
      </c>
      <c r="R559" s="49">
        <f t="shared" si="54"/>
        <v>85.025000000000048</v>
      </c>
    </row>
    <row r="560" spans="12:18" hidden="1">
      <c r="L560" s="71"/>
      <c r="M560" s="48">
        <v>0.67600000000000005</v>
      </c>
      <c r="N560" s="49">
        <f t="shared" si="50"/>
        <v>65.575000000000358</v>
      </c>
      <c r="O560" s="49">
        <f t="shared" si="51"/>
        <v>71.322999999999155</v>
      </c>
      <c r="P560" s="49">
        <f t="shared" si="52"/>
        <v>78.675000000000352</v>
      </c>
      <c r="Q560" s="49">
        <f t="shared" si="53"/>
        <v>81.870999999999739</v>
      </c>
      <c r="R560" s="49">
        <f t="shared" si="54"/>
        <v>85.034000000000049</v>
      </c>
    </row>
    <row r="561" spans="12:18" hidden="1">
      <c r="L561" s="71"/>
      <c r="M561" s="48">
        <v>0.67700000000000005</v>
      </c>
      <c r="N561" s="49">
        <f t="shared" si="50"/>
        <v>65.587500000000361</v>
      </c>
      <c r="O561" s="49">
        <f t="shared" si="51"/>
        <v>71.333499999999148</v>
      </c>
      <c r="P561" s="49">
        <f t="shared" si="52"/>
        <v>78.687500000000355</v>
      </c>
      <c r="Q561" s="49">
        <f t="shared" si="53"/>
        <v>81.879499999999737</v>
      </c>
      <c r="R561" s="49">
        <f t="shared" si="54"/>
        <v>85.043000000000049</v>
      </c>
    </row>
    <row r="562" spans="12:18" hidden="1">
      <c r="L562" s="71"/>
      <c r="M562" s="48">
        <v>0.67800000000000005</v>
      </c>
      <c r="N562" s="49">
        <f t="shared" si="50"/>
        <v>65.600000000000364</v>
      </c>
      <c r="O562" s="49">
        <f t="shared" si="51"/>
        <v>71.343999999999141</v>
      </c>
      <c r="P562" s="49">
        <f t="shared" si="52"/>
        <v>78.700000000000358</v>
      </c>
      <c r="Q562" s="49">
        <f t="shared" si="53"/>
        <v>81.887999999999735</v>
      </c>
      <c r="R562" s="49">
        <f t="shared" si="54"/>
        <v>85.052000000000049</v>
      </c>
    </row>
    <row r="563" spans="12:18" hidden="1">
      <c r="L563" s="71"/>
      <c r="M563" s="48">
        <v>0.67900000000000005</v>
      </c>
      <c r="N563" s="49">
        <f t="shared" si="50"/>
        <v>65.612500000000367</v>
      </c>
      <c r="O563" s="49">
        <f t="shared" si="51"/>
        <v>71.354499999999135</v>
      </c>
      <c r="P563" s="49">
        <f t="shared" si="52"/>
        <v>78.712500000000361</v>
      </c>
      <c r="Q563" s="49">
        <f t="shared" si="53"/>
        <v>81.896499999999733</v>
      </c>
      <c r="R563" s="49">
        <f t="shared" si="54"/>
        <v>85.06100000000005</v>
      </c>
    </row>
    <row r="564" spans="12:18" hidden="1">
      <c r="L564" s="71"/>
      <c r="M564" s="48">
        <v>0.68</v>
      </c>
      <c r="N564" s="49">
        <f t="shared" ref="N564:N627" si="55">N563+0.0125</f>
        <v>65.625000000000369</v>
      </c>
      <c r="O564" s="49">
        <f t="shared" ref="O564:O627" si="56">O563+0.0105</f>
        <v>71.364999999999128</v>
      </c>
      <c r="P564" s="49">
        <f t="shared" ref="P564:P627" si="57">P563+0.0125</f>
        <v>78.725000000000364</v>
      </c>
      <c r="Q564" s="49">
        <f t="shared" ref="Q564:Q627" si="58">Q563+0.0085</f>
        <v>81.904999999999731</v>
      </c>
      <c r="R564" s="49">
        <f t="shared" ref="R564:R627" si="59">R563+0.009</f>
        <v>85.07000000000005</v>
      </c>
    </row>
    <row r="565" spans="12:18" hidden="1">
      <c r="L565" s="71"/>
      <c r="M565" s="48">
        <v>0.68100000000000005</v>
      </c>
      <c r="N565" s="49">
        <f t="shared" si="55"/>
        <v>65.637500000000372</v>
      </c>
      <c r="O565" s="49">
        <f t="shared" si="56"/>
        <v>71.375499999999121</v>
      </c>
      <c r="P565" s="49">
        <f t="shared" si="57"/>
        <v>78.737500000000367</v>
      </c>
      <c r="Q565" s="49">
        <f t="shared" si="58"/>
        <v>81.913499999999729</v>
      </c>
      <c r="R565" s="49">
        <f t="shared" si="59"/>
        <v>85.07900000000005</v>
      </c>
    </row>
    <row r="566" spans="12:18" hidden="1">
      <c r="L566" s="71"/>
      <c r="M566" s="48">
        <v>0.68200000000000005</v>
      </c>
      <c r="N566" s="49">
        <f t="shared" si="55"/>
        <v>65.650000000000375</v>
      </c>
      <c r="O566" s="49">
        <f t="shared" si="56"/>
        <v>71.385999999999115</v>
      </c>
      <c r="P566" s="49">
        <f t="shared" si="57"/>
        <v>78.750000000000369</v>
      </c>
      <c r="Q566" s="49">
        <f t="shared" si="58"/>
        <v>81.921999999999727</v>
      </c>
      <c r="R566" s="49">
        <f t="shared" si="59"/>
        <v>85.088000000000051</v>
      </c>
    </row>
    <row r="567" spans="12:18" hidden="1">
      <c r="L567" s="71"/>
      <c r="M567" s="48">
        <v>0.68300000000000005</v>
      </c>
      <c r="N567" s="49">
        <f t="shared" si="55"/>
        <v>65.662500000000378</v>
      </c>
      <c r="O567" s="49">
        <f t="shared" si="56"/>
        <v>71.396499999999108</v>
      </c>
      <c r="P567" s="49">
        <f t="shared" si="57"/>
        <v>78.762500000000372</v>
      </c>
      <c r="Q567" s="49">
        <f t="shared" si="58"/>
        <v>81.930499999999725</v>
      </c>
      <c r="R567" s="49">
        <f t="shared" si="59"/>
        <v>85.097000000000051</v>
      </c>
    </row>
    <row r="568" spans="12:18" hidden="1">
      <c r="L568" s="71"/>
      <c r="M568" s="48">
        <v>0.68400000000000005</v>
      </c>
      <c r="N568" s="49">
        <f t="shared" si="55"/>
        <v>65.675000000000381</v>
      </c>
      <c r="O568" s="49">
        <f t="shared" si="56"/>
        <v>71.406999999999101</v>
      </c>
      <c r="P568" s="49">
        <f t="shared" si="57"/>
        <v>78.775000000000375</v>
      </c>
      <c r="Q568" s="49">
        <f t="shared" si="58"/>
        <v>81.938999999999723</v>
      </c>
      <c r="R568" s="49">
        <f t="shared" si="59"/>
        <v>85.106000000000051</v>
      </c>
    </row>
    <row r="569" spans="12:18" hidden="1">
      <c r="L569" s="71"/>
      <c r="M569" s="48">
        <v>0.68500000000000005</v>
      </c>
      <c r="N569" s="49">
        <f t="shared" si="55"/>
        <v>65.687500000000384</v>
      </c>
      <c r="O569" s="49">
        <f t="shared" si="56"/>
        <v>71.417499999999094</v>
      </c>
      <c r="P569" s="49">
        <f t="shared" si="57"/>
        <v>78.787500000000378</v>
      </c>
      <c r="Q569" s="49">
        <f t="shared" si="58"/>
        <v>81.947499999999721</v>
      </c>
      <c r="R569" s="49">
        <f t="shared" si="59"/>
        <v>85.115000000000052</v>
      </c>
    </row>
    <row r="570" spans="12:18" hidden="1">
      <c r="L570" s="71"/>
      <c r="M570" s="48">
        <v>0.68600000000000005</v>
      </c>
      <c r="N570" s="49">
        <f t="shared" si="55"/>
        <v>65.700000000000387</v>
      </c>
      <c r="O570" s="49">
        <f t="shared" si="56"/>
        <v>71.427999999999088</v>
      </c>
      <c r="P570" s="49">
        <f t="shared" si="57"/>
        <v>78.800000000000381</v>
      </c>
      <c r="Q570" s="49">
        <f t="shared" si="58"/>
        <v>81.955999999999719</v>
      </c>
      <c r="R570" s="49">
        <f t="shared" si="59"/>
        <v>85.124000000000052</v>
      </c>
    </row>
    <row r="571" spans="12:18" hidden="1">
      <c r="L571" s="71"/>
      <c r="M571" s="48">
        <v>0.68700000000000006</v>
      </c>
      <c r="N571" s="49">
        <f t="shared" si="55"/>
        <v>65.712500000000389</v>
      </c>
      <c r="O571" s="49">
        <f t="shared" si="56"/>
        <v>71.438499999999081</v>
      </c>
      <c r="P571" s="49">
        <f t="shared" si="57"/>
        <v>78.812500000000384</v>
      </c>
      <c r="Q571" s="49">
        <f t="shared" si="58"/>
        <v>81.964499999999717</v>
      </c>
      <c r="R571" s="49">
        <f t="shared" si="59"/>
        <v>85.133000000000052</v>
      </c>
    </row>
    <row r="572" spans="12:18" hidden="1">
      <c r="L572" s="71"/>
      <c r="M572" s="48">
        <v>0.68799999999999994</v>
      </c>
      <c r="N572" s="49">
        <f t="shared" si="55"/>
        <v>65.725000000000392</v>
      </c>
      <c r="O572" s="49">
        <f t="shared" si="56"/>
        <v>71.448999999999074</v>
      </c>
      <c r="P572" s="49">
        <f t="shared" si="57"/>
        <v>78.825000000000387</v>
      </c>
      <c r="Q572" s="49">
        <f t="shared" si="58"/>
        <v>81.972999999999715</v>
      </c>
      <c r="R572" s="49">
        <f t="shared" si="59"/>
        <v>85.142000000000053</v>
      </c>
    </row>
    <row r="573" spans="12:18" hidden="1">
      <c r="L573" s="71"/>
      <c r="M573" s="48">
        <v>0.68899999999999995</v>
      </c>
      <c r="N573" s="49">
        <f t="shared" si="55"/>
        <v>65.737500000000395</v>
      </c>
      <c r="O573" s="49">
        <f t="shared" si="56"/>
        <v>71.459499999999068</v>
      </c>
      <c r="P573" s="49">
        <f t="shared" si="57"/>
        <v>78.837500000000389</v>
      </c>
      <c r="Q573" s="49">
        <f t="shared" si="58"/>
        <v>81.981499999999713</v>
      </c>
      <c r="R573" s="49">
        <f t="shared" si="59"/>
        <v>85.151000000000053</v>
      </c>
    </row>
    <row r="574" spans="12:18" hidden="1">
      <c r="L574" s="71"/>
      <c r="M574" s="48">
        <v>0.69</v>
      </c>
      <c r="N574" s="49">
        <f t="shared" si="55"/>
        <v>65.750000000000398</v>
      </c>
      <c r="O574" s="49">
        <f t="shared" si="56"/>
        <v>71.469999999999061</v>
      </c>
      <c r="P574" s="49">
        <f t="shared" si="57"/>
        <v>78.850000000000392</v>
      </c>
      <c r="Q574" s="49">
        <f t="shared" si="58"/>
        <v>81.989999999999711</v>
      </c>
      <c r="R574" s="49">
        <f t="shared" si="59"/>
        <v>85.160000000000053</v>
      </c>
    </row>
    <row r="575" spans="12:18" hidden="1">
      <c r="L575" s="71"/>
      <c r="M575" s="48">
        <v>0.69099999999999995</v>
      </c>
      <c r="N575" s="49">
        <f t="shared" si="55"/>
        <v>65.762500000000401</v>
      </c>
      <c r="O575" s="49">
        <f t="shared" si="56"/>
        <v>71.480499999999054</v>
      </c>
      <c r="P575" s="49">
        <f t="shared" si="57"/>
        <v>78.862500000000395</v>
      </c>
      <c r="Q575" s="49">
        <f t="shared" si="58"/>
        <v>81.998499999999709</v>
      </c>
      <c r="R575" s="49">
        <f t="shared" si="59"/>
        <v>85.169000000000054</v>
      </c>
    </row>
    <row r="576" spans="12:18" hidden="1">
      <c r="L576" s="71"/>
      <c r="M576" s="48">
        <v>0.69199999999999995</v>
      </c>
      <c r="N576" s="49">
        <f t="shared" si="55"/>
        <v>65.775000000000404</v>
      </c>
      <c r="O576" s="49">
        <f t="shared" si="56"/>
        <v>71.490999999999048</v>
      </c>
      <c r="P576" s="49">
        <f t="shared" si="57"/>
        <v>78.875000000000398</v>
      </c>
      <c r="Q576" s="49">
        <f t="shared" si="58"/>
        <v>82.006999999999707</v>
      </c>
      <c r="R576" s="49">
        <f t="shared" si="59"/>
        <v>85.178000000000054</v>
      </c>
    </row>
    <row r="577" spans="12:18" hidden="1">
      <c r="L577" s="71"/>
      <c r="M577" s="48">
        <v>0.69299999999999995</v>
      </c>
      <c r="N577" s="49">
        <f t="shared" si="55"/>
        <v>65.787500000000406</v>
      </c>
      <c r="O577" s="49">
        <f t="shared" si="56"/>
        <v>71.501499999999041</v>
      </c>
      <c r="P577" s="49">
        <f t="shared" si="57"/>
        <v>78.887500000000401</v>
      </c>
      <c r="Q577" s="49">
        <f t="shared" si="58"/>
        <v>82.015499999999705</v>
      </c>
      <c r="R577" s="49">
        <f t="shared" si="59"/>
        <v>85.187000000000054</v>
      </c>
    </row>
    <row r="578" spans="12:18" hidden="1">
      <c r="L578" s="71"/>
      <c r="M578" s="48">
        <v>0.69399999999999995</v>
      </c>
      <c r="N578" s="49">
        <f t="shared" si="55"/>
        <v>65.800000000000409</v>
      </c>
      <c r="O578" s="49">
        <f t="shared" si="56"/>
        <v>71.511999999999034</v>
      </c>
      <c r="P578" s="49">
        <f t="shared" si="57"/>
        <v>78.900000000000404</v>
      </c>
      <c r="Q578" s="49">
        <f t="shared" si="58"/>
        <v>82.023999999999702</v>
      </c>
      <c r="R578" s="49">
        <f t="shared" si="59"/>
        <v>85.196000000000055</v>
      </c>
    </row>
    <row r="579" spans="12:18" hidden="1">
      <c r="L579" s="71"/>
      <c r="M579" s="48">
        <v>0.69499999999999995</v>
      </c>
      <c r="N579" s="49">
        <f t="shared" si="55"/>
        <v>65.812500000000412</v>
      </c>
      <c r="O579" s="49">
        <f t="shared" si="56"/>
        <v>71.522499999999027</v>
      </c>
      <c r="P579" s="49">
        <f t="shared" si="57"/>
        <v>78.912500000000406</v>
      </c>
      <c r="Q579" s="49">
        <f t="shared" si="58"/>
        <v>82.0324999999997</v>
      </c>
      <c r="R579" s="49">
        <f t="shared" si="59"/>
        <v>85.205000000000055</v>
      </c>
    </row>
    <row r="580" spans="12:18" hidden="1">
      <c r="L580" s="71"/>
      <c r="M580" s="48">
        <v>0.69599999999999995</v>
      </c>
      <c r="N580" s="49">
        <f t="shared" si="55"/>
        <v>65.825000000000415</v>
      </c>
      <c r="O580" s="49">
        <f t="shared" si="56"/>
        <v>71.532999999999021</v>
      </c>
      <c r="P580" s="49">
        <f t="shared" si="57"/>
        <v>78.925000000000409</v>
      </c>
      <c r="Q580" s="49">
        <f t="shared" si="58"/>
        <v>82.040999999999698</v>
      </c>
      <c r="R580" s="49">
        <f t="shared" si="59"/>
        <v>85.214000000000055</v>
      </c>
    </row>
    <row r="581" spans="12:18" hidden="1">
      <c r="L581" s="71"/>
      <c r="M581" s="48">
        <v>0.69699999999999995</v>
      </c>
      <c r="N581" s="49">
        <f t="shared" si="55"/>
        <v>65.837500000000418</v>
      </c>
      <c r="O581" s="49">
        <f t="shared" si="56"/>
        <v>71.543499999999014</v>
      </c>
      <c r="P581" s="49">
        <f t="shared" si="57"/>
        <v>78.937500000000412</v>
      </c>
      <c r="Q581" s="49">
        <f t="shared" si="58"/>
        <v>82.049499999999696</v>
      </c>
      <c r="R581" s="49">
        <f t="shared" si="59"/>
        <v>85.223000000000056</v>
      </c>
    </row>
    <row r="582" spans="12:18" hidden="1">
      <c r="L582" s="71"/>
      <c r="M582" s="48">
        <v>0.69799999999999995</v>
      </c>
      <c r="N582" s="49">
        <f t="shared" si="55"/>
        <v>65.850000000000421</v>
      </c>
      <c r="O582" s="49">
        <f t="shared" si="56"/>
        <v>71.553999999999007</v>
      </c>
      <c r="P582" s="49">
        <f t="shared" si="57"/>
        <v>78.950000000000415</v>
      </c>
      <c r="Q582" s="49">
        <f t="shared" si="58"/>
        <v>82.057999999999694</v>
      </c>
      <c r="R582" s="49">
        <f t="shared" si="59"/>
        <v>85.232000000000056</v>
      </c>
    </row>
    <row r="583" spans="12:18" hidden="1">
      <c r="L583" s="71"/>
      <c r="M583" s="48">
        <v>0.69899999999999995</v>
      </c>
      <c r="N583" s="49">
        <f t="shared" si="55"/>
        <v>65.862500000000423</v>
      </c>
      <c r="O583" s="49">
        <f t="shared" si="56"/>
        <v>71.564499999999001</v>
      </c>
      <c r="P583" s="49">
        <f t="shared" si="57"/>
        <v>78.962500000000418</v>
      </c>
      <c r="Q583" s="49">
        <f t="shared" si="58"/>
        <v>82.066499999999692</v>
      </c>
      <c r="R583" s="49">
        <f t="shared" si="59"/>
        <v>85.241000000000057</v>
      </c>
    </row>
    <row r="584" spans="12:18" hidden="1">
      <c r="L584" s="71"/>
      <c r="M584" s="48">
        <v>0.7</v>
      </c>
      <c r="N584" s="49">
        <f t="shared" si="55"/>
        <v>65.875000000000426</v>
      </c>
      <c r="O584" s="49">
        <f t="shared" si="56"/>
        <v>71.574999999998994</v>
      </c>
      <c r="P584" s="49">
        <f t="shared" si="57"/>
        <v>78.975000000000421</v>
      </c>
      <c r="Q584" s="49">
        <f t="shared" si="58"/>
        <v>82.07499999999969</v>
      </c>
      <c r="R584" s="49">
        <f t="shared" si="59"/>
        <v>85.250000000000057</v>
      </c>
    </row>
    <row r="585" spans="12:18" hidden="1">
      <c r="L585" s="71"/>
      <c r="M585" s="48">
        <v>0.70099999999999996</v>
      </c>
      <c r="N585" s="49">
        <f t="shared" si="55"/>
        <v>65.887500000000429</v>
      </c>
      <c r="O585" s="49">
        <f t="shared" si="56"/>
        <v>71.585499999998987</v>
      </c>
      <c r="P585" s="49">
        <f t="shared" si="57"/>
        <v>78.987500000000423</v>
      </c>
      <c r="Q585" s="49">
        <f t="shared" si="58"/>
        <v>82.083499999999688</v>
      </c>
      <c r="R585" s="49">
        <f t="shared" si="59"/>
        <v>85.259000000000057</v>
      </c>
    </row>
    <row r="586" spans="12:18" hidden="1">
      <c r="L586" s="71"/>
      <c r="M586" s="48">
        <v>0.70199999999999996</v>
      </c>
      <c r="N586" s="49">
        <f t="shared" si="55"/>
        <v>65.900000000000432</v>
      </c>
      <c r="O586" s="49">
        <f t="shared" si="56"/>
        <v>71.59599999999898</v>
      </c>
      <c r="P586" s="49">
        <f t="shared" si="57"/>
        <v>79.000000000000426</v>
      </c>
      <c r="Q586" s="49">
        <f t="shared" si="58"/>
        <v>82.091999999999686</v>
      </c>
      <c r="R586" s="49">
        <f t="shared" si="59"/>
        <v>85.268000000000058</v>
      </c>
    </row>
    <row r="587" spans="12:18" hidden="1">
      <c r="L587" s="71"/>
      <c r="M587" s="48">
        <v>0.70299999999999996</v>
      </c>
      <c r="N587" s="49">
        <f t="shared" si="55"/>
        <v>65.912500000000435</v>
      </c>
      <c r="O587" s="49">
        <f t="shared" si="56"/>
        <v>71.606499999998974</v>
      </c>
      <c r="P587" s="49">
        <f t="shared" si="57"/>
        <v>79.012500000000429</v>
      </c>
      <c r="Q587" s="49">
        <f t="shared" si="58"/>
        <v>82.100499999999684</v>
      </c>
      <c r="R587" s="49">
        <f t="shared" si="59"/>
        <v>85.277000000000058</v>
      </c>
    </row>
    <row r="588" spans="12:18" hidden="1">
      <c r="L588" s="71"/>
      <c r="M588" s="48">
        <v>0.70399999999999996</v>
      </c>
      <c r="N588" s="49">
        <f t="shared" si="55"/>
        <v>65.925000000000438</v>
      </c>
      <c r="O588" s="49">
        <f t="shared" si="56"/>
        <v>71.616999999998967</v>
      </c>
      <c r="P588" s="49">
        <f t="shared" si="57"/>
        <v>79.025000000000432</v>
      </c>
      <c r="Q588" s="49">
        <f t="shared" si="58"/>
        <v>82.108999999999682</v>
      </c>
      <c r="R588" s="49">
        <f t="shared" si="59"/>
        <v>85.286000000000058</v>
      </c>
    </row>
    <row r="589" spans="12:18" hidden="1">
      <c r="L589" s="71"/>
      <c r="M589" s="48">
        <v>0.70499999999999996</v>
      </c>
      <c r="N589" s="49">
        <f t="shared" si="55"/>
        <v>65.937500000000441</v>
      </c>
      <c r="O589" s="49">
        <f t="shared" si="56"/>
        <v>71.62749999999896</v>
      </c>
      <c r="P589" s="49">
        <f t="shared" si="57"/>
        <v>79.037500000000435</v>
      </c>
      <c r="Q589" s="49">
        <f t="shared" si="58"/>
        <v>82.11749999999968</v>
      </c>
      <c r="R589" s="49">
        <f t="shared" si="59"/>
        <v>85.295000000000059</v>
      </c>
    </row>
    <row r="590" spans="12:18" hidden="1">
      <c r="L590" s="71"/>
      <c r="M590" s="48">
        <v>0.70599999999999996</v>
      </c>
      <c r="N590" s="49">
        <f t="shared" si="55"/>
        <v>65.950000000000443</v>
      </c>
      <c r="O590" s="49">
        <f t="shared" si="56"/>
        <v>71.637999999998954</v>
      </c>
      <c r="P590" s="49">
        <f t="shared" si="57"/>
        <v>79.050000000000438</v>
      </c>
      <c r="Q590" s="49">
        <f t="shared" si="58"/>
        <v>82.125999999999678</v>
      </c>
      <c r="R590" s="49">
        <f t="shared" si="59"/>
        <v>85.304000000000059</v>
      </c>
    </row>
    <row r="591" spans="12:18" hidden="1">
      <c r="L591" s="71"/>
      <c r="M591" s="48">
        <v>0.70699999999999996</v>
      </c>
      <c r="N591" s="49">
        <f t="shared" si="55"/>
        <v>65.962500000000446</v>
      </c>
      <c r="O591" s="49">
        <f t="shared" si="56"/>
        <v>71.648499999998947</v>
      </c>
      <c r="P591" s="49">
        <f t="shared" si="57"/>
        <v>79.062500000000441</v>
      </c>
      <c r="Q591" s="49">
        <f t="shared" si="58"/>
        <v>82.134499999999676</v>
      </c>
      <c r="R591" s="49">
        <f t="shared" si="59"/>
        <v>85.313000000000059</v>
      </c>
    </row>
    <row r="592" spans="12:18" hidden="1">
      <c r="L592" s="71"/>
      <c r="M592" s="48">
        <v>0.70799999999999996</v>
      </c>
      <c r="N592" s="49">
        <f t="shared" si="55"/>
        <v>65.975000000000449</v>
      </c>
      <c r="O592" s="49">
        <f t="shared" si="56"/>
        <v>71.65899999999894</v>
      </c>
      <c r="P592" s="49">
        <f t="shared" si="57"/>
        <v>79.075000000000443</v>
      </c>
      <c r="Q592" s="49">
        <f t="shared" si="58"/>
        <v>82.142999999999674</v>
      </c>
      <c r="R592" s="49">
        <f t="shared" si="59"/>
        <v>85.32200000000006</v>
      </c>
    </row>
    <row r="593" spans="12:18" hidden="1">
      <c r="L593" s="71"/>
      <c r="M593" s="48">
        <v>0.70899999999999996</v>
      </c>
      <c r="N593" s="49">
        <f t="shared" si="55"/>
        <v>65.987500000000452</v>
      </c>
      <c r="O593" s="49">
        <f t="shared" si="56"/>
        <v>71.669499999998934</v>
      </c>
      <c r="P593" s="49">
        <f t="shared" si="57"/>
        <v>79.087500000000446</v>
      </c>
      <c r="Q593" s="49">
        <f t="shared" si="58"/>
        <v>82.151499999999672</v>
      </c>
      <c r="R593" s="49">
        <f t="shared" si="59"/>
        <v>85.33100000000006</v>
      </c>
    </row>
    <row r="594" spans="12:18" hidden="1">
      <c r="L594" s="71"/>
      <c r="M594" s="48">
        <v>0.71</v>
      </c>
      <c r="N594" s="49">
        <f t="shared" si="55"/>
        <v>66.000000000000455</v>
      </c>
      <c r="O594" s="49">
        <f t="shared" si="56"/>
        <v>71.679999999998927</v>
      </c>
      <c r="P594" s="49">
        <f t="shared" si="57"/>
        <v>79.100000000000449</v>
      </c>
      <c r="Q594" s="49">
        <f t="shared" si="58"/>
        <v>82.15999999999967</v>
      </c>
      <c r="R594" s="49">
        <f t="shared" si="59"/>
        <v>85.34000000000006</v>
      </c>
    </row>
    <row r="595" spans="12:18" hidden="1">
      <c r="L595" s="71"/>
      <c r="M595" s="48">
        <v>0.71099999999999997</v>
      </c>
      <c r="N595" s="49">
        <f t="shared" si="55"/>
        <v>66.012500000000458</v>
      </c>
      <c r="O595" s="49">
        <f t="shared" si="56"/>
        <v>71.69049999999892</v>
      </c>
      <c r="P595" s="49">
        <f t="shared" si="57"/>
        <v>79.112500000000452</v>
      </c>
      <c r="Q595" s="49">
        <f t="shared" si="58"/>
        <v>82.168499999999668</v>
      </c>
      <c r="R595" s="49">
        <f t="shared" si="59"/>
        <v>85.349000000000061</v>
      </c>
    </row>
    <row r="596" spans="12:18" hidden="1">
      <c r="L596" s="71"/>
      <c r="M596" s="48">
        <v>0.71199999999999997</v>
      </c>
      <c r="N596" s="49">
        <f t="shared" si="55"/>
        <v>66.02500000000046</v>
      </c>
      <c r="O596" s="49">
        <f t="shared" si="56"/>
        <v>71.700999999998913</v>
      </c>
      <c r="P596" s="49">
        <f t="shared" si="57"/>
        <v>79.125000000000455</v>
      </c>
      <c r="Q596" s="49">
        <f t="shared" si="58"/>
        <v>82.176999999999666</v>
      </c>
      <c r="R596" s="49">
        <f t="shared" si="59"/>
        <v>85.358000000000061</v>
      </c>
    </row>
    <row r="597" spans="12:18" hidden="1">
      <c r="L597" s="71"/>
      <c r="M597" s="48">
        <v>0.71299999999999997</v>
      </c>
      <c r="N597" s="49">
        <f t="shared" si="55"/>
        <v>66.037500000000463</v>
      </c>
      <c r="O597" s="49">
        <f t="shared" si="56"/>
        <v>71.711499999998907</v>
      </c>
      <c r="P597" s="49">
        <f t="shared" si="57"/>
        <v>79.137500000000458</v>
      </c>
      <c r="Q597" s="49">
        <f t="shared" si="58"/>
        <v>82.185499999999664</v>
      </c>
      <c r="R597" s="49">
        <f t="shared" si="59"/>
        <v>85.367000000000061</v>
      </c>
    </row>
    <row r="598" spans="12:18" hidden="1">
      <c r="L598" s="71"/>
      <c r="M598" s="48">
        <v>0.71399999999999997</v>
      </c>
      <c r="N598" s="49">
        <f t="shared" si="55"/>
        <v>66.050000000000466</v>
      </c>
      <c r="O598" s="49">
        <f t="shared" si="56"/>
        <v>71.7219999999989</v>
      </c>
      <c r="P598" s="49">
        <f t="shared" si="57"/>
        <v>79.15000000000046</v>
      </c>
      <c r="Q598" s="49">
        <f t="shared" si="58"/>
        <v>82.193999999999662</v>
      </c>
      <c r="R598" s="49">
        <f t="shared" si="59"/>
        <v>85.376000000000062</v>
      </c>
    </row>
    <row r="599" spans="12:18" hidden="1">
      <c r="L599" s="71"/>
      <c r="M599" s="48">
        <v>0.71499999999999997</v>
      </c>
      <c r="N599" s="49">
        <f t="shared" si="55"/>
        <v>66.062500000000469</v>
      </c>
      <c r="O599" s="49">
        <f t="shared" si="56"/>
        <v>71.732499999998893</v>
      </c>
      <c r="P599" s="49">
        <f t="shared" si="57"/>
        <v>79.162500000000463</v>
      </c>
      <c r="Q599" s="49">
        <f t="shared" si="58"/>
        <v>82.20249999999966</v>
      </c>
      <c r="R599" s="49">
        <f t="shared" si="59"/>
        <v>85.385000000000062</v>
      </c>
    </row>
    <row r="600" spans="12:18" hidden="1">
      <c r="L600" s="71"/>
      <c r="M600" s="48">
        <v>0.71599999999999997</v>
      </c>
      <c r="N600" s="49">
        <f t="shared" si="55"/>
        <v>66.075000000000472</v>
      </c>
      <c r="O600" s="49">
        <f t="shared" si="56"/>
        <v>71.742999999998887</v>
      </c>
      <c r="P600" s="49">
        <f t="shared" si="57"/>
        <v>79.175000000000466</v>
      </c>
      <c r="Q600" s="49">
        <f t="shared" si="58"/>
        <v>82.210999999999657</v>
      </c>
      <c r="R600" s="49">
        <f t="shared" si="59"/>
        <v>85.394000000000062</v>
      </c>
    </row>
    <row r="601" spans="12:18" hidden="1">
      <c r="L601" s="71"/>
      <c r="M601" s="48">
        <v>0.71699999999999997</v>
      </c>
      <c r="N601" s="49">
        <f t="shared" si="55"/>
        <v>66.087500000000475</v>
      </c>
      <c r="O601" s="49">
        <f t="shared" si="56"/>
        <v>71.75349999999888</v>
      </c>
      <c r="P601" s="49">
        <f t="shared" si="57"/>
        <v>79.187500000000469</v>
      </c>
      <c r="Q601" s="49">
        <f t="shared" si="58"/>
        <v>82.219499999999655</v>
      </c>
      <c r="R601" s="49">
        <f t="shared" si="59"/>
        <v>85.403000000000063</v>
      </c>
    </row>
    <row r="602" spans="12:18" hidden="1">
      <c r="L602" s="71"/>
      <c r="M602" s="48">
        <v>0.71799999999999997</v>
      </c>
      <c r="N602" s="49">
        <f t="shared" si="55"/>
        <v>66.100000000000477</v>
      </c>
      <c r="O602" s="49">
        <f t="shared" si="56"/>
        <v>71.763999999998873</v>
      </c>
      <c r="P602" s="49">
        <f t="shared" si="57"/>
        <v>79.200000000000472</v>
      </c>
      <c r="Q602" s="49">
        <f t="shared" si="58"/>
        <v>82.227999999999653</v>
      </c>
      <c r="R602" s="49">
        <f t="shared" si="59"/>
        <v>85.412000000000063</v>
      </c>
    </row>
    <row r="603" spans="12:18" hidden="1">
      <c r="L603" s="71"/>
      <c r="M603" s="48">
        <v>0.71899999999999997</v>
      </c>
      <c r="N603" s="49">
        <f t="shared" si="55"/>
        <v>66.11250000000048</v>
      </c>
      <c r="O603" s="49">
        <f t="shared" si="56"/>
        <v>71.774499999998866</v>
      </c>
      <c r="P603" s="49">
        <f t="shared" si="57"/>
        <v>79.212500000000475</v>
      </c>
      <c r="Q603" s="49">
        <f t="shared" si="58"/>
        <v>82.236499999999651</v>
      </c>
      <c r="R603" s="49">
        <f t="shared" si="59"/>
        <v>85.421000000000063</v>
      </c>
    </row>
    <row r="604" spans="12:18" hidden="1">
      <c r="L604" s="71"/>
      <c r="M604" s="48">
        <v>0.72</v>
      </c>
      <c r="N604" s="49">
        <f t="shared" si="55"/>
        <v>66.125000000000483</v>
      </c>
      <c r="O604" s="49">
        <f t="shared" si="56"/>
        <v>71.78499999999886</v>
      </c>
      <c r="P604" s="49">
        <f t="shared" si="57"/>
        <v>79.225000000000477</v>
      </c>
      <c r="Q604" s="49">
        <f t="shared" si="58"/>
        <v>82.244999999999649</v>
      </c>
      <c r="R604" s="49">
        <f t="shared" si="59"/>
        <v>85.430000000000064</v>
      </c>
    </row>
    <row r="605" spans="12:18" hidden="1">
      <c r="L605" s="71"/>
      <c r="M605" s="48">
        <v>0.72099999999999997</v>
      </c>
      <c r="N605" s="49">
        <f t="shared" si="55"/>
        <v>66.137500000000486</v>
      </c>
      <c r="O605" s="49">
        <f t="shared" si="56"/>
        <v>71.795499999998853</v>
      </c>
      <c r="P605" s="49">
        <f t="shared" si="57"/>
        <v>79.23750000000048</v>
      </c>
      <c r="Q605" s="49">
        <f t="shared" si="58"/>
        <v>82.253499999999647</v>
      </c>
      <c r="R605" s="49">
        <f t="shared" si="59"/>
        <v>85.439000000000064</v>
      </c>
    </row>
    <row r="606" spans="12:18" hidden="1">
      <c r="L606" s="71"/>
      <c r="M606" s="48">
        <v>0.72199999999999998</v>
      </c>
      <c r="N606" s="49">
        <f t="shared" si="55"/>
        <v>66.150000000000489</v>
      </c>
      <c r="O606" s="49">
        <f t="shared" si="56"/>
        <v>71.805999999998846</v>
      </c>
      <c r="P606" s="49">
        <f t="shared" si="57"/>
        <v>79.250000000000483</v>
      </c>
      <c r="Q606" s="49">
        <f t="shared" si="58"/>
        <v>82.261999999999645</v>
      </c>
      <c r="R606" s="49">
        <f t="shared" si="59"/>
        <v>85.448000000000064</v>
      </c>
    </row>
    <row r="607" spans="12:18" hidden="1">
      <c r="L607" s="71"/>
      <c r="M607" s="48">
        <v>0.72299999999999998</v>
      </c>
      <c r="N607" s="49">
        <f t="shared" si="55"/>
        <v>66.162500000000492</v>
      </c>
      <c r="O607" s="49">
        <f t="shared" si="56"/>
        <v>71.81649999999884</v>
      </c>
      <c r="P607" s="49">
        <f t="shared" si="57"/>
        <v>79.262500000000486</v>
      </c>
      <c r="Q607" s="49">
        <f t="shared" si="58"/>
        <v>82.270499999999643</v>
      </c>
      <c r="R607" s="49">
        <f t="shared" si="59"/>
        <v>85.457000000000065</v>
      </c>
    </row>
    <row r="608" spans="12:18" hidden="1">
      <c r="L608" s="71"/>
      <c r="M608" s="48">
        <v>0.72399999999999998</v>
      </c>
      <c r="N608" s="49">
        <f t="shared" si="55"/>
        <v>66.175000000000495</v>
      </c>
      <c r="O608" s="49">
        <f t="shared" si="56"/>
        <v>71.826999999998833</v>
      </c>
      <c r="P608" s="49">
        <f t="shared" si="57"/>
        <v>79.275000000000489</v>
      </c>
      <c r="Q608" s="49">
        <f t="shared" si="58"/>
        <v>82.278999999999641</v>
      </c>
      <c r="R608" s="49">
        <f t="shared" si="59"/>
        <v>85.466000000000065</v>
      </c>
    </row>
    <row r="609" spans="12:18" hidden="1">
      <c r="L609" s="71"/>
      <c r="M609" s="48">
        <v>0.72499999999999998</v>
      </c>
      <c r="N609" s="49">
        <f t="shared" si="55"/>
        <v>66.187500000000497</v>
      </c>
      <c r="O609" s="49">
        <f t="shared" si="56"/>
        <v>71.837499999998826</v>
      </c>
      <c r="P609" s="49">
        <f t="shared" si="57"/>
        <v>79.287500000000492</v>
      </c>
      <c r="Q609" s="49">
        <f t="shared" si="58"/>
        <v>82.287499999999639</v>
      </c>
      <c r="R609" s="49">
        <f t="shared" si="59"/>
        <v>85.475000000000065</v>
      </c>
    </row>
    <row r="610" spans="12:18" hidden="1">
      <c r="L610" s="71"/>
      <c r="M610" s="48">
        <v>0.72599999999999998</v>
      </c>
      <c r="N610" s="49">
        <f t="shared" si="55"/>
        <v>66.2000000000005</v>
      </c>
      <c r="O610" s="49">
        <f t="shared" si="56"/>
        <v>71.847999999998819</v>
      </c>
      <c r="P610" s="49">
        <f t="shared" si="57"/>
        <v>79.300000000000495</v>
      </c>
      <c r="Q610" s="49">
        <f t="shared" si="58"/>
        <v>82.295999999999637</v>
      </c>
      <c r="R610" s="49">
        <f t="shared" si="59"/>
        <v>85.484000000000066</v>
      </c>
    </row>
    <row r="611" spans="12:18" hidden="1">
      <c r="L611" s="71"/>
      <c r="M611" s="48">
        <v>0.72699999999999998</v>
      </c>
      <c r="N611" s="49">
        <f t="shared" si="55"/>
        <v>66.212500000000503</v>
      </c>
      <c r="O611" s="49">
        <f t="shared" si="56"/>
        <v>71.858499999998813</v>
      </c>
      <c r="P611" s="49">
        <f t="shared" si="57"/>
        <v>79.312500000000497</v>
      </c>
      <c r="Q611" s="49">
        <f t="shared" si="58"/>
        <v>82.304499999999635</v>
      </c>
      <c r="R611" s="49">
        <f t="shared" si="59"/>
        <v>85.493000000000066</v>
      </c>
    </row>
    <row r="612" spans="12:18" hidden="1">
      <c r="L612" s="71"/>
      <c r="M612" s="48">
        <v>0.72799999999999998</v>
      </c>
      <c r="N612" s="49">
        <f t="shared" si="55"/>
        <v>66.225000000000506</v>
      </c>
      <c r="O612" s="49">
        <f t="shared" si="56"/>
        <v>71.868999999998806</v>
      </c>
      <c r="P612" s="49">
        <f t="shared" si="57"/>
        <v>79.3250000000005</v>
      </c>
      <c r="Q612" s="49">
        <f t="shared" si="58"/>
        <v>82.312999999999633</v>
      </c>
      <c r="R612" s="49">
        <f t="shared" si="59"/>
        <v>85.502000000000066</v>
      </c>
    </row>
    <row r="613" spans="12:18" hidden="1">
      <c r="L613" s="71"/>
      <c r="M613" s="48">
        <v>0.72899999999999998</v>
      </c>
      <c r="N613" s="49">
        <f t="shared" si="55"/>
        <v>66.237500000000509</v>
      </c>
      <c r="O613" s="49">
        <f t="shared" si="56"/>
        <v>71.879499999998799</v>
      </c>
      <c r="P613" s="49">
        <f t="shared" si="57"/>
        <v>79.337500000000503</v>
      </c>
      <c r="Q613" s="49">
        <f t="shared" si="58"/>
        <v>82.321499999999631</v>
      </c>
      <c r="R613" s="49">
        <f t="shared" si="59"/>
        <v>85.511000000000067</v>
      </c>
    </row>
    <row r="614" spans="12:18" hidden="1">
      <c r="L614" s="71"/>
      <c r="M614" s="48">
        <v>0.73</v>
      </c>
      <c r="N614" s="49">
        <f t="shared" si="55"/>
        <v>66.250000000000512</v>
      </c>
      <c r="O614" s="49">
        <f t="shared" si="56"/>
        <v>71.889999999998793</v>
      </c>
      <c r="P614" s="49">
        <f t="shared" si="57"/>
        <v>79.350000000000506</v>
      </c>
      <c r="Q614" s="49">
        <f t="shared" si="58"/>
        <v>82.329999999999629</v>
      </c>
      <c r="R614" s="49">
        <f t="shared" si="59"/>
        <v>85.520000000000067</v>
      </c>
    </row>
    <row r="615" spans="12:18" hidden="1">
      <c r="L615" s="71"/>
      <c r="M615" s="48">
        <v>0.73099999999999998</v>
      </c>
      <c r="N615" s="49">
        <f t="shared" si="55"/>
        <v>66.262500000000514</v>
      </c>
      <c r="O615" s="49">
        <f t="shared" si="56"/>
        <v>71.900499999998786</v>
      </c>
      <c r="P615" s="49">
        <f t="shared" si="57"/>
        <v>79.362500000000509</v>
      </c>
      <c r="Q615" s="49">
        <f t="shared" si="58"/>
        <v>82.338499999999627</v>
      </c>
      <c r="R615" s="49">
        <f t="shared" si="59"/>
        <v>85.529000000000067</v>
      </c>
    </row>
    <row r="616" spans="12:18" hidden="1">
      <c r="L616" s="71"/>
      <c r="M616" s="48">
        <v>0.73199999999999998</v>
      </c>
      <c r="N616" s="49">
        <f t="shared" si="55"/>
        <v>66.275000000000517</v>
      </c>
      <c r="O616" s="49">
        <f t="shared" si="56"/>
        <v>71.910999999998779</v>
      </c>
      <c r="P616" s="49">
        <f t="shared" si="57"/>
        <v>79.375000000000512</v>
      </c>
      <c r="Q616" s="49">
        <f t="shared" si="58"/>
        <v>82.346999999999625</v>
      </c>
      <c r="R616" s="49">
        <f t="shared" si="59"/>
        <v>85.538000000000068</v>
      </c>
    </row>
    <row r="617" spans="12:18" hidden="1">
      <c r="L617" s="71"/>
      <c r="M617" s="48">
        <v>0.73299999999999998</v>
      </c>
      <c r="N617" s="49">
        <f t="shared" si="55"/>
        <v>66.28750000000052</v>
      </c>
      <c r="O617" s="49">
        <f t="shared" si="56"/>
        <v>71.921499999998773</v>
      </c>
      <c r="P617" s="49">
        <f t="shared" si="57"/>
        <v>79.387500000000514</v>
      </c>
      <c r="Q617" s="49">
        <f t="shared" si="58"/>
        <v>82.355499999999623</v>
      </c>
      <c r="R617" s="49">
        <f t="shared" si="59"/>
        <v>85.547000000000068</v>
      </c>
    </row>
    <row r="618" spans="12:18" hidden="1">
      <c r="L618" s="71"/>
      <c r="M618" s="48">
        <v>0.73399999999999999</v>
      </c>
      <c r="N618" s="49">
        <f t="shared" si="55"/>
        <v>66.300000000000523</v>
      </c>
      <c r="O618" s="49">
        <f t="shared" si="56"/>
        <v>71.931999999998766</v>
      </c>
      <c r="P618" s="49">
        <f t="shared" si="57"/>
        <v>79.400000000000517</v>
      </c>
      <c r="Q618" s="49">
        <f t="shared" si="58"/>
        <v>82.363999999999621</v>
      </c>
      <c r="R618" s="49">
        <f t="shared" si="59"/>
        <v>85.556000000000068</v>
      </c>
    </row>
    <row r="619" spans="12:18" hidden="1">
      <c r="L619" s="71"/>
      <c r="M619" s="48">
        <v>0.73499999999999999</v>
      </c>
      <c r="N619" s="49">
        <f t="shared" si="55"/>
        <v>66.312500000000526</v>
      </c>
      <c r="O619" s="49">
        <f t="shared" si="56"/>
        <v>71.942499999998759</v>
      </c>
      <c r="P619" s="49">
        <f t="shared" si="57"/>
        <v>79.41250000000052</v>
      </c>
      <c r="Q619" s="49">
        <f t="shared" si="58"/>
        <v>82.372499999999619</v>
      </c>
      <c r="R619" s="49">
        <f t="shared" si="59"/>
        <v>85.565000000000069</v>
      </c>
    </row>
    <row r="620" spans="12:18" hidden="1">
      <c r="L620" s="71"/>
      <c r="M620" s="48">
        <v>0.73599999999999999</v>
      </c>
      <c r="N620" s="49">
        <f t="shared" si="55"/>
        <v>66.325000000000529</v>
      </c>
      <c r="O620" s="49">
        <f t="shared" si="56"/>
        <v>71.952999999998752</v>
      </c>
      <c r="P620" s="49">
        <f t="shared" si="57"/>
        <v>79.425000000000523</v>
      </c>
      <c r="Q620" s="49">
        <f t="shared" si="58"/>
        <v>82.380999999999617</v>
      </c>
      <c r="R620" s="49">
        <f t="shared" si="59"/>
        <v>85.574000000000069</v>
      </c>
    </row>
    <row r="621" spans="12:18" hidden="1">
      <c r="L621" s="71"/>
      <c r="M621" s="48">
        <v>0.73699999999999999</v>
      </c>
      <c r="N621" s="49">
        <f t="shared" si="55"/>
        <v>66.337500000000531</v>
      </c>
      <c r="O621" s="49">
        <f t="shared" si="56"/>
        <v>71.963499999998746</v>
      </c>
      <c r="P621" s="49">
        <f t="shared" si="57"/>
        <v>79.437500000000526</v>
      </c>
      <c r="Q621" s="49">
        <f t="shared" si="58"/>
        <v>82.389499999999614</v>
      </c>
      <c r="R621" s="49">
        <f t="shared" si="59"/>
        <v>85.583000000000069</v>
      </c>
    </row>
    <row r="622" spans="12:18" hidden="1">
      <c r="L622" s="71"/>
      <c r="M622" s="48">
        <v>0.73799999999999999</v>
      </c>
      <c r="N622" s="49">
        <f t="shared" si="55"/>
        <v>66.350000000000534</v>
      </c>
      <c r="O622" s="49">
        <f t="shared" si="56"/>
        <v>71.973999999998739</v>
      </c>
      <c r="P622" s="49">
        <f t="shared" si="57"/>
        <v>79.450000000000529</v>
      </c>
      <c r="Q622" s="49">
        <f t="shared" si="58"/>
        <v>82.397999999999612</v>
      </c>
      <c r="R622" s="49">
        <f t="shared" si="59"/>
        <v>85.59200000000007</v>
      </c>
    </row>
    <row r="623" spans="12:18" hidden="1">
      <c r="L623" s="71"/>
      <c r="M623" s="48">
        <v>0.73899999999999999</v>
      </c>
      <c r="N623" s="49">
        <f t="shared" si="55"/>
        <v>66.362500000000537</v>
      </c>
      <c r="O623" s="49">
        <f t="shared" si="56"/>
        <v>71.984499999998732</v>
      </c>
      <c r="P623" s="49">
        <f t="shared" si="57"/>
        <v>79.462500000000531</v>
      </c>
      <c r="Q623" s="49">
        <f t="shared" si="58"/>
        <v>82.40649999999961</v>
      </c>
      <c r="R623" s="49">
        <f t="shared" si="59"/>
        <v>85.60100000000007</v>
      </c>
    </row>
    <row r="624" spans="12:18" hidden="1">
      <c r="L624" s="71"/>
      <c r="M624" s="48">
        <v>0.74</v>
      </c>
      <c r="N624" s="49">
        <f t="shared" si="55"/>
        <v>66.37500000000054</v>
      </c>
      <c r="O624" s="49">
        <f t="shared" si="56"/>
        <v>71.994999999998726</v>
      </c>
      <c r="P624" s="49">
        <f t="shared" si="57"/>
        <v>79.475000000000534</v>
      </c>
      <c r="Q624" s="49">
        <f t="shared" si="58"/>
        <v>82.414999999999608</v>
      </c>
      <c r="R624" s="49">
        <f t="shared" si="59"/>
        <v>85.61000000000007</v>
      </c>
    </row>
    <row r="625" spans="12:18" hidden="1">
      <c r="L625" s="71"/>
      <c r="M625" s="48">
        <v>0.74099999999999999</v>
      </c>
      <c r="N625" s="49">
        <f t="shared" si="55"/>
        <v>66.387500000000543</v>
      </c>
      <c r="O625" s="49">
        <f t="shared" si="56"/>
        <v>72.005499999998719</v>
      </c>
      <c r="P625" s="49">
        <f t="shared" si="57"/>
        <v>79.487500000000537</v>
      </c>
      <c r="Q625" s="49">
        <f t="shared" si="58"/>
        <v>82.423499999999606</v>
      </c>
      <c r="R625" s="49">
        <f t="shared" si="59"/>
        <v>85.619000000000071</v>
      </c>
    </row>
    <row r="626" spans="12:18" hidden="1">
      <c r="L626" s="71"/>
      <c r="M626" s="48">
        <v>0.74199999999999999</v>
      </c>
      <c r="N626" s="49">
        <f t="shared" si="55"/>
        <v>66.400000000000546</v>
      </c>
      <c r="O626" s="49">
        <f t="shared" si="56"/>
        <v>72.015999999998712</v>
      </c>
      <c r="P626" s="49">
        <f t="shared" si="57"/>
        <v>79.50000000000054</v>
      </c>
      <c r="Q626" s="49">
        <f t="shared" si="58"/>
        <v>82.431999999999604</v>
      </c>
      <c r="R626" s="49">
        <f t="shared" si="59"/>
        <v>85.628000000000071</v>
      </c>
    </row>
    <row r="627" spans="12:18" hidden="1">
      <c r="L627" s="71"/>
      <c r="M627" s="48">
        <v>0.74299999999999999</v>
      </c>
      <c r="N627" s="49">
        <f t="shared" si="55"/>
        <v>66.412500000000549</v>
      </c>
      <c r="O627" s="49">
        <f t="shared" si="56"/>
        <v>72.026499999998705</v>
      </c>
      <c r="P627" s="49">
        <f t="shared" si="57"/>
        <v>79.512500000000543</v>
      </c>
      <c r="Q627" s="49">
        <f t="shared" si="58"/>
        <v>82.440499999999602</v>
      </c>
      <c r="R627" s="49">
        <f t="shared" si="59"/>
        <v>85.637000000000072</v>
      </c>
    </row>
    <row r="628" spans="12:18" hidden="1">
      <c r="L628" s="71"/>
      <c r="M628" s="48">
        <v>0.74399999999999999</v>
      </c>
      <c r="N628" s="49">
        <f t="shared" ref="N628:N633" si="60">N627+0.0125</f>
        <v>66.425000000000551</v>
      </c>
      <c r="O628" s="49">
        <f t="shared" ref="O628:O633" si="61">O627+0.0105</f>
        <v>72.036999999998699</v>
      </c>
      <c r="P628" s="49">
        <f t="shared" ref="P628:P633" si="62">P627+0.0125</f>
        <v>79.525000000000546</v>
      </c>
      <c r="Q628" s="49">
        <f t="shared" ref="Q628:Q633" si="63">Q627+0.0085</f>
        <v>82.4489999999996</v>
      </c>
      <c r="R628" s="49">
        <f t="shared" ref="R628:R633" si="64">R627+0.009</f>
        <v>85.646000000000072</v>
      </c>
    </row>
    <row r="629" spans="12:18" hidden="1">
      <c r="L629" s="71"/>
      <c r="M629" s="48">
        <v>0.745</v>
      </c>
      <c r="N629" s="49">
        <f t="shared" si="60"/>
        <v>66.437500000000554</v>
      </c>
      <c r="O629" s="49">
        <f t="shared" si="61"/>
        <v>72.047499999998692</v>
      </c>
      <c r="P629" s="49">
        <f t="shared" si="62"/>
        <v>79.537500000000549</v>
      </c>
      <c r="Q629" s="49">
        <f t="shared" si="63"/>
        <v>82.457499999999598</v>
      </c>
      <c r="R629" s="49">
        <f t="shared" si="64"/>
        <v>85.655000000000072</v>
      </c>
    </row>
    <row r="630" spans="12:18" hidden="1">
      <c r="L630" s="71"/>
      <c r="M630" s="48">
        <v>0.746</v>
      </c>
      <c r="N630" s="49">
        <f t="shared" si="60"/>
        <v>66.450000000000557</v>
      </c>
      <c r="O630" s="49">
        <f t="shared" si="61"/>
        <v>72.057999999998685</v>
      </c>
      <c r="P630" s="49">
        <f t="shared" si="62"/>
        <v>79.550000000000551</v>
      </c>
      <c r="Q630" s="49">
        <f t="shared" si="63"/>
        <v>82.465999999999596</v>
      </c>
      <c r="R630" s="49">
        <f t="shared" si="64"/>
        <v>85.664000000000073</v>
      </c>
    </row>
    <row r="631" spans="12:18" hidden="1">
      <c r="L631" s="71"/>
      <c r="M631" s="48">
        <v>0.747</v>
      </c>
      <c r="N631" s="49">
        <f t="shared" si="60"/>
        <v>66.46250000000056</v>
      </c>
      <c r="O631" s="49">
        <f t="shared" si="61"/>
        <v>72.068499999998679</v>
      </c>
      <c r="P631" s="49">
        <f t="shared" si="62"/>
        <v>79.562500000000554</v>
      </c>
      <c r="Q631" s="49">
        <f t="shared" si="63"/>
        <v>82.474499999999594</v>
      </c>
      <c r="R631" s="49">
        <f t="shared" si="64"/>
        <v>85.673000000000073</v>
      </c>
    </row>
    <row r="632" spans="12:18" hidden="1">
      <c r="L632" s="71"/>
      <c r="M632" s="48">
        <v>0.748</v>
      </c>
      <c r="N632" s="49">
        <f t="shared" si="60"/>
        <v>66.475000000000563</v>
      </c>
      <c r="O632" s="49">
        <f t="shared" si="61"/>
        <v>72.078999999998672</v>
      </c>
      <c r="P632" s="49">
        <f t="shared" si="62"/>
        <v>79.575000000000557</v>
      </c>
      <c r="Q632" s="49">
        <f t="shared" si="63"/>
        <v>82.482999999999592</v>
      </c>
      <c r="R632" s="49">
        <f t="shared" si="64"/>
        <v>85.682000000000073</v>
      </c>
    </row>
    <row r="633" spans="12:18" hidden="1">
      <c r="L633" s="71"/>
      <c r="M633" s="48">
        <v>0.749</v>
      </c>
      <c r="N633" s="49">
        <f t="shared" si="60"/>
        <v>66.487500000000566</v>
      </c>
      <c r="O633" s="49">
        <f t="shared" si="61"/>
        <v>72.089499999998665</v>
      </c>
      <c r="P633" s="49">
        <f t="shared" si="62"/>
        <v>79.58750000000056</v>
      </c>
      <c r="Q633" s="49">
        <f t="shared" si="63"/>
        <v>82.49149999999959</v>
      </c>
      <c r="R633" s="49">
        <f t="shared" si="64"/>
        <v>85.691000000000074</v>
      </c>
    </row>
    <row r="634" spans="12:18" hidden="1">
      <c r="L634" s="71"/>
      <c r="M634" s="48">
        <v>0.75</v>
      </c>
      <c r="N634" s="49">
        <v>66.5</v>
      </c>
      <c r="O634" s="49">
        <v>72.099999999999994</v>
      </c>
      <c r="P634" s="49">
        <v>79.599999999999994</v>
      </c>
      <c r="Q634" s="49">
        <v>82.5</v>
      </c>
      <c r="R634" s="49">
        <v>85.7</v>
      </c>
    </row>
    <row r="635" spans="12:18" hidden="1">
      <c r="L635" s="71"/>
      <c r="M635" s="48">
        <v>0.751</v>
      </c>
      <c r="N635" s="49">
        <f>N634+0.01</f>
        <v>66.510000000000005</v>
      </c>
      <c r="O635" s="49">
        <f>O634+0.0082857142</f>
        <v>72.108285714199994</v>
      </c>
      <c r="P635" s="49">
        <f>P634+0.0051428571428571</f>
        <v>79.605142857142852</v>
      </c>
      <c r="Q635" s="49">
        <f>Q634+0.0045714285714286</f>
        <v>82.504571428571424</v>
      </c>
      <c r="R635" s="49">
        <f>R634+0.0042857142857143</f>
        <v>85.704285714285717</v>
      </c>
    </row>
    <row r="636" spans="12:18" hidden="1">
      <c r="L636" s="71"/>
      <c r="M636" s="48">
        <v>0.752</v>
      </c>
      <c r="N636" s="49">
        <f t="shared" ref="N636:N699" si="65">N635+0.01</f>
        <v>66.52000000000001</v>
      </c>
      <c r="O636" s="49">
        <f t="shared" ref="O636:O699" si="66">O635+0.0082857142</f>
        <v>72.116571428399993</v>
      </c>
      <c r="P636" s="49">
        <f t="shared" ref="P636:P699" si="67">P635+0.0051428571428571</f>
        <v>79.610285714285709</v>
      </c>
      <c r="Q636" s="49">
        <f t="shared" ref="Q636:Q699" si="68">Q635+0.0045714285714286</f>
        <v>82.509142857142848</v>
      </c>
      <c r="R636" s="49">
        <f t="shared" ref="R636:R699" si="69">R635+0.0042857142857143</f>
        <v>85.708571428571432</v>
      </c>
    </row>
    <row r="637" spans="12:18" hidden="1">
      <c r="L637" s="71"/>
      <c r="M637" s="48">
        <v>0.753</v>
      </c>
      <c r="N637" s="49">
        <f t="shared" si="65"/>
        <v>66.530000000000015</v>
      </c>
      <c r="O637" s="49">
        <f t="shared" si="66"/>
        <v>72.124857142599993</v>
      </c>
      <c r="P637" s="49">
        <f t="shared" si="67"/>
        <v>79.615428571428566</v>
      </c>
      <c r="Q637" s="49">
        <f t="shared" si="68"/>
        <v>82.513714285714272</v>
      </c>
      <c r="R637" s="49">
        <f t="shared" si="69"/>
        <v>85.712857142857146</v>
      </c>
    </row>
    <row r="638" spans="12:18" hidden="1">
      <c r="L638" s="71"/>
      <c r="M638" s="48">
        <v>0.754</v>
      </c>
      <c r="N638" s="49">
        <f t="shared" si="65"/>
        <v>66.54000000000002</v>
      </c>
      <c r="O638" s="49">
        <f t="shared" si="66"/>
        <v>72.133142856799992</v>
      </c>
      <c r="P638" s="49">
        <f t="shared" si="67"/>
        <v>79.620571428571424</v>
      </c>
      <c r="Q638" s="49">
        <f t="shared" si="68"/>
        <v>82.518285714285696</v>
      </c>
      <c r="R638" s="49">
        <f t="shared" si="69"/>
        <v>85.717142857142861</v>
      </c>
    </row>
    <row r="639" spans="12:18" hidden="1">
      <c r="L639" s="71"/>
      <c r="M639" s="48">
        <v>0.755</v>
      </c>
      <c r="N639" s="49">
        <f t="shared" si="65"/>
        <v>66.550000000000026</v>
      </c>
      <c r="O639" s="49">
        <f t="shared" si="66"/>
        <v>72.141428570999992</v>
      </c>
      <c r="P639" s="49">
        <f t="shared" si="67"/>
        <v>79.625714285714281</v>
      </c>
      <c r="Q639" s="49">
        <f t="shared" si="68"/>
        <v>82.52285714285712</v>
      </c>
      <c r="R639" s="49">
        <f t="shared" si="69"/>
        <v>85.721428571428575</v>
      </c>
    </row>
    <row r="640" spans="12:18" hidden="1">
      <c r="L640" s="71"/>
      <c r="M640" s="48">
        <v>0.75600000000000001</v>
      </c>
      <c r="N640" s="49">
        <f t="shared" si="65"/>
        <v>66.560000000000031</v>
      </c>
      <c r="O640" s="49">
        <f t="shared" si="66"/>
        <v>72.149714285199991</v>
      </c>
      <c r="P640" s="49">
        <f t="shared" si="67"/>
        <v>79.630857142857138</v>
      </c>
      <c r="Q640" s="49">
        <f t="shared" si="68"/>
        <v>82.527428571428544</v>
      </c>
      <c r="R640" s="49">
        <f t="shared" si="69"/>
        <v>85.72571428571429</v>
      </c>
    </row>
    <row r="641" spans="12:18" hidden="1">
      <c r="L641" s="71"/>
      <c r="M641" s="48">
        <v>0.75700000000000001</v>
      </c>
      <c r="N641" s="49">
        <f t="shared" si="65"/>
        <v>66.570000000000036</v>
      </c>
      <c r="O641" s="49">
        <f t="shared" si="66"/>
        <v>72.157999999399991</v>
      </c>
      <c r="P641" s="49">
        <f t="shared" si="67"/>
        <v>79.635999999999996</v>
      </c>
      <c r="Q641" s="49">
        <f t="shared" si="68"/>
        <v>82.531999999999968</v>
      </c>
      <c r="R641" s="49">
        <f t="shared" si="69"/>
        <v>85.73</v>
      </c>
    </row>
    <row r="642" spans="12:18" hidden="1">
      <c r="L642" s="71"/>
      <c r="M642" s="48">
        <v>0.75800000000000001</v>
      </c>
      <c r="N642" s="49">
        <f t="shared" si="65"/>
        <v>66.580000000000041</v>
      </c>
      <c r="O642" s="49">
        <f t="shared" si="66"/>
        <v>72.16628571359999</v>
      </c>
      <c r="P642" s="49">
        <f t="shared" si="67"/>
        <v>79.641142857142853</v>
      </c>
      <c r="Q642" s="49">
        <f t="shared" si="68"/>
        <v>82.536571428571392</v>
      </c>
      <c r="R642" s="49">
        <f t="shared" si="69"/>
        <v>85.734285714285718</v>
      </c>
    </row>
    <row r="643" spans="12:18" hidden="1">
      <c r="L643" s="71"/>
      <c r="M643" s="48">
        <v>0.75900000000000001</v>
      </c>
      <c r="N643" s="49">
        <f t="shared" si="65"/>
        <v>66.590000000000046</v>
      </c>
      <c r="O643" s="49">
        <f t="shared" si="66"/>
        <v>72.174571427799989</v>
      </c>
      <c r="P643" s="49">
        <f t="shared" si="67"/>
        <v>79.64628571428571</v>
      </c>
      <c r="Q643" s="49">
        <f t="shared" si="68"/>
        <v>82.541142857142816</v>
      </c>
      <c r="R643" s="49">
        <f t="shared" si="69"/>
        <v>85.738571428571433</v>
      </c>
    </row>
    <row r="644" spans="12:18" hidden="1">
      <c r="L644" s="71"/>
      <c r="M644" s="48">
        <v>0.76</v>
      </c>
      <c r="N644" s="49">
        <f t="shared" si="65"/>
        <v>66.600000000000051</v>
      </c>
      <c r="O644" s="49">
        <f t="shared" si="66"/>
        <v>72.182857141999989</v>
      </c>
      <c r="P644" s="49">
        <f t="shared" si="67"/>
        <v>79.651428571428568</v>
      </c>
      <c r="Q644" s="49">
        <f t="shared" si="68"/>
        <v>82.54571428571424</v>
      </c>
      <c r="R644" s="49">
        <f t="shared" si="69"/>
        <v>85.742857142857147</v>
      </c>
    </row>
    <row r="645" spans="12:18" hidden="1">
      <c r="L645" s="71"/>
      <c r="M645" s="48">
        <v>0.76100000000000001</v>
      </c>
      <c r="N645" s="49">
        <f t="shared" si="65"/>
        <v>66.610000000000056</v>
      </c>
      <c r="O645" s="49">
        <f t="shared" si="66"/>
        <v>72.191142856199988</v>
      </c>
      <c r="P645" s="49">
        <f t="shared" si="67"/>
        <v>79.656571428571425</v>
      </c>
      <c r="Q645" s="49">
        <f t="shared" si="68"/>
        <v>82.550285714285664</v>
      </c>
      <c r="R645" s="49">
        <f t="shared" si="69"/>
        <v>85.747142857142862</v>
      </c>
    </row>
    <row r="646" spans="12:18" hidden="1">
      <c r="L646" s="71"/>
      <c r="M646" s="48">
        <v>0.76200000000000001</v>
      </c>
      <c r="N646" s="49">
        <f t="shared" si="65"/>
        <v>66.620000000000061</v>
      </c>
      <c r="O646" s="49">
        <f t="shared" si="66"/>
        <v>72.199428570399988</v>
      </c>
      <c r="P646" s="49">
        <f t="shared" si="67"/>
        <v>79.661714285714282</v>
      </c>
      <c r="Q646" s="49">
        <f t="shared" si="68"/>
        <v>82.554857142857088</v>
      </c>
      <c r="R646" s="49">
        <f t="shared" si="69"/>
        <v>85.751428571428576</v>
      </c>
    </row>
    <row r="647" spans="12:18" hidden="1">
      <c r="L647" s="71"/>
      <c r="M647" s="48">
        <v>0.76300000000000001</v>
      </c>
      <c r="N647" s="49">
        <f t="shared" si="65"/>
        <v>66.630000000000067</v>
      </c>
      <c r="O647" s="49">
        <f t="shared" si="66"/>
        <v>72.207714284599987</v>
      </c>
      <c r="P647" s="49">
        <f t="shared" si="67"/>
        <v>79.66685714285714</v>
      </c>
      <c r="Q647" s="49">
        <f t="shared" si="68"/>
        <v>82.559428571428512</v>
      </c>
      <c r="R647" s="49">
        <f t="shared" si="69"/>
        <v>85.755714285714291</v>
      </c>
    </row>
    <row r="648" spans="12:18" hidden="1">
      <c r="L648" s="71"/>
      <c r="M648" s="48">
        <v>0.76400000000000001</v>
      </c>
      <c r="N648" s="49">
        <f t="shared" si="65"/>
        <v>66.640000000000072</v>
      </c>
      <c r="O648" s="49">
        <f t="shared" si="66"/>
        <v>72.215999998799987</v>
      </c>
      <c r="P648" s="49">
        <f t="shared" si="67"/>
        <v>79.671999999999997</v>
      </c>
      <c r="Q648" s="49">
        <f t="shared" si="68"/>
        <v>82.563999999999936</v>
      </c>
      <c r="R648" s="49">
        <f t="shared" si="69"/>
        <v>85.76</v>
      </c>
    </row>
    <row r="649" spans="12:18" hidden="1">
      <c r="L649" s="71"/>
      <c r="M649" s="48">
        <v>0.76500000000000001</v>
      </c>
      <c r="N649" s="49">
        <f t="shared" si="65"/>
        <v>66.650000000000077</v>
      </c>
      <c r="O649" s="49">
        <f t="shared" si="66"/>
        <v>72.224285712999986</v>
      </c>
      <c r="P649" s="49">
        <f t="shared" si="67"/>
        <v>79.677142857142854</v>
      </c>
      <c r="Q649" s="49">
        <f t="shared" si="68"/>
        <v>82.56857142857136</v>
      </c>
      <c r="R649" s="49">
        <f t="shared" si="69"/>
        <v>85.76428571428572</v>
      </c>
    </row>
    <row r="650" spans="12:18" hidden="1">
      <c r="L650" s="71"/>
      <c r="M650" s="48">
        <v>0.76600000000000001</v>
      </c>
      <c r="N650" s="49">
        <f t="shared" si="65"/>
        <v>66.660000000000082</v>
      </c>
      <c r="O650" s="49">
        <f t="shared" si="66"/>
        <v>72.232571427199986</v>
      </c>
      <c r="P650" s="49">
        <f t="shared" si="67"/>
        <v>79.682285714285712</v>
      </c>
      <c r="Q650" s="49">
        <f t="shared" si="68"/>
        <v>82.573142857142784</v>
      </c>
      <c r="R650" s="49">
        <f t="shared" si="69"/>
        <v>85.768571428571434</v>
      </c>
    </row>
    <row r="651" spans="12:18" hidden="1">
      <c r="L651" s="71"/>
      <c r="M651" s="48">
        <v>0.76700000000000002</v>
      </c>
      <c r="N651" s="49">
        <f t="shared" si="65"/>
        <v>66.670000000000087</v>
      </c>
      <c r="O651" s="49">
        <f t="shared" si="66"/>
        <v>72.240857141399985</v>
      </c>
      <c r="P651" s="49">
        <f t="shared" si="67"/>
        <v>79.687428571428569</v>
      </c>
      <c r="Q651" s="49">
        <f t="shared" si="68"/>
        <v>82.577714285714208</v>
      </c>
      <c r="R651" s="49">
        <f t="shared" si="69"/>
        <v>85.772857142857148</v>
      </c>
    </row>
    <row r="652" spans="12:18" hidden="1">
      <c r="L652" s="71"/>
      <c r="M652" s="48">
        <v>0.76800000000000002</v>
      </c>
      <c r="N652" s="49">
        <f t="shared" si="65"/>
        <v>66.680000000000092</v>
      </c>
      <c r="O652" s="49">
        <f t="shared" si="66"/>
        <v>72.249142855599985</v>
      </c>
      <c r="P652" s="49">
        <f t="shared" si="67"/>
        <v>79.692571428571426</v>
      </c>
      <c r="Q652" s="49">
        <f t="shared" si="68"/>
        <v>82.582285714285632</v>
      </c>
      <c r="R652" s="49">
        <f t="shared" si="69"/>
        <v>85.777142857142863</v>
      </c>
    </row>
    <row r="653" spans="12:18" hidden="1">
      <c r="L653" s="71"/>
      <c r="M653" s="48">
        <v>0.76900000000000002</v>
      </c>
      <c r="N653" s="49">
        <f t="shared" si="65"/>
        <v>66.690000000000097</v>
      </c>
      <c r="O653" s="49">
        <f t="shared" si="66"/>
        <v>72.257428569799984</v>
      </c>
      <c r="P653" s="49">
        <f t="shared" si="67"/>
        <v>79.697714285714284</v>
      </c>
      <c r="Q653" s="49">
        <f t="shared" si="68"/>
        <v>82.586857142857056</v>
      </c>
      <c r="R653" s="49">
        <f t="shared" si="69"/>
        <v>85.781428571428577</v>
      </c>
    </row>
    <row r="654" spans="12:18" hidden="1">
      <c r="L654" s="71"/>
      <c r="M654" s="48">
        <v>0.77</v>
      </c>
      <c r="N654" s="49">
        <f t="shared" si="65"/>
        <v>66.700000000000102</v>
      </c>
      <c r="O654" s="49">
        <f t="shared" si="66"/>
        <v>72.265714283999984</v>
      </c>
      <c r="P654" s="49">
        <f t="shared" si="67"/>
        <v>79.702857142857141</v>
      </c>
      <c r="Q654" s="49">
        <f t="shared" si="68"/>
        <v>82.59142857142848</v>
      </c>
      <c r="R654" s="49">
        <f t="shared" si="69"/>
        <v>85.785714285714292</v>
      </c>
    </row>
    <row r="655" spans="12:18" hidden="1">
      <c r="L655" s="71"/>
      <c r="M655" s="48">
        <v>0.77100000000000002</v>
      </c>
      <c r="N655" s="49">
        <f t="shared" si="65"/>
        <v>66.710000000000107</v>
      </c>
      <c r="O655" s="49">
        <f t="shared" si="66"/>
        <v>72.273999998199983</v>
      </c>
      <c r="P655" s="49">
        <f t="shared" si="67"/>
        <v>79.707999999999998</v>
      </c>
      <c r="Q655" s="49">
        <f t="shared" si="68"/>
        <v>82.595999999999904</v>
      </c>
      <c r="R655" s="49">
        <f t="shared" si="69"/>
        <v>85.79</v>
      </c>
    </row>
    <row r="656" spans="12:18" hidden="1">
      <c r="L656" s="71"/>
      <c r="M656" s="48">
        <v>0.77200000000000002</v>
      </c>
      <c r="N656" s="49">
        <f t="shared" si="65"/>
        <v>66.720000000000113</v>
      </c>
      <c r="O656" s="49">
        <f t="shared" si="66"/>
        <v>72.282285712399982</v>
      </c>
      <c r="P656" s="49">
        <f t="shared" si="67"/>
        <v>79.713142857142856</v>
      </c>
      <c r="Q656" s="49">
        <f t="shared" si="68"/>
        <v>82.600571428571328</v>
      </c>
      <c r="R656" s="49">
        <f t="shared" si="69"/>
        <v>85.794285714285721</v>
      </c>
    </row>
    <row r="657" spans="12:18" hidden="1">
      <c r="L657" s="71"/>
      <c r="M657" s="48">
        <v>0.77300000000000002</v>
      </c>
      <c r="N657" s="49">
        <f t="shared" si="65"/>
        <v>66.730000000000118</v>
      </c>
      <c r="O657" s="49">
        <f t="shared" si="66"/>
        <v>72.290571426599982</v>
      </c>
      <c r="P657" s="49">
        <f t="shared" si="67"/>
        <v>79.718285714285713</v>
      </c>
      <c r="Q657" s="49">
        <f t="shared" si="68"/>
        <v>82.605142857142752</v>
      </c>
      <c r="R657" s="49">
        <f t="shared" si="69"/>
        <v>85.798571428571435</v>
      </c>
    </row>
    <row r="658" spans="12:18" hidden="1">
      <c r="L658" s="71"/>
      <c r="M658" s="48">
        <v>0.77400000000000002</v>
      </c>
      <c r="N658" s="49">
        <f t="shared" si="65"/>
        <v>66.740000000000123</v>
      </c>
      <c r="O658" s="49">
        <f t="shared" si="66"/>
        <v>72.298857140799981</v>
      </c>
      <c r="P658" s="49">
        <f t="shared" si="67"/>
        <v>79.72342857142857</v>
      </c>
      <c r="Q658" s="49">
        <f t="shared" si="68"/>
        <v>82.609714285714176</v>
      </c>
      <c r="R658" s="49">
        <f t="shared" si="69"/>
        <v>85.80285714285715</v>
      </c>
    </row>
    <row r="659" spans="12:18" hidden="1">
      <c r="L659" s="71"/>
      <c r="M659" s="48">
        <v>0.77500000000000002</v>
      </c>
      <c r="N659" s="49">
        <f t="shared" si="65"/>
        <v>66.750000000000128</v>
      </c>
      <c r="O659" s="49">
        <f t="shared" si="66"/>
        <v>72.307142854999981</v>
      </c>
      <c r="P659" s="49">
        <f t="shared" si="67"/>
        <v>79.728571428571428</v>
      </c>
      <c r="Q659" s="49">
        <f t="shared" si="68"/>
        <v>82.6142857142856</v>
      </c>
      <c r="R659" s="49">
        <f t="shared" si="69"/>
        <v>85.807142857142864</v>
      </c>
    </row>
    <row r="660" spans="12:18" hidden="1">
      <c r="L660" s="71"/>
      <c r="M660" s="48">
        <v>0.77600000000000002</v>
      </c>
      <c r="N660" s="49">
        <f t="shared" si="65"/>
        <v>66.760000000000133</v>
      </c>
      <c r="O660" s="49">
        <f t="shared" si="66"/>
        <v>72.31542856919998</v>
      </c>
      <c r="P660" s="49">
        <f t="shared" si="67"/>
        <v>79.733714285714285</v>
      </c>
      <c r="Q660" s="49">
        <f t="shared" si="68"/>
        <v>82.618857142857024</v>
      </c>
      <c r="R660" s="49">
        <f t="shared" si="69"/>
        <v>85.811428571428578</v>
      </c>
    </row>
    <row r="661" spans="12:18" hidden="1">
      <c r="L661" s="71"/>
      <c r="M661" s="48">
        <v>0.77700000000000002</v>
      </c>
      <c r="N661" s="49">
        <f t="shared" si="65"/>
        <v>66.770000000000138</v>
      </c>
      <c r="O661" s="49">
        <f t="shared" si="66"/>
        <v>72.32371428339998</v>
      </c>
      <c r="P661" s="49">
        <f t="shared" si="67"/>
        <v>79.738857142857142</v>
      </c>
      <c r="Q661" s="49">
        <f t="shared" si="68"/>
        <v>82.623428571428448</v>
      </c>
      <c r="R661" s="49">
        <f t="shared" si="69"/>
        <v>85.815714285714293</v>
      </c>
    </row>
    <row r="662" spans="12:18" hidden="1">
      <c r="L662" s="71"/>
      <c r="M662" s="48">
        <v>0.77800000000000002</v>
      </c>
      <c r="N662" s="49">
        <f t="shared" si="65"/>
        <v>66.780000000000143</v>
      </c>
      <c r="O662" s="49">
        <f t="shared" si="66"/>
        <v>72.331999997599979</v>
      </c>
      <c r="P662" s="49">
        <f t="shared" si="67"/>
        <v>79.744</v>
      </c>
      <c r="Q662" s="49">
        <f t="shared" si="68"/>
        <v>82.627999999999872</v>
      </c>
      <c r="R662" s="49">
        <f t="shared" si="69"/>
        <v>85.820000000000007</v>
      </c>
    </row>
    <row r="663" spans="12:18" hidden="1">
      <c r="L663" s="71"/>
      <c r="M663" s="48">
        <v>0.77900000000000003</v>
      </c>
      <c r="N663" s="49">
        <f t="shared" si="65"/>
        <v>66.790000000000148</v>
      </c>
      <c r="O663" s="49">
        <f t="shared" si="66"/>
        <v>72.340285711799979</v>
      </c>
      <c r="P663" s="49">
        <f t="shared" si="67"/>
        <v>79.749142857142857</v>
      </c>
      <c r="Q663" s="49">
        <f t="shared" si="68"/>
        <v>82.632571428571296</v>
      </c>
      <c r="R663" s="49">
        <f t="shared" si="69"/>
        <v>85.824285714285722</v>
      </c>
    </row>
    <row r="664" spans="12:18" hidden="1">
      <c r="L664" s="71"/>
      <c r="M664" s="48">
        <v>0.78</v>
      </c>
      <c r="N664" s="49">
        <f t="shared" si="65"/>
        <v>66.800000000000153</v>
      </c>
      <c r="O664" s="49">
        <f t="shared" si="66"/>
        <v>72.348571425999978</v>
      </c>
      <c r="P664" s="49">
        <f t="shared" si="67"/>
        <v>79.754285714285714</v>
      </c>
      <c r="Q664" s="49">
        <f t="shared" si="68"/>
        <v>82.63714285714272</v>
      </c>
      <c r="R664" s="49">
        <f t="shared" si="69"/>
        <v>85.828571428571436</v>
      </c>
    </row>
    <row r="665" spans="12:18" hidden="1">
      <c r="L665" s="71"/>
      <c r="M665" s="48">
        <v>0.78100000000000003</v>
      </c>
      <c r="N665" s="49">
        <f t="shared" si="65"/>
        <v>66.810000000000159</v>
      </c>
      <c r="O665" s="49">
        <f t="shared" si="66"/>
        <v>72.356857140199978</v>
      </c>
      <c r="P665" s="49">
        <f t="shared" si="67"/>
        <v>79.759428571428572</v>
      </c>
      <c r="Q665" s="49">
        <f t="shared" si="68"/>
        <v>82.641714285714144</v>
      </c>
      <c r="R665" s="49">
        <f t="shared" si="69"/>
        <v>85.832857142857151</v>
      </c>
    </row>
    <row r="666" spans="12:18" hidden="1">
      <c r="L666" s="71"/>
      <c r="M666" s="48">
        <v>0.78200000000000003</v>
      </c>
      <c r="N666" s="49">
        <f t="shared" si="65"/>
        <v>66.820000000000164</v>
      </c>
      <c r="O666" s="49">
        <f t="shared" si="66"/>
        <v>72.365142854399977</v>
      </c>
      <c r="P666" s="49">
        <f t="shared" si="67"/>
        <v>79.764571428571429</v>
      </c>
      <c r="Q666" s="49">
        <f t="shared" si="68"/>
        <v>82.646285714285568</v>
      </c>
      <c r="R666" s="49">
        <f t="shared" si="69"/>
        <v>85.837142857142865</v>
      </c>
    </row>
    <row r="667" spans="12:18" hidden="1">
      <c r="L667" s="71"/>
      <c r="M667" s="48">
        <v>0.78300000000000003</v>
      </c>
      <c r="N667" s="49">
        <f t="shared" si="65"/>
        <v>66.830000000000169</v>
      </c>
      <c r="O667" s="49">
        <f t="shared" si="66"/>
        <v>72.373428568599977</v>
      </c>
      <c r="P667" s="49">
        <f t="shared" si="67"/>
        <v>79.769714285714286</v>
      </c>
      <c r="Q667" s="49">
        <f t="shared" si="68"/>
        <v>82.650857142856992</v>
      </c>
      <c r="R667" s="49">
        <f t="shared" si="69"/>
        <v>85.84142857142858</v>
      </c>
    </row>
    <row r="668" spans="12:18" hidden="1">
      <c r="L668" s="71"/>
      <c r="M668" s="48">
        <v>0.78400000000000003</v>
      </c>
      <c r="N668" s="49">
        <f t="shared" si="65"/>
        <v>66.840000000000174</v>
      </c>
      <c r="O668" s="49">
        <f t="shared" si="66"/>
        <v>72.381714282799976</v>
      </c>
      <c r="P668" s="49">
        <f t="shared" si="67"/>
        <v>79.774857142857144</v>
      </c>
      <c r="Q668" s="49">
        <f t="shared" si="68"/>
        <v>82.655428571428416</v>
      </c>
      <c r="R668" s="49">
        <f t="shared" si="69"/>
        <v>85.845714285714294</v>
      </c>
    </row>
    <row r="669" spans="12:18" hidden="1">
      <c r="L669" s="71"/>
      <c r="M669" s="48">
        <v>0.78500000000000003</v>
      </c>
      <c r="N669" s="49">
        <f t="shared" si="65"/>
        <v>66.850000000000179</v>
      </c>
      <c r="O669" s="49">
        <f t="shared" si="66"/>
        <v>72.389999996999975</v>
      </c>
      <c r="P669" s="49">
        <f t="shared" si="67"/>
        <v>79.78</v>
      </c>
      <c r="Q669" s="49">
        <f t="shared" si="68"/>
        <v>82.65999999999984</v>
      </c>
      <c r="R669" s="49">
        <f t="shared" si="69"/>
        <v>85.850000000000009</v>
      </c>
    </row>
    <row r="670" spans="12:18" hidden="1">
      <c r="L670" s="71"/>
      <c r="M670" s="48">
        <v>0.78600000000000003</v>
      </c>
      <c r="N670" s="49">
        <f t="shared" si="65"/>
        <v>66.860000000000184</v>
      </c>
      <c r="O670" s="49">
        <f t="shared" si="66"/>
        <v>72.398285711199975</v>
      </c>
      <c r="P670" s="49">
        <f t="shared" si="67"/>
        <v>79.785142857142858</v>
      </c>
      <c r="Q670" s="49">
        <f t="shared" si="68"/>
        <v>82.664571428571264</v>
      </c>
      <c r="R670" s="49">
        <f t="shared" si="69"/>
        <v>85.854285714285723</v>
      </c>
    </row>
    <row r="671" spans="12:18" hidden="1">
      <c r="L671" s="71"/>
      <c r="M671" s="48">
        <v>0.78700000000000003</v>
      </c>
      <c r="N671" s="49">
        <f t="shared" si="65"/>
        <v>66.870000000000189</v>
      </c>
      <c r="O671" s="49">
        <f t="shared" si="66"/>
        <v>72.406571425399974</v>
      </c>
      <c r="P671" s="49">
        <f t="shared" si="67"/>
        <v>79.790285714285716</v>
      </c>
      <c r="Q671" s="49">
        <f t="shared" si="68"/>
        <v>82.669142857142688</v>
      </c>
      <c r="R671" s="49">
        <f t="shared" si="69"/>
        <v>85.858571428571437</v>
      </c>
    </row>
    <row r="672" spans="12:18" hidden="1">
      <c r="L672" s="71"/>
      <c r="M672" s="48">
        <v>0.78800000000000003</v>
      </c>
      <c r="N672" s="49">
        <f t="shared" si="65"/>
        <v>66.880000000000194</v>
      </c>
      <c r="O672" s="49">
        <f t="shared" si="66"/>
        <v>72.414857139599974</v>
      </c>
      <c r="P672" s="49">
        <f t="shared" si="67"/>
        <v>79.795428571428573</v>
      </c>
      <c r="Q672" s="49">
        <f t="shared" si="68"/>
        <v>82.673714285714112</v>
      </c>
      <c r="R672" s="49">
        <f t="shared" si="69"/>
        <v>85.862857142857152</v>
      </c>
    </row>
    <row r="673" spans="12:18" hidden="1">
      <c r="L673" s="71"/>
      <c r="M673" s="48">
        <v>0.78900000000000003</v>
      </c>
      <c r="N673" s="49">
        <f t="shared" si="65"/>
        <v>66.8900000000002</v>
      </c>
      <c r="O673" s="49">
        <f t="shared" si="66"/>
        <v>72.423142853799973</v>
      </c>
      <c r="P673" s="49">
        <f t="shared" si="67"/>
        <v>79.80057142857143</v>
      </c>
      <c r="Q673" s="49">
        <f t="shared" si="68"/>
        <v>82.678285714285536</v>
      </c>
      <c r="R673" s="49">
        <f t="shared" si="69"/>
        <v>85.867142857142866</v>
      </c>
    </row>
    <row r="674" spans="12:18" hidden="1">
      <c r="L674" s="71"/>
      <c r="M674" s="48">
        <v>0.79</v>
      </c>
      <c r="N674" s="49">
        <f t="shared" si="65"/>
        <v>66.900000000000205</v>
      </c>
      <c r="O674" s="49">
        <f t="shared" si="66"/>
        <v>72.431428567999973</v>
      </c>
      <c r="P674" s="49">
        <f t="shared" si="67"/>
        <v>79.805714285714288</v>
      </c>
      <c r="Q674" s="49">
        <f t="shared" si="68"/>
        <v>82.68285714285696</v>
      </c>
      <c r="R674" s="49">
        <f t="shared" si="69"/>
        <v>85.871428571428581</v>
      </c>
    </row>
    <row r="675" spans="12:18" hidden="1">
      <c r="L675" s="71"/>
      <c r="M675" s="48">
        <v>0.79100000000000004</v>
      </c>
      <c r="N675" s="49">
        <f t="shared" si="65"/>
        <v>66.91000000000021</v>
      </c>
      <c r="O675" s="49">
        <f t="shared" si="66"/>
        <v>72.439714282199972</v>
      </c>
      <c r="P675" s="49">
        <f t="shared" si="67"/>
        <v>79.810857142857145</v>
      </c>
      <c r="Q675" s="49">
        <f t="shared" si="68"/>
        <v>82.687428571428384</v>
      </c>
      <c r="R675" s="49">
        <f t="shared" si="69"/>
        <v>85.875714285714295</v>
      </c>
    </row>
    <row r="676" spans="12:18" hidden="1">
      <c r="L676" s="71"/>
      <c r="M676" s="48">
        <v>0.79200000000000004</v>
      </c>
      <c r="N676" s="49">
        <f t="shared" si="65"/>
        <v>66.920000000000215</v>
      </c>
      <c r="O676" s="49">
        <f t="shared" si="66"/>
        <v>72.447999996399972</v>
      </c>
      <c r="P676" s="49">
        <f t="shared" si="67"/>
        <v>79.816000000000003</v>
      </c>
      <c r="Q676" s="49">
        <f t="shared" si="68"/>
        <v>82.691999999999808</v>
      </c>
      <c r="R676" s="49">
        <f t="shared" si="69"/>
        <v>85.88000000000001</v>
      </c>
    </row>
    <row r="677" spans="12:18" hidden="1">
      <c r="L677" s="71"/>
      <c r="M677" s="48">
        <v>0.79300000000000004</v>
      </c>
      <c r="N677" s="49">
        <f t="shared" si="65"/>
        <v>66.93000000000022</v>
      </c>
      <c r="O677" s="49">
        <f t="shared" si="66"/>
        <v>72.456285710599971</v>
      </c>
      <c r="P677" s="49">
        <f t="shared" si="67"/>
        <v>79.82114285714286</v>
      </c>
      <c r="Q677" s="49">
        <f t="shared" si="68"/>
        <v>82.696571428571232</v>
      </c>
      <c r="R677" s="49">
        <f t="shared" si="69"/>
        <v>85.884285714285724</v>
      </c>
    </row>
    <row r="678" spans="12:18" hidden="1">
      <c r="L678" s="71"/>
      <c r="M678" s="48">
        <v>0.79400000000000004</v>
      </c>
      <c r="N678" s="49">
        <f t="shared" si="65"/>
        <v>66.940000000000225</v>
      </c>
      <c r="O678" s="49">
        <f t="shared" si="66"/>
        <v>72.464571424799971</v>
      </c>
      <c r="P678" s="49">
        <f t="shared" si="67"/>
        <v>79.826285714285717</v>
      </c>
      <c r="Q678" s="49">
        <f t="shared" si="68"/>
        <v>82.701142857142656</v>
      </c>
      <c r="R678" s="49">
        <f t="shared" si="69"/>
        <v>85.888571428571439</v>
      </c>
    </row>
    <row r="679" spans="12:18" hidden="1">
      <c r="L679" s="71"/>
      <c r="M679" s="48">
        <v>0.79500000000000004</v>
      </c>
      <c r="N679" s="49">
        <f t="shared" si="65"/>
        <v>66.95000000000023</v>
      </c>
      <c r="O679" s="49">
        <f t="shared" si="66"/>
        <v>72.47285713899997</v>
      </c>
      <c r="P679" s="49">
        <f t="shared" si="67"/>
        <v>79.831428571428575</v>
      </c>
      <c r="Q679" s="49">
        <f t="shared" si="68"/>
        <v>82.70571428571408</v>
      </c>
      <c r="R679" s="49">
        <f t="shared" si="69"/>
        <v>85.892857142857153</v>
      </c>
    </row>
    <row r="680" spans="12:18" hidden="1">
      <c r="L680" s="71"/>
      <c r="M680" s="48">
        <v>0.79600000000000004</v>
      </c>
      <c r="N680" s="49">
        <f t="shared" si="65"/>
        <v>66.960000000000235</v>
      </c>
      <c r="O680" s="49">
        <f t="shared" si="66"/>
        <v>72.48114285319997</v>
      </c>
      <c r="P680" s="49">
        <f t="shared" si="67"/>
        <v>79.836571428571432</v>
      </c>
      <c r="Q680" s="49">
        <f t="shared" si="68"/>
        <v>82.710285714285504</v>
      </c>
      <c r="R680" s="49">
        <f t="shared" si="69"/>
        <v>85.897142857142867</v>
      </c>
    </row>
    <row r="681" spans="12:18" hidden="1">
      <c r="L681" s="71"/>
      <c r="M681" s="48">
        <v>0.79700000000000004</v>
      </c>
      <c r="N681" s="49">
        <f t="shared" si="65"/>
        <v>66.97000000000024</v>
      </c>
      <c r="O681" s="49">
        <f t="shared" si="66"/>
        <v>72.489428567399969</v>
      </c>
      <c r="P681" s="49">
        <f t="shared" si="67"/>
        <v>79.841714285714289</v>
      </c>
      <c r="Q681" s="49">
        <f t="shared" si="68"/>
        <v>82.714857142856928</v>
      </c>
      <c r="R681" s="49">
        <f t="shared" si="69"/>
        <v>85.901428571428582</v>
      </c>
    </row>
    <row r="682" spans="12:18" hidden="1">
      <c r="L682" s="71"/>
      <c r="M682" s="48">
        <v>0.79800000000000004</v>
      </c>
      <c r="N682" s="49">
        <f t="shared" si="65"/>
        <v>66.980000000000246</v>
      </c>
      <c r="O682" s="49">
        <f t="shared" si="66"/>
        <v>72.497714281599968</v>
      </c>
      <c r="P682" s="49">
        <f t="shared" si="67"/>
        <v>79.846857142857147</v>
      </c>
      <c r="Q682" s="49">
        <f t="shared" si="68"/>
        <v>82.719428571428352</v>
      </c>
      <c r="R682" s="49">
        <f t="shared" si="69"/>
        <v>85.905714285714296</v>
      </c>
    </row>
    <row r="683" spans="12:18" hidden="1">
      <c r="L683" s="71"/>
      <c r="M683" s="48">
        <v>0.79900000000000004</v>
      </c>
      <c r="N683" s="49">
        <f t="shared" si="65"/>
        <v>66.990000000000251</v>
      </c>
      <c r="O683" s="49">
        <f t="shared" si="66"/>
        <v>72.505999995799968</v>
      </c>
      <c r="P683" s="49">
        <f t="shared" si="67"/>
        <v>79.852000000000004</v>
      </c>
      <c r="Q683" s="49">
        <f t="shared" si="68"/>
        <v>82.723999999999776</v>
      </c>
      <c r="R683" s="49">
        <f t="shared" si="69"/>
        <v>85.910000000000011</v>
      </c>
    </row>
    <row r="684" spans="12:18" hidden="1">
      <c r="L684" s="71"/>
      <c r="M684" s="48">
        <v>0.8</v>
      </c>
      <c r="N684" s="49">
        <f t="shared" si="65"/>
        <v>67.000000000000256</v>
      </c>
      <c r="O684" s="49">
        <f t="shared" si="66"/>
        <v>72.514285709999967</v>
      </c>
      <c r="P684" s="49">
        <f t="shared" si="67"/>
        <v>79.857142857142861</v>
      </c>
      <c r="Q684" s="49">
        <f t="shared" si="68"/>
        <v>82.7285714285712</v>
      </c>
      <c r="R684" s="49">
        <f t="shared" si="69"/>
        <v>85.914285714285725</v>
      </c>
    </row>
    <row r="685" spans="12:18" hidden="1">
      <c r="L685" s="71"/>
      <c r="M685" s="48">
        <v>0.80100000000000005</v>
      </c>
      <c r="N685" s="49">
        <f t="shared" si="65"/>
        <v>67.010000000000261</v>
      </c>
      <c r="O685" s="49">
        <f t="shared" si="66"/>
        <v>72.522571424199967</v>
      </c>
      <c r="P685" s="49">
        <f t="shared" si="67"/>
        <v>79.862285714285719</v>
      </c>
      <c r="Q685" s="49">
        <f t="shared" si="68"/>
        <v>82.733142857142624</v>
      </c>
      <c r="R685" s="49">
        <f t="shared" si="69"/>
        <v>85.91857142857144</v>
      </c>
    </row>
    <row r="686" spans="12:18" hidden="1">
      <c r="L686" s="71"/>
      <c r="M686" s="48">
        <v>0.80200000000000005</v>
      </c>
      <c r="N686" s="49">
        <f t="shared" si="65"/>
        <v>67.020000000000266</v>
      </c>
      <c r="O686" s="49">
        <f t="shared" si="66"/>
        <v>72.530857138399966</v>
      </c>
      <c r="P686" s="49">
        <f t="shared" si="67"/>
        <v>79.867428571428576</v>
      </c>
      <c r="Q686" s="49">
        <f t="shared" si="68"/>
        <v>82.737714285714048</v>
      </c>
      <c r="R686" s="49">
        <f t="shared" si="69"/>
        <v>85.922857142857154</v>
      </c>
    </row>
    <row r="687" spans="12:18" hidden="1">
      <c r="L687" s="71"/>
      <c r="M687" s="48">
        <v>0.80300000000000005</v>
      </c>
      <c r="N687" s="49">
        <f t="shared" si="65"/>
        <v>67.030000000000271</v>
      </c>
      <c r="O687" s="49">
        <f t="shared" si="66"/>
        <v>72.539142852599966</v>
      </c>
      <c r="P687" s="49">
        <f t="shared" si="67"/>
        <v>79.872571428571433</v>
      </c>
      <c r="Q687" s="49">
        <f t="shared" si="68"/>
        <v>82.742285714285472</v>
      </c>
      <c r="R687" s="49">
        <f t="shared" si="69"/>
        <v>85.927142857142869</v>
      </c>
    </row>
    <row r="688" spans="12:18" hidden="1">
      <c r="L688" s="71"/>
      <c r="M688" s="48">
        <v>0.80400000000000005</v>
      </c>
      <c r="N688" s="49">
        <f t="shared" si="65"/>
        <v>67.040000000000276</v>
      </c>
      <c r="O688" s="49">
        <f t="shared" si="66"/>
        <v>72.547428566799965</v>
      </c>
      <c r="P688" s="49">
        <f t="shared" si="67"/>
        <v>79.877714285714291</v>
      </c>
      <c r="Q688" s="49">
        <f t="shared" si="68"/>
        <v>82.746857142856896</v>
      </c>
      <c r="R688" s="49">
        <f t="shared" si="69"/>
        <v>85.931428571428583</v>
      </c>
    </row>
    <row r="689" spans="12:18" hidden="1">
      <c r="L689" s="71"/>
      <c r="M689" s="48">
        <v>0.80500000000000005</v>
      </c>
      <c r="N689" s="49">
        <f t="shared" si="65"/>
        <v>67.050000000000281</v>
      </c>
      <c r="O689" s="49">
        <f t="shared" si="66"/>
        <v>72.555714280999965</v>
      </c>
      <c r="P689" s="49">
        <f t="shared" si="67"/>
        <v>79.882857142857148</v>
      </c>
      <c r="Q689" s="49">
        <f t="shared" si="68"/>
        <v>82.75142857142832</v>
      </c>
      <c r="R689" s="49">
        <f t="shared" si="69"/>
        <v>85.935714285714297</v>
      </c>
    </row>
    <row r="690" spans="12:18" hidden="1">
      <c r="L690" s="71"/>
      <c r="M690" s="48">
        <v>0.80600000000000005</v>
      </c>
      <c r="N690" s="49">
        <f t="shared" si="65"/>
        <v>67.060000000000286</v>
      </c>
      <c r="O690" s="49">
        <f t="shared" si="66"/>
        <v>72.563999995199964</v>
      </c>
      <c r="P690" s="49">
        <f t="shared" si="67"/>
        <v>79.888000000000005</v>
      </c>
      <c r="Q690" s="49">
        <f t="shared" si="68"/>
        <v>82.755999999999744</v>
      </c>
      <c r="R690" s="49">
        <f t="shared" si="69"/>
        <v>85.940000000000012</v>
      </c>
    </row>
    <row r="691" spans="12:18" hidden="1">
      <c r="L691" s="71"/>
      <c r="M691" s="48">
        <v>0.80700000000000005</v>
      </c>
      <c r="N691" s="49">
        <f t="shared" si="65"/>
        <v>67.070000000000292</v>
      </c>
      <c r="O691" s="49">
        <f t="shared" si="66"/>
        <v>72.572285709399964</v>
      </c>
      <c r="P691" s="49">
        <f t="shared" si="67"/>
        <v>79.893142857142863</v>
      </c>
      <c r="Q691" s="49">
        <f t="shared" si="68"/>
        <v>82.760571428571168</v>
      </c>
      <c r="R691" s="49">
        <f t="shared" si="69"/>
        <v>85.944285714285726</v>
      </c>
    </row>
    <row r="692" spans="12:18" hidden="1">
      <c r="L692" s="71"/>
      <c r="M692" s="48">
        <v>0.80800000000000005</v>
      </c>
      <c r="N692" s="49">
        <f t="shared" si="65"/>
        <v>67.080000000000297</v>
      </c>
      <c r="O692" s="49">
        <f t="shared" si="66"/>
        <v>72.580571423599963</v>
      </c>
      <c r="P692" s="49">
        <f t="shared" si="67"/>
        <v>79.89828571428572</v>
      </c>
      <c r="Q692" s="49">
        <f t="shared" si="68"/>
        <v>82.765142857142592</v>
      </c>
      <c r="R692" s="49">
        <f t="shared" si="69"/>
        <v>85.948571428571441</v>
      </c>
    </row>
    <row r="693" spans="12:18" hidden="1">
      <c r="L693" s="71"/>
      <c r="M693" s="48">
        <v>0.80900000000000005</v>
      </c>
      <c r="N693" s="49">
        <f t="shared" si="65"/>
        <v>67.090000000000302</v>
      </c>
      <c r="O693" s="49">
        <f t="shared" si="66"/>
        <v>72.588857137799963</v>
      </c>
      <c r="P693" s="49">
        <f t="shared" si="67"/>
        <v>79.903428571428577</v>
      </c>
      <c r="Q693" s="49">
        <f t="shared" si="68"/>
        <v>82.769714285714016</v>
      </c>
      <c r="R693" s="49">
        <f t="shared" si="69"/>
        <v>85.952857142857155</v>
      </c>
    </row>
    <row r="694" spans="12:18" hidden="1">
      <c r="L694" s="71"/>
      <c r="M694" s="48">
        <v>0.81</v>
      </c>
      <c r="N694" s="49">
        <f t="shared" si="65"/>
        <v>67.100000000000307</v>
      </c>
      <c r="O694" s="49">
        <f t="shared" si="66"/>
        <v>72.597142851999962</v>
      </c>
      <c r="P694" s="49">
        <f t="shared" si="67"/>
        <v>79.908571428571435</v>
      </c>
      <c r="Q694" s="49">
        <f t="shared" si="68"/>
        <v>82.77428571428544</v>
      </c>
      <c r="R694" s="49">
        <f t="shared" si="69"/>
        <v>85.95714285714287</v>
      </c>
    </row>
    <row r="695" spans="12:18" hidden="1">
      <c r="L695" s="71"/>
      <c r="M695" s="48">
        <v>0.81100000000000005</v>
      </c>
      <c r="N695" s="49">
        <f t="shared" si="65"/>
        <v>67.110000000000312</v>
      </c>
      <c r="O695" s="49">
        <f t="shared" si="66"/>
        <v>72.605428566199961</v>
      </c>
      <c r="P695" s="49">
        <f t="shared" si="67"/>
        <v>79.913714285714292</v>
      </c>
      <c r="Q695" s="49">
        <f t="shared" si="68"/>
        <v>82.778857142856864</v>
      </c>
      <c r="R695" s="49">
        <f t="shared" si="69"/>
        <v>85.961428571428584</v>
      </c>
    </row>
    <row r="696" spans="12:18" hidden="1">
      <c r="L696" s="71"/>
      <c r="M696" s="48">
        <v>0.81200000000000006</v>
      </c>
      <c r="N696" s="49">
        <f t="shared" si="65"/>
        <v>67.120000000000317</v>
      </c>
      <c r="O696" s="49">
        <f t="shared" si="66"/>
        <v>72.613714280399961</v>
      </c>
      <c r="P696" s="49">
        <f t="shared" si="67"/>
        <v>79.918857142857149</v>
      </c>
      <c r="Q696" s="49">
        <f t="shared" si="68"/>
        <v>82.783428571428288</v>
      </c>
      <c r="R696" s="49">
        <f t="shared" si="69"/>
        <v>85.965714285714299</v>
      </c>
    </row>
    <row r="697" spans="12:18" hidden="1">
      <c r="L697" s="71"/>
      <c r="M697" s="48">
        <v>0.81299999999999994</v>
      </c>
      <c r="N697" s="49">
        <f t="shared" si="65"/>
        <v>67.130000000000322</v>
      </c>
      <c r="O697" s="49">
        <f t="shared" si="66"/>
        <v>72.62199999459996</v>
      </c>
      <c r="P697" s="49">
        <f t="shared" si="67"/>
        <v>79.924000000000007</v>
      </c>
      <c r="Q697" s="49">
        <f t="shared" si="68"/>
        <v>82.787999999999712</v>
      </c>
      <c r="R697" s="49">
        <f t="shared" si="69"/>
        <v>85.970000000000013</v>
      </c>
    </row>
    <row r="698" spans="12:18" hidden="1">
      <c r="L698" s="71"/>
      <c r="M698" s="48">
        <v>0.81399999999999995</v>
      </c>
      <c r="N698" s="49">
        <f t="shared" si="65"/>
        <v>67.140000000000327</v>
      </c>
      <c r="O698" s="49">
        <f t="shared" si="66"/>
        <v>72.63028570879996</v>
      </c>
      <c r="P698" s="49">
        <f t="shared" si="67"/>
        <v>79.929142857142864</v>
      </c>
      <c r="Q698" s="49">
        <f t="shared" si="68"/>
        <v>82.792571428571136</v>
      </c>
      <c r="R698" s="49">
        <f t="shared" si="69"/>
        <v>85.974285714285728</v>
      </c>
    </row>
    <row r="699" spans="12:18" hidden="1">
      <c r="L699" s="71"/>
      <c r="M699" s="48">
        <v>0.81499999999999995</v>
      </c>
      <c r="N699" s="49">
        <f t="shared" si="65"/>
        <v>67.150000000000333</v>
      </c>
      <c r="O699" s="49">
        <f t="shared" si="66"/>
        <v>72.638571422999959</v>
      </c>
      <c r="P699" s="49">
        <f t="shared" si="67"/>
        <v>79.934285714285721</v>
      </c>
      <c r="Q699" s="49">
        <f t="shared" si="68"/>
        <v>82.797142857142561</v>
      </c>
      <c r="R699" s="49">
        <f t="shared" si="69"/>
        <v>85.978571428571442</v>
      </c>
    </row>
    <row r="700" spans="12:18" hidden="1">
      <c r="L700" s="71"/>
      <c r="M700" s="48">
        <v>0.81599999999999995</v>
      </c>
      <c r="N700" s="49">
        <f t="shared" ref="N700:N763" si="70">N699+0.01</f>
        <v>67.160000000000338</v>
      </c>
      <c r="O700" s="49">
        <f t="shared" ref="O700:O763" si="71">O699+0.0082857142</f>
        <v>72.646857137199959</v>
      </c>
      <c r="P700" s="49">
        <f t="shared" ref="P700:P763" si="72">P699+0.0051428571428571</f>
        <v>79.939428571428579</v>
      </c>
      <c r="Q700" s="49">
        <f t="shared" ref="Q700:Q763" si="73">Q699+0.0045714285714286</f>
        <v>82.801714285713985</v>
      </c>
      <c r="R700" s="49">
        <f t="shared" ref="R700:R763" si="74">R699+0.0042857142857143</f>
        <v>85.982857142857156</v>
      </c>
    </row>
    <row r="701" spans="12:18" hidden="1">
      <c r="L701" s="71"/>
      <c r="M701" s="48">
        <v>0.81699999999999995</v>
      </c>
      <c r="N701" s="49">
        <f t="shared" si="70"/>
        <v>67.170000000000343</v>
      </c>
      <c r="O701" s="49">
        <f t="shared" si="71"/>
        <v>72.655142851399958</v>
      </c>
      <c r="P701" s="49">
        <f t="shared" si="72"/>
        <v>79.944571428571436</v>
      </c>
      <c r="Q701" s="49">
        <f t="shared" si="73"/>
        <v>82.806285714285409</v>
      </c>
      <c r="R701" s="49">
        <f t="shared" si="74"/>
        <v>85.987142857142871</v>
      </c>
    </row>
    <row r="702" spans="12:18" hidden="1">
      <c r="L702" s="71"/>
      <c r="M702" s="48">
        <v>0.81799999999999995</v>
      </c>
      <c r="N702" s="49">
        <f t="shared" si="70"/>
        <v>67.180000000000348</v>
      </c>
      <c r="O702" s="49">
        <f t="shared" si="71"/>
        <v>72.663428565599958</v>
      </c>
      <c r="P702" s="49">
        <f t="shared" si="72"/>
        <v>79.949714285714293</v>
      </c>
      <c r="Q702" s="49">
        <f t="shared" si="73"/>
        <v>82.810857142856833</v>
      </c>
      <c r="R702" s="49">
        <f t="shared" si="74"/>
        <v>85.991428571428585</v>
      </c>
    </row>
    <row r="703" spans="12:18" hidden="1">
      <c r="L703" s="71"/>
      <c r="M703" s="48">
        <v>0.81899999999999995</v>
      </c>
      <c r="N703" s="49">
        <f t="shared" si="70"/>
        <v>67.190000000000353</v>
      </c>
      <c r="O703" s="49">
        <f t="shared" si="71"/>
        <v>72.671714279799957</v>
      </c>
      <c r="P703" s="49">
        <f t="shared" si="72"/>
        <v>79.954857142857151</v>
      </c>
      <c r="Q703" s="49">
        <f t="shared" si="73"/>
        <v>82.815428571428257</v>
      </c>
      <c r="R703" s="49">
        <f t="shared" si="74"/>
        <v>85.9957142857143</v>
      </c>
    </row>
    <row r="704" spans="12:18" hidden="1">
      <c r="L704" s="71"/>
      <c r="M704" s="48">
        <v>0.82</v>
      </c>
      <c r="N704" s="49">
        <f t="shared" si="70"/>
        <v>67.200000000000358</v>
      </c>
      <c r="O704" s="49">
        <f t="shared" si="71"/>
        <v>72.679999993999957</v>
      </c>
      <c r="P704" s="49">
        <f t="shared" si="72"/>
        <v>79.960000000000008</v>
      </c>
      <c r="Q704" s="49">
        <f t="shared" si="73"/>
        <v>82.819999999999681</v>
      </c>
      <c r="R704" s="49">
        <f t="shared" si="74"/>
        <v>86.000000000000014</v>
      </c>
    </row>
    <row r="705" spans="12:18" hidden="1">
      <c r="L705" s="71"/>
      <c r="M705" s="48">
        <v>0.82099999999999995</v>
      </c>
      <c r="N705" s="49">
        <f t="shared" si="70"/>
        <v>67.210000000000363</v>
      </c>
      <c r="O705" s="49">
        <f t="shared" si="71"/>
        <v>72.688285708199956</v>
      </c>
      <c r="P705" s="49">
        <f t="shared" si="72"/>
        <v>79.965142857142865</v>
      </c>
      <c r="Q705" s="49">
        <f t="shared" si="73"/>
        <v>82.824571428571105</v>
      </c>
      <c r="R705" s="49">
        <f t="shared" si="74"/>
        <v>86.004285714285729</v>
      </c>
    </row>
    <row r="706" spans="12:18" hidden="1">
      <c r="L706" s="71"/>
      <c r="M706" s="48">
        <v>0.82199999999999995</v>
      </c>
      <c r="N706" s="49">
        <f t="shared" si="70"/>
        <v>67.220000000000368</v>
      </c>
      <c r="O706" s="49">
        <f t="shared" si="71"/>
        <v>72.696571422399956</v>
      </c>
      <c r="P706" s="49">
        <f t="shared" si="72"/>
        <v>79.970285714285723</v>
      </c>
      <c r="Q706" s="49">
        <f t="shared" si="73"/>
        <v>82.829142857142529</v>
      </c>
      <c r="R706" s="49">
        <f t="shared" si="74"/>
        <v>86.008571428571443</v>
      </c>
    </row>
    <row r="707" spans="12:18" hidden="1">
      <c r="L707" s="71"/>
      <c r="M707" s="48">
        <v>0.82299999999999995</v>
      </c>
      <c r="N707" s="49">
        <f t="shared" si="70"/>
        <v>67.230000000000373</v>
      </c>
      <c r="O707" s="49">
        <f t="shared" si="71"/>
        <v>72.704857136599955</v>
      </c>
      <c r="P707" s="49">
        <f t="shared" si="72"/>
        <v>79.97542857142858</v>
      </c>
      <c r="Q707" s="49">
        <f t="shared" si="73"/>
        <v>82.833714285713953</v>
      </c>
      <c r="R707" s="49">
        <f t="shared" si="74"/>
        <v>86.012857142857158</v>
      </c>
    </row>
    <row r="708" spans="12:18" hidden="1">
      <c r="L708" s="71"/>
      <c r="M708" s="48">
        <v>0.82399999999999995</v>
      </c>
      <c r="N708" s="49">
        <f t="shared" si="70"/>
        <v>67.240000000000379</v>
      </c>
      <c r="O708" s="49">
        <f t="shared" si="71"/>
        <v>72.713142850799954</v>
      </c>
      <c r="P708" s="49">
        <f t="shared" si="72"/>
        <v>79.980571428571437</v>
      </c>
      <c r="Q708" s="49">
        <f t="shared" si="73"/>
        <v>82.838285714285377</v>
      </c>
      <c r="R708" s="49">
        <f t="shared" si="74"/>
        <v>86.017142857142872</v>
      </c>
    </row>
    <row r="709" spans="12:18" hidden="1">
      <c r="L709" s="71"/>
      <c r="M709" s="48">
        <v>0.82499999999999996</v>
      </c>
      <c r="N709" s="49">
        <f t="shared" si="70"/>
        <v>67.250000000000384</v>
      </c>
      <c r="O709" s="49">
        <f t="shared" si="71"/>
        <v>72.721428564999954</v>
      </c>
      <c r="P709" s="49">
        <f t="shared" si="72"/>
        <v>79.985714285714295</v>
      </c>
      <c r="Q709" s="49">
        <f t="shared" si="73"/>
        <v>82.842857142856801</v>
      </c>
      <c r="R709" s="49">
        <f t="shared" si="74"/>
        <v>86.021428571428586</v>
      </c>
    </row>
    <row r="710" spans="12:18" hidden="1">
      <c r="L710" s="71"/>
      <c r="M710" s="48">
        <v>0.82599999999999996</v>
      </c>
      <c r="N710" s="49">
        <f t="shared" si="70"/>
        <v>67.260000000000389</v>
      </c>
      <c r="O710" s="49">
        <f t="shared" si="71"/>
        <v>72.729714279199953</v>
      </c>
      <c r="P710" s="49">
        <f t="shared" si="72"/>
        <v>79.990857142857152</v>
      </c>
      <c r="Q710" s="49">
        <f t="shared" si="73"/>
        <v>82.847428571428225</v>
      </c>
      <c r="R710" s="49">
        <f t="shared" si="74"/>
        <v>86.025714285714301</v>
      </c>
    </row>
    <row r="711" spans="12:18" hidden="1">
      <c r="L711" s="71"/>
      <c r="M711" s="48">
        <v>0.82699999999999996</v>
      </c>
      <c r="N711" s="49">
        <f t="shared" si="70"/>
        <v>67.270000000000394</v>
      </c>
      <c r="O711" s="49">
        <f t="shared" si="71"/>
        <v>72.737999993399953</v>
      </c>
      <c r="P711" s="49">
        <f t="shared" si="72"/>
        <v>79.996000000000009</v>
      </c>
      <c r="Q711" s="49">
        <f t="shared" si="73"/>
        <v>82.851999999999649</v>
      </c>
      <c r="R711" s="49">
        <f t="shared" si="74"/>
        <v>86.030000000000015</v>
      </c>
    </row>
    <row r="712" spans="12:18" hidden="1">
      <c r="L712" s="71"/>
      <c r="M712" s="48">
        <v>0.82799999999999996</v>
      </c>
      <c r="N712" s="49">
        <f t="shared" si="70"/>
        <v>67.280000000000399</v>
      </c>
      <c r="O712" s="49">
        <f t="shared" si="71"/>
        <v>72.746285707599952</v>
      </c>
      <c r="P712" s="49">
        <f t="shared" si="72"/>
        <v>80.001142857142867</v>
      </c>
      <c r="Q712" s="49">
        <f t="shared" si="73"/>
        <v>82.856571428571073</v>
      </c>
      <c r="R712" s="49">
        <f t="shared" si="74"/>
        <v>86.03428571428573</v>
      </c>
    </row>
    <row r="713" spans="12:18" hidden="1">
      <c r="L713" s="71"/>
      <c r="M713" s="48">
        <v>0.82899999999999996</v>
      </c>
      <c r="N713" s="49">
        <f t="shared" si="70"/>
        <v>67.290000000000404</v>
      </c>
      <c r="O713" s="49">
        <f t="shared" si="71"/>
        <v>72.754571421799952</v>
      </c>
      <c r="P713" s="49">
        <f t="shared" si="72"/>
        <v>80.006285714285724</v>
      </c>
      <c r="Q713" s="49">
        <f t="shared" si="73"/>
        <v>82.861142857142497</v>
      </c>
      <c r="R713" s="49">
        <f t="shared" si="74"/>
        <v>86.038571428571444</v>
      </c>
    </row>
    <row r="714" spans="12:18" hidden="1">
      <c r="L714" s="71"/>
      <c r="M714" s="48">
        <v>0.83</v>
      </c>
      <c r="N714" s="49">
        <f t="shared" si="70"/>
        <v>67.300000000000409</v>
      </c>
      <c r="O714" s="49">
        <f t="shared" si="71"/>
        <v>72.762857135999951</v>
      </c>
      <c r="P714" s="49">
        <f t="shared" si="72"/>
        <v>80.011428571428581</v>
      </c>
      <c r="Q714" s="49">
        <f t="shared" si="73"/>
        <v>82.865714285713921</v>
      </c>
      <c r="R714" s="49">
        <f t="shared" si="74"/>
        <v>86.042857142857159</v>
      </c>
    </row>
    <row r="715" spans="12:18" hidden="1">
      <c r="L715" s="71"/>
      <c r="M715" s="48">
        <v>0.83099999999999996</v>
      </c>
      <c r="N715" s="49">
        <f t="shared" si="70"/>
        <v>67.310000000000414</v>
      </c>
      <c r="O715" s="49">
        <f t="shared" si="71"/>
        <v>72.771142850199951</v>
      </c>
      <c r="P715" s="49">
        <f t="shared" si="72"/>
        <v>80.016571428571439</v>
      </c>
      <c r="Q715" s="49">
        <f t="shared" si="73"/>
        <v>82.870285714285345</v>
      </c>
      <c r="R715" s="49">
        <f t="shared" si="74"/>
        <v>86.047142857142873</v>
      </c>
    </row>
    <row r="716" spans="12:18" hidden="1">
      <c r="L716" s="71"/>
      <c r="M716" s="48">
        <v>0.83199999999999996</v>
      </c>
      <c r="N716" s="49">
        <f t="shared" si="70"/>
        <v>67.32000000000042</v>
      </c>
      <c r="O716" s="49">
        <f t="shared" si="71"/>
        <v>72.77942856439995</v>
      </c>
      <c r="P716" s="49">
        <f t="shared" si="72"/>
        <v>80.021714285714296</v>
      </c>
      <c r="Q716" s="49">
        <f t="shared" si="73"/>
        <v>82.874857142856769</v>
      </c>
      <c r="R716" s="49">
        <f t="shared" si="74"/>
        <v>86.051428571428588</v>
      </c>
    </row>
    <row r="717" spans="12:18" hidden="1">
      <c r="L717" s="71"/>
      <c r="M717" s="48">
        <v>0.83299999999999996</v>
      </c>
      <c r="N717" s="49">
        <f t="shared" si="70"/>
        <v>67.330000000000425</v>
      </c>
      <c r="O717" s="49">
        <f t="shared" si="71"/>
        <v>72.78771427859995</v>
      </c>
      <c r="P717" s="49">
        <f t="shared" si="72"/>
        <v>80.026857142857153</v>
      </c>
      <c r="Q717" s="49">
        <f t="shared" si="73"/>
        <v>82.879428571428193</v>
      </c>
      <c r="R717" s="49">
        <f t="shared" si="74"/>
        <v>86.055714285714302</v>
      </c>
    </row>
    <row r="718" spans="12:18" hidden="1">
      <c r="L718" s="71"/>
      <c r="M718" s="48">
        <v>0.83399999999999996</v>
      </c>
      <c r="N718" s="49">
        <f t="shared" si="70"/>
        <v>67.34000000000043</v>
      </c>
      <c r="O718" s="49">
        <f t="shared" si="71"/>
        <v>72.795999992799949</v>
      </c>
      <c r="P718" s="49">
        <f t="shared" si="72"/>
        <v>80.032000000000011</v>
      </c>
      <c r="Q718" s="49">
        <f t="shared" si="73"/>
        <v>82.883999999999617</v>
      </c>
      <c r="R718" s="49">
        <f t="shared" si="74"/>
        <v>86.060000000000016</v>
      </c>
    </row>
    <row r="719" spans="12:18" hidden="1">
      <c r="L719" s="71"/>
      <c r="M719" s="48">
        <v>0.83499999999999996</v>
      </c>
      <c r="N719" s="49">
        <f t="shared" si="70"/>
        <v>67.350000000000435</v>
      </c>
      <c r="O719" s="49">
        <f t="shared" si="71"/>
        <v>72.804285706999949</v>
      </c>
      <c r="P719" s="49">
        <f t="shared" si="72"/>
        <v>80.037142857142868</v>
      </c>
      <c r="Q719" s="49">
        <f t="shared" si="73"/>
        <v>82.888571428571041</v>
      </c>
      <c r="R719" s="49">
        <f t="shared" si="74"/>
        <v>86.064285714285731</v>
      </c>
    </row>
    <row r="720" spans="12:18" hidden="1">
      <c r="L720" s="71"/>
      <c r="M720" s="48">
        <v>0.83599999999999997</v>
      </c>
      <c r="N720" s="49">
        <f t="shared" si="70"/>
        <v>67.36000000000044</v>
      </c>
      <c r="O720" s="49">
        <f t="shared" si="71"/>
        <v>72.812571421199948</v>
      </c>
      <c r="P720" s="49">
        <f t="shared" si="72"/>
        <v>80.042285714285725</v>
      </c>
      <c r="Q720" s="49">
        <f t="shared" si="73"/>
        <v>82.893142857142465</v>
      </c>
      <c r="R720" s="49">
        <f t="shared" si="74"/>
        <v>86.068571428571445</v>
      </c>
    </row>
    <row r="721" spans="12:18" hidden="1">
      <c r="L721" s="71"/>
      <c r="M721" s="48">
        <v>0.83699999999999997</v>
      </c>
      <c r="N721" s="49">
        <f t="shared" si="70"/>
        <v>67.370000000000445</v>
      </c>
      <c r="O721" s="49">
        <f t="shared" si="71"/>
        <v>72.820857135399947</v>
      </c>
      <c r="P721" s="49">
        <f t="shared" si="72"/>
        <v>80.047428571428583</v>
      </c>
      <c r="Q721" s="49">
        <f t="shared" si="73"/>
        <v>82.897714285713889</v>
      </c>
      <c r="R721" s="49">
        <f t="shared" si="74"/>
        <v>86.07285714285716</v>
      </c>
    </row>
    <row r="722" spans="12:18" hidden="1">
      <c r="L722" s="71"/>
      <c r="M722" s="48">
        <v>0.83799999999999997</v>
      </c>
      <c r="N722" s="49">
        <f t="shared" si="70"/>
        <v>67.38000000000045</v>
      </c>
      <c r="O722" s="49">
        <f t="shared" si="71"/>
        <v>72.829142849599947</v>
      </c>
      <c r="P722" s="49">
        <f t="shared" si="72"/>
        <v>80.05257142857144</v>
      </c>
      <c r="Q722" s="49">
        <f t="shared" si="73"/>
        <v>82.902285714285313</v>
      </c>
      <c r="R722" s="49">
        <f t="shared" si="74"/>
        <v>86.077142857142874</v>
      </c>
    </row>
    <row r="723" spans="12:18" hidden="1">
      <c r="L723" s="71"/>
      <c r="M723" s="48">
        <v>0.83899999999999997</v>
      </c>
      <c r="N723" s="49">
        <f t="shared" si="70"/>
        <v>67.390000000000455</v>
      </c>
      <c r="O723" s="49">
        <f t="shared" si="71"/>
        <v>72.837428563799946</v>
      </c>
      <c r="P723" s="49">
        <f t="shared" si="72"/>
        <v>80.057714285714297</v>
      </c>
      <c r="Q723" s="49">
        <f t="shared" si="73"/>
        <v>82.906857142856737</v>
      </c>
      <c r="R723" s="49">
        <f t="shared" si="74"/>
        <v>86.081428571428589</v>
      </c>
    </row>
    <row r="724" spans="12:18" hidden="1">
      <c r="L724" s="71"/>
      <c r="M724" s="48">
        <v>0.84</v>
      </c>
      <c r="N724" s="49">
        <f t="shared" si="70"/>
        <v>67.40000000000046</v>
      </c>
      <c r="O724" s="49">
        <f t="shared" si="71"/>
        <v>72.845714277999946</v>
      </c>
      <c r="P724" s="49">
        <f t="shared" si="72"/>
        <v>80.062857142857155</v>
      </c>
      <c r="Q724" s="49">
        <f t="shared" si="73"/>
        <v>82.911428571428161</v>
      </c>
      <c r="R724" s="49">
        <f t="shared" si="74"/>
        <v>86.085714285714303</v>
      </c>
    </row>
    <row r="725" spans="12:18" hidden="1">
      <c r="L725" s="71"/>
      <c r="M725" s="48">
        <v>0.84099999999999997</v>
      </c>
      <c r="N725" s="49">
        <f t="shared" si="70"/>
        <v>67.410000000000466</v>
      </c>
      <c r="O725" s="49">
        <f t="shared" si="71"/>
        <v>72.853999992199945</v>
      </c>
      <c r="P725" s="49">
        <f t="shared" si="72"/>
        <v>80.068000000000012</v>
      </c>
      <c r="Q725" s="49">
        <f t="shared" si="73"/>
        <v>82.915999999999585</v>
      </c>
      <c r="R725" s="49">
        <f t="shared" si="74"/>
        <v>86.090000000000018</v>
      </c>
    </row>
    <row r="726" spans="12:18" hidden="1">
      <c r="L726" s="71"/>
      <c r="M726" s="48">
        <v>0.84199999999999997</v>
      </c>
      <c r="N726" s="49">
        <f t="shared" si="70"/>
        <v>67.420000000000471</v>
      </c>
      <c r="O726" s="49">
        <f t="shared" si="71"/>
        <v>72.862285706399945</v>
      </c>
      <c r="P726" s="49">
        <f t="shared" si="72"/>
        <v>80.073142857142869</v>
      </c>
      <c r="Q726" s="49">
        <f t="shared" si="73"/>
        <v>82.920571428571009</v>
      </c>
      <c r="R726" s="49">
        <f t="shared" si="74"/>
        <v>86.094285714285732</v>
      </c>
    </row>
    <row r="727" spans="12:18" hidden="1">
      <c r="L727" s="71"/>
      <c r="M727" s="48">
        <v>0.84299999999999997</v>
      </c>
      <c r="N727" s="49">
        <f t="shared" si="70"/>
        <v>67.430000000000476</v>
      </c>
      <c r="O727" s="49">
        <f t="shared" si="71"/>
        <v>72.870571420599944</v>
      </c>
      <c r="P727" s="49">
        <f t="shared" si="72"/>
        <v>80.078285714285727</v>
      </c>
      <c r="Q727" s="49">
        <f t="shared" si="73"/>
        <v>82.925142857142433</v>
      </c>
      <c r="R727" s="49">
        <f t="shared" si="74"/>
        <v>86.098571428571447</v>
      </c>
    </row>
    <row r="728" spans="12:18" hidden="1">
      <c r="L728" s="71"/>
      <c r="M728" s="48">
        <v>0.84399999999999997</v>
      </c>
      <c r="N728" s="49">
        <f t="shared" si="70"/>
        <v>67.440000000000481</v>
      </c>
      <c r="O728" s="49">
        <f t="shared" si="71"/>
        <v>72.878857134799944</v>
      </c>
      <c r="P728" s="49">
        <f t="shared" si="72"/>
        <v>80.083428571428584</v>
      </c>
      <c r="Q728" s="49">
        <f t="shared" si="73"/>
        <v>82.929714285713857</v>
      </c>
      <c r="R728" s="49">
        <f t="shared" si="74"/>
        <v>86.102857142857161</v>
      </c>
    </row>
    <row r="729" spans="12:18" hidden="1">
      <c r="L729" s="71"/>
      <c r="M729" s="48">
        <v>0.84499999999999997</v>
      </c>
      <c r="N729" s="49">
        <f t="shared" si="70"/>
        <v>67.450000000000486</v>
      </c>
      <c r="O729" s="49">
        <f t="shared" si="71"/>
        <v>72.887142848999943</v>
      </c>
      <c r="P729" s="49">
        <f t="shared" si="72"/>
        <v>80.088571428571441</v>
      </c>
      <c r="Q729" s="49">
        <f t="shared" si="73"/>
        <v>82.934285714285281</v>
      </c>
      <c r="R729" s="49">
        <f t="shared" si="74"/>
        <v>86.107142857142875</v>
      </c>
    </row>
    <row r="730" spans="12:18" hidden="1">
      <c r="L730" s="71"/>
      <c r="M730" s="48">
        <v>0.84599999999999997</v>
      </c>
      <c r="N730" s="49">
        <f t="shared" si="70"/>
        <v>67.460000000000491</v>
      </c>
      <c r="O730" s="49">
        <f t="shared" si="71"/>
        <v>72.895428563199943</v>
      </c>
      <c r="P730" s="49">
        <f t="shared" si="72"/>
        <v>80.093714285714299</v>
      </c>
      <c r="Q730" s="49">
        <f t="shared" si="73"/>
        <v>82.938857142856705</v>
      </c>
      <c r="R730" s="49">
        <f t="shared" si="74"/>
        <v>86.11142857142859</v>
      </c>
    </row>
    <row r="731" spans="12:18" hidden="1">
      <c r="L731" s="71"/>
      <c r="M731" s="48">
        <v>0.84699999999999998</v>
      </c>
      <c r="N731" s="49">
        <f t="shared" si="70"/>
        <v>67.470000000000496</v>
      </c>
      <c r="O731" s="49">
        <f t="shared" si="71"/>
        <v>72.903714277399942</v>
      </c>
      <c r="P731" s="49">
        <f t="shared" si="72"/>
        <v>80.098857142857156</v>
      </c>
      <c r="Q731" s="49">
        <f t="shared" si="73"/>
        <v>82.943428571428129</v>
      </c>
      <c r="R731" s="49">
        <f t="shared" si="74"/>
        <v>86.115714285714304</v>
      </c>
    </row>
    <row r="732" spans="12:18" hidden="1">
      <c r="L732" s="71"/>
      <c r="M732" s="48">
        <v>0.84799999999999998</v>
      </c>
      <c r="N732" s="49">
        <f t="shared" si="70"/>
        <v>67.480000000000501</v>
      </c>
      <c r="O732" s="49">
        <f t="shared" si="71"/>
        <v>72.911999991599941</v>
      </c>
      <c r="P732" s="49">
        <f t="shared" si="72"/>
        <v>80.104000000000013</v>
      </c>
      <c r="Q732" s="49">
        <f t="shared" si="73"/>
        <v>82.947999999999553</v>
      </c>
      <c r="R732" s="49">
        <f t="shared" si="74"/>
        <v>86.120000000000019</v>
      </c>
    </row>
    <row r="733" spans="12:18" hidden="1">
      <c r="L733" s="71"/>
      <c r="M733" s="48">
        <v>0.84899999999999998</v>
      </c>
      <c r="N733" s="49">
        <f t="shared" si="70"/>
        <v>67.490000000000506</v>
      </c>
      <c r="O733" s="49">
        <f t="shared" si="71"/>
        <v>72.920285705799941</v>
      </c>
      <c r="P733" s="49">
        <f t="shared" si="72"/>
        <v>80.109142857142871</v>
      </c>
      <c r="Q733" s="49">
        <f t="shared" si="73"/>
        <v>82.952571428570977</v>
      </c>
      <c r="R733" s="49">
        <f t="shared" si="74"/>
        <v>86.124285714285733</v>
      </c>
    </row>
    <row r="734" spans="12:18" hidden="1">
      <c r="L734" s="71"/>
      <c r="M734" s="48">
        <v>0.85</v>
      </c>
      <c r="N734" s="49">
        <f t="shared" si="70"/>
        <v>67.500000000000512</v>
      </c>
      <c r="O734" s="49">
        <f t="shared" si="71"/>
        <v>72.92857141999994</v>
      </c>
      <c r="P734" s="49">
        <f t="shared" si="72"/>
        <v>80.114285714285728</v>
      </c>
      <c r="Q734" s="49">
        <f t="shared" si="73"/>
        <v>82.957142857142401</v>
      </c>
      <c r="R734" s="49">
        <f t="shared" si="74"/>
        <v>86.128571428571448</v>
      </c>
    </row>
    <row r="735" spans="12:18" hidden="1">
      <c r="L735" s="71"/>
      <c r="M735" s="48">
        <v>0.85099999999999998</v>
      </c>
      <c r="N735" s="49">
        <f t="shared" si="70"/>
        <v>67.510000000000517</v>
      </c>
      <c r="O735" s="49">
        <f t="shared" si="71"/>
        <v>72.93685713419994</v>
      </c>
      <c r="P735" s="49">
        <f t="shared" si="72"/>
        <v>80.119428571428585</v>
      </c>
      <c r="Q735" s="49">
        <f t="shared" si="73"/>
        <v>82.961714285713825</v>
      </c>
      <c r="R735" s="49">
        <f t="shared" si="74"/>
        <v>86.132857142857162</v>
      </c>
    </row>
    <row r="736" spans="12:18" hidden="1">
      <c r="L736" s="71"/>
      <c r="M736" s="48">
        <v>0.85199999999999998</v>
      </c>
      <c r="N736" s="49">
        <f t="shared" si="70"/>
        <v>67.520000000000522</v>
      </c>
      <c r="O736" s="49">
        <f t="shared" si="71"/>
        <v>72.945142848399939</v>
      </c>
      <c r="P736" s="49">
        <f t="shared" si="72"/>
        <v>80.124571428571443</v>
      </c>
      <c r="Q736" s="49">
        <f t="shared" si="73"/>
        <v>82.966285714285249</v>
      </c>
      <c r="R736" s="49">
        <f t="shared" si="74"/>
        <v>86.137142857142877</v>
      </c>
    </row>
    <row r="737" spans="12:18" hidden="1">
      <c r="L737" s="71"/>
      <c r="M737" s="48">
        <v>0.85299999999999998</v>
      </c>
      <c r="N737" s="49">
        <f t="shared" si="70"/>
        <v>67.530000000000527</v>
      </c>
      <c r="O737" s="49">
        <f t="shared" si="71"/>
        <v>72.953428562599939</v>
      </c>
      <c r="P737" s="49">
        <f t="shared" si="72"/>
        <v>80.1297142857143</v>
      </c>
      <c r="Q737" s="49">
        <f t="shared" si="73"/>
        <v>82.970857142856673</v>
      </c>
      <c r="R737" s="49">
        <f t="shared" si="74"/>
        <v>86.141428571428591</v>
      </c>
    </row>
    <row r="738" spans="12:18" hidden="1">
      <c r="L738" s="71"/>
      <c r="M738" s="48">
        <v>0.85399999999999998</v>
      </c>
      <c r="N738" s="49">
        <f t="shared" si="70"/>
        <v>67.540000000000532</v>
      </c>
      <c r="O738" s="49">
        <f t="shared" si="71"/>
        <v>72.961714276799938</v>
      </c>
      <c r="P738" s="49">
        <f t="shared" si="72"/>
        <v>80.134857142857157</v>
      </c>
      <c r="Q738" s="49">
        <f t="shared" si="73"/>
        <v>82.975428571428097</v>
      </c>
      <c r="R738" s="49">
        <f t="shared" si="74"/>
        <v>86.145714285714305</v>
      </c>
    </row>
    <row r="739" spans="12:18" hidden="1">
      <c r="L739" s="71"/>
      <c r="M739" s="48">
        <v>0.85499999999999998</v>
      </c>
      <c r="N739" s="49">
        <f t="shared" si="70"/>
        <v>67.550000000000537</v>
      </c>
      <c r="O739" s="49">
        <f t="shared" si="71"/>
        <v>72.969999990999938</v>
      </c>
      <c r="P739" s="49">
        <f t="shared" si="72"/>
        <v>80.140000000000015</v>
      </c>
      <c r="Q739" s="49">
        <f t="shared" si="73"/>
        <v>82.979999999999521</v>
      </c>
      <c r="R739" s="49">
        <f t="shared" si="74"/>
        <v>86.15000000000002</v>
      </c>
    </row>
    <row r="740" spans="12:18" hidden="1">
      <c r="L740" s="71"/>
      <c r="M740" s="48">
        <v>0.85599999999999998</v>
      </c>
      <c r="N740" s="49">
        <f t="shared" si="70"/>
        <v>67.560000000000542</v>
      </c>
      <c r="O740" s="49">
        <f t="shared" si="71"/>
        <v>72.978285705199937</v>
      </c>
      <c r="P740" s="49">
        <f t="shared" si="72"/>
        <v>80.145142857142872</v>
      </c>
      <c r="Q740" s="49">
        <f t="shared" si="73"/>
        <v>82.984571428570945</v>
      </c>
      <c r="R740" s="49">
        <f t="shared" si="74"/>
        <v>86.154285714285734</v>
      </c>
    </row>
    <row r="741" spans="12:18" hidden="1">
      <c r="L741" s="71"/>
      <c r="M741" s="48">
        <v>0.85699999999999998</v>
      </c>
      <c r="N741" s="49">
        <f t="shared" si="70"/>
        <v>67.570000000000547</v>
      </c>
      <c r="O741" s="49">
        <f t="shared" si="71"/>
        <v>72.986571419399937</v>
      </c>
      <c r="P741" s="49">
        <f t="shared" si="72"/>
        <v>80.150285714285729</v>
      </c>
      <c r="Q741" s="49">
        <f t="shared" si="73"/>
        <v>82.989142857142369</v>
      </c>
      <c r="R741" s="49">
        <f t="shared" si="74"/>
        <v>86.158571428571449</v>
      </c>
    </row>
    <row r="742" spans="12:18" hidden="1">
      <c r="L742" s="71"/>
      <c r="M742" s="48">
        <v>0.85799999999999998</v>
      </c>
      <c r="N742" s="49">
        <f t="shared" si="70"/>
        <v>67.580000000000553</v>
      </c>
      <c r="O742" s="49">
        <f t="shared" si="71"/>
        <v>72.994857133599936</v>
      </c>
      <c r="P742" s="49">
        <f t="shared" si="72"/>
        <v>80.155428571428587</v>
      </c>
      <c r="Q742" s="49">
        <f t="shared" si="73"/>
        <v>82.993714285713793</v>
      </c>
      <c r="R742" s="49">
        <f t="shared" si="74"/>
        <v>86.162857142857163</v>
      </c>
    </row>
    <row r="743" spans="12:18" hidden="1">
      <c r="L743" s="71"/>
      <c r="M743" s="48">
        <v>0.85899999999999999</v>
      </c>
      <c r="N743" s="49">
        <f t="shared" si="70"/>
        <v>67.590000000000558</v>
      </c>
      <c r="O743" s="49">
        <f t="shared" si="71"/>
        <v>73.003142847799936</v>
      </c>
      <c r="P743" s="49">
        <f t="shared" si="72"/>
        <v>80.160571428571444</v>
      </c>
      <c r="Q743" s="49">
        <f t="shared" si="73"/>
        <v>82.998285714285217</v>
      </c>
      <c r="R743" s="49">
        <f t="shared" si="74"/>
        <v>86.167142857142878</v>
      </c>
    </row>
    <row r="744" spans="12:18" hidden="1">
      <c r="L744" s="71"/>
      <c r="M744" s="48">
        <v>0.86</v>
      </c>
      <c r="N744" s="49">
        <f t="shared" si="70"/>
        <v>67.600000000000563</v>
      </c>
      <c r="O744" s="49">
        <f t="shared" si="71"/>
        <v>73.011428561999935</v>
      </c>
      <c r="P744" s="49">
        <f t="shared" si="72"/>
        <v>80.165714285714301</v>
      </c>
      <c r="Q744" s="49">
        <f t="shared" si="73"/>
        <v>83.002857142856641</v>
      </c>
      <c r="R744" s="49">
        <f t="shared" si="74"/>
        <v>86.171428571428592</v>
      </c>
    </row>
    <row r="745" spans="12:18" hidden="1">
      <c r="L745" s="71"/>
      <c r="M745" s="48">
        <v>0.86099999999999999</v>
      </c>
      <c r="N745" s="49">
        <f t="shared" si="70"/>
        <v>67.610000000000568</v>
      </c>
      <c r="O745" s="49">
        <f t="shared" si="71"/>
        <v>73.019714276199934</v>
      </c>
      <c r="P745" s="49">
        <f t="shared" si="72"/>
        <v>80.170857142857159</v>
      </c>
      <c r="Q745" s="49">
        <f t="shared" si="73"/>
        <v>83.007428571428065</v>
      </c>
      <c r="R745" s="49">
        <f t="shared" si="74"/>
        <v>86.175714285714307</v>
      </c>
    </row>
    <row r="746" spans="12:18" hidden="1">
      <c r="L746" s="71"/>
      <c r="M746" s="48">
        <v>0.86199999999999999</v>
      </c>
      <c r="N746" s="49">
        <f t="shared" si="70"/>
        <v>67.620000000000573</v>
      </c>
      <c r="O746" s="49">
        <f t="shared" si="71"/>
        <v>73.027999990399934</v>
      </c>
      <c r="P746" s="49">
        <f t="shared" si="72"/>
        <v>80.176000000000016</v>
      </c>
      <c r="Q746" s="49">
        <f t="shared" si="73"/>
        <v>83.011999999999489</v>
      </c>
      <c r="R746" s="49">
        <f t="shared" si="74"/>
        <v>86.180000000000021</v>
      </c>
    </row>
    <row r="747" spans="12:18" hidden="1">
      <c r="L747" s="71"/>
      <c r="M747" s="48">
        <v>0.86299999999999999</v>
      </c>
      <c r="N747" s="49">
        <f t="shared" si="70"/>
        <v>67.630000000000578</v>
      </c>
      <c r="O747" s="49">
        <f t="shared" si="71"/>
        <v>73.036285704599933</v>
      </c>
      <c r="P747" s="49">
        <f t="shared" si="72"/>
        <v>80.181142857142873</v>
      </c>
      <c r="Q747" s="49">
        <f t="shared" si="73"/>
        <v>83.016571428570913</v>
      </c>
      <c r="R747" s="49">
        <f t="shared" si="74"/>
        <v>86.184285714285735</v>
      </c>
    </row>
    <row r="748" spans="12:18" hidden="1">
      <c r="L748" s="71"/>
      <c r="M748" s="48">
        <v>0.86399999999999999</v>
      </c>
      <c r="N748" s="49">
        <f t="shared" si="70"/>
        <v>67.640000000000583</v>
      </c>
      <c r="O748" s="49">
        <f t="shared" si="71"/>
        <v>73.044571418799933</v>
      </c>
      <c r="P748" s="49">
        <f t="shared" si="72"/>
        <v>80.186285714285731</v>
      </c>
      <c r="Q748" s="49">
        <f t="shared" si="73"/>
        <v>83.021142857142337</v>
      </c>
      <c r="R748" s="49">
        <f t="shared" si="74"/>
        <v>86.18857142857145</v>
      </c>
    </row>
    <row r="749" spans="12:18" hidden="1">
      <c r="L749" s="71"/>
      <c r="M749" s="48">
        <v>0.86499999999999999</v>
      </c>
      <c r="N749" s="49">
        <f t="shared" si="70"/>
        <v>67.650000000000588</v>
      </c>
      <c r="O749" s="49">
        <f t="shared" si="71"/>
        <v>73.052857132999932</v>
      </c>
      <c r="P749" s="49">
        <f t="shared" si="72"/>
        <v>80.191428571428588</v>
      </c>
      <c r="Q749" s="49">
        <f t="shared" si="73"/>
        <v>83.025714285713761</v>
      </c>
      <c r="R749" s="49">
        <f t="shared" si="74"/>
        <v>86.192857142857164</v>
      </c>
    </row>
    <row r="750" spans="12:18" hidden="1">
      <c r="L750" s="71"/>
      <c r="M750" s="48">
        <v>0.86599999999999999</v>
      </c>
      <c r="N750" s="49">
        <f t="shared" si="70"/>
        <v>67.660000000000593</v>
      </c>
      <c r="O750" s="49">
        <f t="shared" si="71"/>
        <v>73.061142847199932</v>
      </c>
      <c r="P750" s="49">
        <f t="shared" si="72"/>
        <v>80.196571428571445</v>
      </c>
      <c r="Q750" s="49">
        <f t="shared" si="73"/>
        <v>83.030285714285185</v>
      </c>
      <c r="R750" s="49">
        <f t="shared" si="74"/>
        <v>86.197142857142879</v>
      </c>
    </row>
    <row r="751" spans="12:18" hidden="1">
      <c r="L751" s="71"/>
      <c r="M751" s="48">
        <v>0.86699999999999999</v>
      </c>
      <c r="N751" s="49">
        <f t="shared" si="70"/>
        <v>67.670000000000599</v>
      </c>
      <c r="O751" s="49">
        <f t="shared" si="71"/>
        <v>73.069428561399931</v>
      </c>
      <c r="P751" s="49">
        <f t="shared" si="72"/>
        <v>80.201714285714303</v>
      </c>
      <c r="Q751" s="49">
        <f t="shared" si="73"/>
        <v>83.034857142856609</v>
      </c>
      <c r="R751" s="49">
        <f t="shared" si="74"/>
        <v>86.201428571428593</v>
      </c>
    </row>
    <row r="752" spans="12:18" hidden="1">
      <c r="L752" s="71"/>
      <c r="M752" s="48">
        <v>0.86799999999999999</v>
      </c>
      <c r="N752" s="49">
        <f t="shared" si="70"/>
        <v>67.680000000000604</v>
      </c>
      <c r="O752" s="49">
        <f t="shared" si="71"/>
        <v>73.077714275599931</v>
      </c>
      <c r="P752" s="49">
        <f t="shared" si="72"/>
        <v>80.20685714285716</v>
      </c>
      <c r="Q752" s="49">
        <f t="shared" si="73"/>
        <v>83.039428571428033</v>
      </c>
      <c r="R752" s="49">
        <f t="shared" si="74"/>
        <v>86.205714285714308</v>
      </c>
    </row>
    <row r="753" spans="12:18" hidden="1">
      <c r="L753" s="71"/>
      <c r="M753" s="48">
        <v>0.86899999999999999</v>
      </c>
      <c r="N753" s="49">
        <f t="shared" si="70"/>
        <v>67.690000000000609</v>
      </c>
      <c r="O753" s="49">
        <f t="shared" si="71"/>
        <v>73.08599998979993</v>
      </c>
      <c r="P753" s="49">
        <f t="shared" si="72"/>
        <v>80.212000000000018</v>
      </c>
      <c r="Q753" s="49">
        <f t="shared" si="73"/>
        <v>83.043999999999457</v>
      </c>
      <c r="R753" s="49">
        <f t="shared" si="74"/>
        <v>86.210000000000022</v>
      </c>
    </row>
    <row r="754" spans="12:18" hidden="1">
      <c r="L754" s="71"/>
      <c r="M754" s="48">
        <v>0.87</v>
      </c>
      <c r="N754" s="49">
        <f t="shared" si="70"/>
        <v>67.700000000000614</v>
      </c>
      <c r="O754" s="49">
        <f t="shared" si="71"/>
        <v>73.09428570399993</v>
      </c>
      <c r="P754" s="49">
        <f t="shared" si="72"/>
        <v>80.217142857142875</v>
      </c>
      <c r="Q754" s="49">
        <f t="shared" si="73"/>
        <v>83.048571428570881</v>
      </c>
      <c r="R754" s="49">
        <f t="shared" si="74"/>
        <v>86.214285714285737</v>
      </c>
    </row>
    <row r="755" spans="12:18" hidden="1">
      <c r="L755" s="71"/>
      <c r="M755" s="48">
        <v>0.871</v>
      </c>
      <c r="N755" s="49">
        <f t="shared" si="70"/>
        <v>67.710000000000619</v>
      </c>
      <c r="O755" s="49">
        <f t="shared" si="71"/>
        <v>73.102571418199929</v>
      </c>
      <c r="P755" s="49">
        <f t="shared" si="72"/>
        <v>80.222285714285732</v>
      </c>
      <c r="Q755" s="49">
        <f t="shared" si="73"/>
        <v>83.053142857142305</v>
      </c>
      <c r="R755" s="49">
        <f t="shared" si="74"/>
        <v>86.218571428571451</v>
      </c>
    </row>
    <row r="756" spans="12:18" hidden="1">
      <c r="L756" s="71"/>
      <c r="M756" s="48">
        <v>0.872</v>
      </c>
      <c r="N756" s="49">
        <f t="shared" si="70"/>
        <v>67.720000000000624</v>
      </c>
      <c r="O756" s="49">
        <f t="shared" si="71"/>
        <v>73.110857132399929</v>
      </c>
      <c r="P756" s="49">
        <f t="shared" si="72"/>
        <v>80.22742857142859</v>
      </c>
      <c r="Q756" s="49">
        <f t="shared" si="73"/>
        <v>83.057714285713729</v>
      </c>
      <c r="R756" s="49">
        <f t="shared" si="74"/>
        <v>86.222857142857166</v>
      </c>
    </row>
    <row r="757" spans="12:18" hidden="1">
      <c r="L757" s="71"/>
      <c r="M757" s="48">
        <v>0.873</v>
      </c>
      <c r="N757" s="49">
        <f t="shared" si="70"/>
        <v>67.730000000000629</v>
      </c>
      <c r="O757" s="49">
        <f t="shared" si="71"/>
        <v>73.119142846599928</v>
      </c>
      <c r="P757" s="49">
        <f t="shared" si="72"/>
        <v>80.232571428571447</v>
      </c>
      <c r="Q757" s="49">
        <f t="shared" si="73"/>
        <v>83.062285714285153</v>
      </c>
      <c r="R757" s="49">
        <f t="shared" si="74"/>
        <v>86.22714285714288</v>
      </c>
    </row>
    <row r="758" spans="12:18" hidden="1">
      <c r="L758" s="71"/>
      <c r="M758" s="48">
        <v>0.874</v>
      </c>
      <c r="N758" s="49">
        <f t="shared" si="70"/>
        <v>67.740000000000634</v>
      </c>
      <c r="O758" s="49">
        <f t="shared" si="71"/>
        <v>73.127428560799927</v>
      </c>
      <c r="P758" s="49">
        <f t="shared" si="72"/>
        <v>80.237714285714304</v>
      </c>
      <c r="Q758" s="49">
        <f t="shared" si="73"/>
        <v>83.066857142856577</v>
      </c>
      <c r="R758" s="49">
        <f t="shared" si="74"/>
        <v>86.231428571428594</v>
      </c>
    </row>
    <row r="759" spans="12:18" hidden="1">
      <c r="L759" s="71"/>
      <c r="M759" s="48">
        <v>0.875</v>
      </c>
      <c r="N759" s="49">
        <f t="shared" si="70"/>
        <v>67.750000000000639</v>
      </c>
      <c r="O759" s="49">
        <f t="shared" si="71"/>
        <v>73.135714274999927</v>
      </c>
      <c r="P759" s="49">
        <f t="shared" si="72"/>
        <v>80.242857142857162</v>
      </c>
      <c r="Q759" s="49">
        <f t="shared" si="73"/>
        <v>83.071428571428001</v>
      </c>
      <c r="R759" s="49">
        <f t="shared" si="74"/>
        <v>86.235714285714309</v>
      </c>
    </row>
    <row r="760" spans="12:18" hidden="1">
      <c r="L760" s="71"/>
      <c r="M760" s="48">
        <v>0.876</v>
      </c>
      <c r="N760" s="49">
        <f t="shared" si="70"/>
        <v>67.760000000000645</v>
      </c>
      <c r="O760" s="49">
        <f t="shared" si="71"/>
        <v>73.143999989199926</v>
      </c>
      <c r="P760" s="49">
        <f t="shared" si="72"/>
        <v>80.248000000000019</v>
      </c>
      <c r="Q760" s="49">
        <f t="shared" si="73"/>
        <v>83.075999999999425</v>
      </c>
      <c r="R760" s="49">
        <f t="shared" si="74"/>
        <v>86.240000000000023</v>
      </c>
    </row>
    <row r="761" spans="12:18" hidden="1">
      <c r="L761" s="71"/>
      <c r="M761" s="48">
        <v>0.877</v>
      </c>
      <c r="N761" s="49">
        <f t="shared" si="70"/>
        <v>67.77000000000065</v>
      </c>
      <c r="O761" s="49">
        <f t="shared" si="71"/>
        <v>73.152285703399926</v>
      </c>
      <c r="P761" s="49">
        <f t="shared" si="72"/>
        <v>80.253142857142876</v>
      </c>
      <c r="Q761" s="49">
        <f t="shared" si="73"/>
        <v>83.080571428570849</v>
      </c>
      <c r="R761" s="49">
        <f t="shared" si="74"/>
        <v>86.244285714285738</v>
      </c>
    </row>
    <row r="762" spans="12:18" hidden="1">
      <c r="L762" s="71"/>
      <c r="M762" s="48">
        <v>0.878</v>
      </c>
      <c r="N762" s="49">
        <f t="shared" si="70"/>
        <v>67.780000000000655</v>
      </c>
      <c r="O762" s="49">
        <f t="shared" si="71"/>
        <v>73.160571417599925</v>
      </c>
      <c r="P762" s="49">
        <f t="shared" si="72"/>
        <v>80.258285714285734</v>
      </c>
      <c r="Q762" s="49">
        <f t="shared" si="73"/>
        <v>83.085142857142273</v>
      </c>
      <c r="R762" s="49">
        <f t="shared" si="74"/>
        <v>86.248571428571452</v>
      </c>
    </row>
    <row r="763" spans="12:18" hidden="1">
      <c r="L763" s="71"/>
      <c r="M763" s="48">
        <v>0.879</v>
      </c>
      <c r="N763" s="49">
        <f t="shared" si="70"/>
        <v>67.79000000000066</v>
      </c>
      <c r="O763" s="49">
        <f t="shared" si="71"/>
        <v>73.168857131799925</v>
      </c>
      <c r="P763" s="49">
        <f t="shared" si="72"/>
        <v>80.263428571428591</v>
      </c>
      <c r="Q763" s="49">
        <f t="shared" si="73"/>
        <v>83.089714285713697</v>
      </c>
      <c r="R763" s="49">
        <f t="shared" si="74"/>
        <v>86.252857142857167</v>
      </c>
    </row>
    <row r="764" spans="12:18" hidden="1">
      <c r="L764" s="71"/>
      <c r="M764" s="48">
        <v>0.88</v>
      </c>
      <c r="N764" s="49">
        <f t="shared" ref="N764:N827" si="75">N763+0.01</f>
        <v>67.800000000000665</v>
      </c>
      <c r="O764" s="49">
        <f t="shared" ref="O764:O827" si="76">O763+0.0082857142</f>
        <v>73.177142845999924</v>
      </c>
      <c r="P764" s="49">
        <f t="shared" ref="P764:P827" si="77">P763+0.0051428571428571</f>
        <v>80.268571428571448</v>
      </c>
      <c r="Q764" s="49">
        <f t="shared" ref="Q764:Q827" si="78">Q763+0.0045714285714286</f>
        <v>83.094285714285121</v>
      </c>
      <c r="R764" s="49">
        <f t="shared" ref="R764:R827" si="79">R763+0.0042857142857143</f>
        <v>86.257142857142881</v>
      </c>
    </row>
    <row r="765" spans="12:18" hidden="1">
      <c r="L765" s="71"/>
      <c r="M765" s="48">
        <v>0.88100000000000001</v>
      </c>
      <c r="N765" s="49">
        <f t="shared" si="75"/>
        <v>67.81000000000067</v>
      </c>
      <c r="O765" s="49">
        <f t="shared" si="76"/>
        <v>73.185428560199924</v>
      </c>
      <c r="P765" s="49">
        <f t="shared" si="77"/>
        <v>80.273714285714306</v>
      </c>
      <c r="Q765" s="49">
        <f t="shared" si="78"/>
        <v>83.098857142856545</v>
      </c>
      <c r="R765" s="49">
        <f t="shared" si="79"/>
        <v>86.261428571428596</v>
      </c>
    </row>
    <row r="766" spans="12:18" hidden="1">
      <c r="L766" s="71"/>
      <c r="M766" s="48">
        <v>0.88200000000000001</v>
      </c>
      <c r="N766" s="49">
        <f t="shared" si="75"/>
        <v>67.820000000000675</v>
      </c>
      <c r="O766" s="49">
        <f t="shared" si="76"/>
        <v>73.193714274399923</v>
      </c>
      <c r="P766" s="49">
        <f t="shared" si="77"/>
        <v>80.278857142857163</v>
      </c>
      <c r="Q766" s="49">
        <f t="shared" si="78"/>
        <v>83.103428571427969</v>
      </c>
      <c r="R766" s="49">
        <f t="shared" si="79"/>
        <v>86.26571428571431</v>
      </c>
    </row>
    <row r="767" spans="12:18" hidden="1">
      <c r="L767" s="71"/>
      <c r="M767" s="48">
        <v>0.88300000000000001</v>
      </c>
      <c r="N767" s="49">
        <f t="shared" si="75"/>
        <v>67.83000000000068</v>
      </c>
      <c r="O767" s="49">
        <f t="shared" si="76"/>
        <v>73.201999988599923</v>
      </c>
      <c r="P767" s="49">
        <f t="shared" si="77"/>
        <v>80.28400000000002</v>
      </c>
      <c r="Q767" s="49">
        <f t="shared" si="78"/>
        <v>83.107999999999393</v>
      </c>
      <c r="R767" s="49">
        <f t="shared" si="79"/>
        <v>86.270000000000024</v>
      </c>
    </row>
    <row r="768" spans="12:18" hidden="1">
      <c r="L768" s="71"/>
      <c r="M768" s="48">
        <v>0.88400000000000001</v>
      </c>
      <c r="N768" s="49">
        <f t="shared" si="75"/>
        <v>67.840000000000686</v>
      </c>
      <c r="O768" s="49">
        <f t="shared" si="76"/>
        <v>73.210285702799922</v>
      </c>
      <c r="P768" s="49">
        <f t="shared" si="77"/>
        <v>80.289142857142878</v>
      </c>
      <c r="Q768" s="49">
        <f t="shared" si="78"/>
        <v>83.112571428570817</v>
      </c>
      <c r="R768" s="49">
        <f t="shared" si="79"/>
        <v>86.274285714285739</v>
      </c>
    </row>
    <row r="769" spans="12:18" hidden="1">
      <c r="L769" s="71"/>
      <c r="M769" s="48">
        <v>0.88500000000000001</v>
      </c>
      <c r="N769" s="49">
        <f t="shared" si="75"/>
        <v>67.850000000000691</v>
      </c>
      <c r="O769" s="49">
        <f t="shared" si="76"/>
        <v>73.218571416999922</v>
      </c>
      <c r="P769" s="49">
        <f t="shared" si="77"/>
        <v>80.294285714285735</v>
      </c>
      <c r="Q769" s="49">
        <f t="shared" si="78"/>
        <v>83.117142857142241</v>
      </c>
      <c r="R769" s="49">
        <f t="shared" si="79"/>
        <v>86.278571428571453</v>
      </c>
    </row>
    <row r="770" spans="12:18" hidden="1">
      <c r="L770" s="71"/>
      <c r="M770" s="48">
        <v>0.88600000000000001</v>
      </c>
      <c r="N770" s="49">
        <f t="shared" si="75"/>
        <v>67.860000000000696</v>
      </c>
      <c r="O770" s="49">
        <f t="shared" si="76"/>
        <v>73.226857131199921</v>
      </c>
      <c r="P770" s="49">
        <f t="shared" si="77"/>
        <v>80.299428571428592</v>
      </c>
      <c r="Q770" s="49">
        <f t="shared" si="78"/>
        <v>83.121714285713665</v>
      </c>
      <c r="R770" s="49">
        <f t="shared" si="79"/>
        <v>86.282857142857168</v>
      </c>
    </row>
    <row r="771" spans="12:18" hidden="1">
      <c r="L771" s="71"/>
      <c r="M771" s="48">
        <v>0.88700000000000001</v>
      </c>
      <c r="N771" s="49">
        <f t="shared" si="75"/>
        <v>67.870000000000701</v>
      </c>
      <c r="O771" s="49">
        <f t="shared" si="76"/>
        <v>73.23514284539992</v>
      </c>
      <c r="P771" s="49">
        <f t="shared" si="77"/>
        <v>80.30457142857145</v>
      </c>
      <c r="Q771" s="49">
        <f t="shared" si="78"/>
        <v>83.126285714285089</v>
      </c>
      <c r="R771" s="49">
        <f t="shared" si="79"/>
        <v>86.287142857142882</v>
      </c>
    </row>
    <row r="772" spans="12:18" hidden="1">
      <c r="L772" s="71"/>
      <c r="M772" s="48">
        <v>0.88800000000000001</v>
      </c>
      <c r="N772" s="49">
        <f t="shared" si="75"/>
        <v>67.880000000000706</v>
      </c>
      <c r="O772" s="49">
        <f t="shared" si="76"/>
        <v>73.24342855959992</v>
      </c>
      <c r="P772" s="49">
        <f t="shared" si="77"/>
        <v>80.309714285714307</v>
      </c>
      <c r="Q772" s="49">
        <f t="shared" si="78"/>
        <v>83.130857142856513</v>
      </c>
      <c r="R772" s="49">
        <f t="shared" si="79"/>
        <v>86.291428571428597</v>
      </c>
    </row>
    <row r="773" spans="12:18" hidden="1">
      <c r="L773" s="71"/>
      <c r="M773" s="48">
        <v>0.88900000000000001</v>
      </c>
      <c r="N773" s="49">
        <f t="shared" si="75"/>
        <v>67.890000000000711</v>
      </c>
      <c r="O773" s="49">
        <f t="shared" si="76"/>
        <v>73.251714273799919</v>
      </c>
      <c r="P773" s="49">
        <f t="shared" si="77"/>
        <v>80.314857142857164</v>
      </c>
      <c r="Q773" s="49">
        <f t="shared" si="78"/>
        <v>83.135428571427937</v>
      </c>
      <c r="R773" s="49">
        <f t="shared" si="79"/>
        <v>86.295714285714311</v>
      </c>
    </row>
    <row r="774" spans="12:18" hidden="1">
      <c r="L774" s="71"/>
      <c r="M774" s="48">
        <v>0.89</v>
      </c>
      <c r="N774" s="49">
        <f t="shared" si="75"/>
        <v>67.900000000000716</v>
      </c>
      <c r="O774" s="49">
        <f t="shared" si="76"/>
        <v>73.259999987999919</v>
      </c>
      <c r="P774" s="49">
        <f t="shared" si="77"/>
        <v>80.320000000000022</v>
      </c>
      <c r="Q774" s="49">
        <f t="shared" si="78"/>
        <v>83.139999999999361</v>
      </c>
      <c r="R774" s="49">
        <f t="shared" si="79"/>
        <v>86.300000000000026</v>
      </c>
    </row>
    <row r="775" spans="12:18" hidden="1">
      <c r="L775" s="71"/>
      <c r="M775" s="48">
        <v>0.89100000000000001</v>
      </c>
      <c r="N775" s="49">
        <f t="shared" si="75"/>
        <v>67.910000000000721</v>
      </c>
      <c r="O775" s="49">
        <f t="shared" si="76"/>
        <v>73.268285702199918</v>
      </c>
      <c r="P775" s="49">
        <f t="shared" si="77"/>
        <v>80.325142857142879</v>
      </c>
      <c r="Q775" s="49">
        <f t="shared" si="78"/>
        <v>83.144571428570785</v>
      </c>
      <c r="R775" s="49">
        <f t="shared" si="79"/>
        <v>86.30428571428574</v>
      </c>
    </row>
    <row r="776" spans="12:18" hidden="1">
      <c r="L776" s="71"/>
      <c r="M776" s="48">
        <v>0.89200000000000002</v>
      </c>
      <c r="N776" s="49">
        <f t="shared" si="75"/>
        <v>67.920000000000726</v>
      </c>
      <c r="O776" s="49">
        <f t="shared" si="76"/>
        <v>73.276571416399918</v>
      </c>
      <c r="P776" s="49">
        <f t="shared" si="77"/>
        <v>80.330285714285736</v>
      </c>
      <c r="Q776" s="49">
        <f t="shared" si="78"/>
        <v>83.149142857142209</v>
      </c>
      <c r="R776" s="49">
        <f t="shared" si="79"/>
        <v>86.308571428571454</v>
      </c>
    </row>
    <row r="777" spans="12:18" hidden="1">
      <c r="L777" s="71"/>
      <c r="M777" s="48">
        <v>0.89300000000000002</v>
      </c>
      <c r="N777" s="49">
        <f t="shared" si="75"/>
        <v>67.930000000000732</v>
      </c>
      <c r="O777" s="49">
        <f t="shared" si="76"/>
        <v>73.284857130599917</v>
      </c>
      <c r="P777" s="49">
        <f t="shared" si="77"/>
        <v>80.335428571428594</v>
      </c>
      <c r="Q777" s="49">
        <f t="shared" si="78"/>
        <v>83.153714285713633</v>
      </c>
      <c r="R777" s="49">
        <f t="shared" si="79"/>
        <v>86.312857142857169</v>
      </c>
    </row>
    <row r="778" spans="12:18" hidden="1">
      <c r="L778" s="71"/>
      <c r="M778" s="48">
        <v>0.89400000000000002</v>
      </c>
      <c r="N778" s="49">
        <f t="shared" si="75"/>
        <v>67.940000000000737</v>
      </c>
      <c r="O778" s="49">
        <f t="shared" si="76"/>
        <v>73.293142844799917</v>
      </c>
      <c r="P778" s="49">
        <f t="shared" si="77"/>
        <v>80.340571428571451</v>
      </c>
      <c r="Q778" s="49">
        <f t="shared" si="78"/>
        <v>83.158285714285057</v>
      </c>
      <c r="R778" s="49">
        <f t="shared" si="79"/>
        <v>86.317142857142883</v>
      </c>
    </row>
    <row r="779" spans="12:18" hidden="1">
      <c r="L779" s="71"/>
      <c r="M779" s="48">
        <v>0.89500000000000002</v>
      </c>
      <c r="N779" s="49">
        <f t="shared" si="75"/>
        <v>67.950000000000742</v>
      </c>
      <c r="O779" s="49">
        <f t="shared" si="76"/>
        <v>73.301428558999916</v>
      </c>
      <c r="P779" s="49">
        <f t="shared" si="77"/>
        <v>80.345714285714308</v>
      </c>
      <c r="Q779" s="49">
        <f t="shared" si="78"/>
        <v>83.162857142856481</v>
      </c>
      <c r="R779" s="49">
        <f t="shared" si="79"/>
        <v>86.321428571428598</v>
      </c>
    </row>
    <row r="780" spans="12:18" hidden="1">
      <c r="L780" s="71"/>
      <c r="M780" s="48">
        <v>0.89600000000000002</v>
      </c>
      <c r="N780" s="49">
        <f t="shared" si="75"/>
        <v>67.960000000000747</v>
      </c>
      <c r="O780" s="49">
        <f t="shared" si="76"/>
        <v>73.309714273199916</v>
      </c>
      <c r="P780" s="49">
        <f t="shared" si="77"/>
        <v>80.350857142857166</v>
      </c>
      <c r="Q780" s="49">
        <f t="shared" si="78"/>
        <v>83.167428571427905</v>
      </c>
      <c r="R780" s="49">
        <f t="shared" si="79"/>
        <v>86.325714285714312</v>
      </c>
    </row>
    <row r="781" spans="12:18" hidden="1">
      <c r="L781" s="71"/>
      <c r="M781" s="48">
        <v>0.89700000000000002</v>
      </c>
      <c r="N781" s="49">
        <f t="shared" si="75"/>
        <v>67.970000000000752</v>
      </c>
      <c r="O781" s="49">
        <f t="shared" si="76"/>
        <v>73.317999987399915</v>
      </c>
      <c r="P781" s="49">
        <f t="shared" si="77"/>
        <v>80.356000000000023</v>
      </c>
      <c r="Q781" s="49">
        <f t="shared" si="78"/>
        <v>83.171999999999329</v>
      </c>
      <c r="R781" s="49">
        <f t="shared" si="79"/>
        <v>86.330000000000027</v>
      </c>
    </row>
    <row r="782" spans="12:18" hidden="1">
      <c r="L782" s="71"/>
      <c r="M782" s="48">
        <v>0.89800000000000002</v>
      </c>
      <c r="N782" s="49">
        <f t="shared" si="75"/>
        <v>67.980000000000757</v>
      </c>
      <c r="O782" s="49">
        <f t="shared" si="76"/>
        <v>73.326285701599915</v>
      </c>
      <c r="P782" s="49">
        <f t="shared" si="77"/>
        <v>80.36114285714288</v>
      </c>
      <c r="Q782" s="49">
        <f t="shared" si="78"/>
        <v>83.176571428570753</v>
      </c>
      <c r="R782" s="49">
        <f t="shared" si="79"/>
        <v>86.334285714285741</v>
      </c>
    </row>
    <row r="783" spans="12:18" hidden="1">
      <c r="L783" s="71"/>
      <c r="M783" s="48">
        <v>0.89900000000000002</v>
      </c>
      <c r="N783" s="49">
        <f t="shared" si="75"/>
        <v>67.990000000000762</v>
      </c>
      <c r="O783" s="49">
        <f t="shared" si="76"/>
        <v>73.334571415799914</v>
      </c>
      <c r="P783" s="49">
        <f t="shared" si="77"/>
        <v>80.366285714285738</v>
      </c>
      <c r="Q783" s="49">
        <f t="shared" si="78"/>
        <v>83.181142857142177</v>
      </c>
      <c r="R783" s="49">
        <f t="shared" si="79"/>
        <v>86.338571428571456</v>
      </c>
    </row>
    <row r="784" spans="12:18" hidden="1">
      <c r="L784" s="71"/>
      <c r="M784" s="48">
        <v>0.9</v>
      </c>
      <c r="N784" s="49">
        <f t="shared" si="75"/>
        <v>68.000000000000767</v>
      </c>
      <c r="O784" s="49">
        <f t="shared" si="76"/>
        <v>73.342857129999913</v>
      </c>
      <c r="P784" s="49">
        <f t="shared" si="77"/>
        <v>80.371428571428595</v>
      </c>
      <c r="Q784" s="49">
        <f t="shared" si="78"/>
        <v>83.185714285713601</v>
      </c>
      <c r="R784" s="49">
        <f t="shared" si="79"/>
        <v>86.34285714285717</v>
      </c>
    </row>
    <row r="785" spans="12:18" hidden="1">
      <c r="L785" s="71"/>
      <c r="M785" s="48">
        <v>0.90100000000000002</v>
      </c>
      <c r="N785" s="49">
        <f t="shared" si="75"/>
        <v>68.010000000000773</v>
      </c>
      <c r="O785" s="49">
        <f t="shared" si="76"/>
        <v>73.351142844199913</v>
      </c>
      <c r="P785" s="49">
        <f t="shared" si="77"/>
        <v>80.376571428571452</v>
      </c>
      <c r="Q785" s="49">
        <f t="shared" si="78"/>
        <v>83.190285714285025</v>
      </c>
      <c r="R785" s="49">
        <f t="shared" si="79"/>
        <v>86.347142857142885</v>
      </c>
    </row>
    <row r="786" spans="12:18" hidden="1">
      <c r="L786" s="71"/>
      <c r="M786" s="48">
        <v>0.90200000000000002</v>
      </c>
      <c r="N786" s="49">
        <f t="shared" si="75"/>
        <v>68.020000000000778</v>
      </c>
      <c r="O786" s="49">
        <f t="shared" si="76"/>
        <v>73.359428558399912</v>
      </c>
      <c r="P786" s="49">
        <f t="shared" si="77"/>
        <v>80.38171428571431</v>
      </c>
      <c r="Q786" s="49">
        <f t="shared" si="78"/>
        <v>83.194857142856449</v>
      </c>
      <c r="R786" s="49">
        <f t="shared" si="79"/>
        <v>86.351428571428599</v>
      </c>
    </row>
    <row r="787" spans="12:18" hidden="1">
      <c r="L787" s="71"/>
      <c r="M787" s="48">
        <v>0.90300000000000002</v>
      </c>
      <c r="N787" s="49">
        <f t="shared" si="75"/>
        <v>68.030000000000783</v>
      </c>
      <c r="O787" s="49">
        <f t="shared" si="76"/>
        <v>73.367714272599912</v>
      </c>
      <c r="P787" s="49">
        <f t="shared" si="77"/>
        <v>80.386857142857167</v>
      </c>
      <c r="Q787" s="49">
        <f t="shared" si="78"/>
        <v>83.199428571427873</v>
      </c>
      <c r="R787" s="49">
        <f t="shared" si="79"/>
        <v>86.355714285714313</v>
      </c>
    </row>
    <row r="788" spans="12:18" hidden="1">
      <c r="L788" s="71"/>
      <c r="M788" s="48">
        <v>0.90400000000000003</v>
      </c>
      <c r="N788" s="49">
        <f t="shared" si="75"/>
        <v>68.040000000000788</v>
      </c>
      <c r="O788" s="49">
        <f t="shared" si="76"/>
        <v>73.375999986799911</v>
      </c>
      <c r="P788" s="49">
        <f t="shared" si="77"/>
        <v>80.392000000000024</v>
      </c>
      <c r="Q788" s="49">
        <f t="shared" si="78"/>
        <v>83.203999999999297</v>
      </c>
      <c r="R788" s="49">
        <f t="shared" si="79"/>
        <v>86.360000000000028</v>
      </c>
    </row>
    <row r="789" spans="12:18" hidden="1">
      <c r="L789" s="71"/>
      <c r="M789" s="48">
        <v>0.90500000000000003</v>
      </c>
      <c r="N789" s="49">
        <f t="shared" si="75"/>
        <v>68.050000000000793</v>
      </c>
      <c r="O789" s="49">
        <f t="shared" si="76"/>
        <v>73.384285700999911</v>
      </c>
      <c r="P789" s="49">
        <f t="shared" si="77"/>
        <v>80.397142857142882</v>
      </c>
      <c r="Q789" s="49">
        <f t="shared" si="78"/>
        <v>83.208571428570721</v>
      </c>
      <c r="R789" s="49">
        <f t="shared" si="79"/>
        <v>86.364285714285742</v>
      </c>
    </row>
    <row r="790" spans="12:18" hidden="1">
      <c r="L790" s="71"/>
      <c r="M790" s="48">
        <v>0.90600000000000003</v>
      </c>
      <c r="N790" s="49">
        <f t="shared" si="75"/>
        <v>68.060000000000798</v>
      </c>
      <c r="O790" s="49">
        <f t="shared" si="76"/>
        <v>73.39257141519991</v>
      </c>
      <c r="P790" s="49">
        <f t="shared" si="77"/>
        <v>80.402285714285739</v>
      </c>
      <c r="Q790" s="49">
        <f t="shared" si="78"/>
        <v>83.213142857142145</v>
      </c>
      <c r="R790" s="49">
        <f t="shared" si="79"/>
        <v>86.368571428571457</v>
      </c>
    </row>
    <row r="791" spans="12:18" hidden="1">
      <c r="L791" s="71"/>
      <c r="M791" s="48">
        <v>0.90700000000000003</v>
      </c>
      <c r="N791" s="49">
        <f t="shared" si="75"/>
        <v>68.070000000000803</v>
      </c>
      <c r="O791" s="49">
        <f t="shared" si="76"/>
        <v>73.40085712939991</v>
      </c>
      <c r="P791" s="49">
        <f t="shared" si="77"/>
        <v>80.407428571428596</v>
      </c>
      <c r="Q791" s="49">
        <f t="shared" si="78"/>
        <v>83.217714285713569</v>
      </c>
      <c r="R791" s="49">
        <f t="shared" si="79"/>
        <v>86.372857142857171</v>
      </c>
    </row>
    <row r="792" spans="12:18" hidden="1">
      <c r="L792" s="71"/>
      <c r="M792" s="48">
        <v>0.90800000000000003</v>
      </c>
      <c r="N792" s="49">
        <f t="shared" si="75"/>
        <v>68.080000000000808</v>
      </c>
      <c r="O792" s="49">
        <f t="shared" si="76"/>
        <v>73.409142843599909</v>
      </c>
      <c r="P792" s="49">
        <f t="shared" si="77"/>
        <v>80.412571428571454</v>
      </c>
      <c r="Q792" s="49">
        <f t="shared" si="78"/>
        <v>83.222285714284993</v>
      </c>
      <c r="R792" s="49">
        <f t="shared" si="79"/>
        <v>86.377142857142886</v>
      </c>
    </row>
    <row r="793" spans="12:18" hidden="1">
      <c r="L793" s="71"/>
      <c r="M793" s="48">
        <v>0.90900000000000003</v>
      </c>
      <c r="N793" s="49">
        <f t="shared" si="75"/>
        <v>68.090000000000813</v>
      </c>
      <c r="O793" s="49">
        <f t="shared" si="76"/>
        <v>73.417428557799909</v>
      </c>
      <c r="P793" s="49">
        <f t="shared" si="77"/>
        <v>80.417714285714311</v>
      </c>
      <c r="Q793" s="49">
        <f t="shared" si="78"/>
        <v>83.226857142856417</v>
      </c>
      <c r="R793" s="49">
        <f t="shared" si="79"/>
        <v>86.3814285714286</v>
      </c>
    </row>
    <row r="794" spans="12:18" hidden="1">
      <c r="L794" s="71"/>
      <c r="M794" s="48">
        <v>0.91</v>
      </c>
      <c r="N794" s="49">
        <f t="shared" si="75"/>
        <v>68.100000000000819</v>
      </c>
      <c r="O794" s="49">
        <f t="shared" si="76"/>
        <v>73.425714271999908</v>
      </c>
      <c r="P794" s="49">
        <f t="shared" si="77"/>
        <v>80.422857142857168</v>
      </c>
      <c r="Q794" s="49">
        <f t="shared" si="78"/>
        <v>83.231428571427841</v>
      </c>
      <c r="R794" s="49">
        <f t="shared" si="79"/>
        <v>86.385714285714315</v>
      </c>
    </row>
    <row r="795" spans="12:18" hidden="1">
      <c r="L795" s="71"/>
      <c r="M795" s="48">
        <v>0.91100000000000003</v>
      </c>
      <c r="N795" s="49">
        <f t="shared" si="75"/>
        <v>68.110000000000824</v>
      </c>
      <c r="O795" s="49">
        <f t="shared" si="76"/>
        <v>73.433999986199908</v>
      </c>
      <c r="P795" s="49">
        <f t="shared" si="77"/>
        <v>80.428000000000026</v>
      </c>
      <c r="Q795" s="49">
        <f t="shared" si="78"/>
        <v>83.235999999999265</v>
      </c>
      <c r="R795" s="49">
        <f t="shared" si="79"/>
        <v>86.390000000000029</v>
      </c>
    </row>
    <row r="796" spans="12:18" hidden="1">
      <c r="L796" s="71"/>
      <c r="M796" s="48">
        <v>0.91200000000000003</v>
      </c>
      <c r="N796" s="49">
        <f t="shared" si="75"/>
        <v>68.120000000000829</v>
      </c>
      <c r="O796" s="49">
        <f t="shared" si="76"/>
        <v>73.442285700399907</v>
      </c>
      <c r="P796" s="49">
        <f t="shared" si="77"/>
        <v>80.433142857142883</v>
      </c>
      <c r="Q796" s="49">
        <f t="shared" si="78"/>
        <v>83.240571428570689</v>
      </c>
      <c r="R796" s="49">
        <f t="shared" si="79"/>
        <v>86.394285714285743</v>
      </c>
    </row>
    <row r="797" spans="12:18" hidden="1">
      <c r="L797" s="71"/>
      <c r="M797" s="48">
        <v>0.91300000000000003</v>
      </c>
      <c r="N797" s="49">
        <f t="shared" si="75"/>
        <v>68.130000000000834</v>
      </c>
      <c r="O797" s="49">
        <f t="shared" si="76"/>
        <v>73.450571414599906</v>
      </c>
      <c r="P797" s="49">
        <f t="shared" si="77"/>
        <v>80.43828571428574</v>
      </c>
      <c r="Q797" s="49">
        <f t="shared" si="78"/>
        <v>83.245142857142113</v>
      </c>
      <c r="R797" s="49">
        <f t="shared" si="79"/>
        <v>86.398571428571458</v>
      </c>
    </row>
    <row r="798" spans="12:18" hidden="1">
      <c r="L798" s="71"/>
      <c r="M798" s="48">
        <v>0.91400000000000003</v>
      </c>
      <c r="N798" s="49">
        <f t="shared" si="75"/>
        <v>68.140000000000839</v>
      </c>
      <c r="O798" s="49">
        <f t="shared" si="76"/>
        <v>73.458857128799906</v>
      </c>
      <c r="P798" s="49">
        <f t="shared" si="77"/>
        <v>80.443428571428598</v>
      </c>
      <c r="Q798" s="49">
        <f t="shared" si="78"/>
        <v>83.249714285713537</v>
      </c>
      <c r="R798" s="49">
        <f t="shared" si="79"/>
        <v>86.402857142857172</v>
      </c>
    </row>
    <row r="799" spans="12:18" hidden="1">
      <c r="L799" s="71"/>
      <c r="M799" s="48">
        <v>0.91500000000000004</v>
      </c>
      <c r="N799" s="49">
        <f t="shared" si="75"/>
        <v>68.150000000000844</v>
      </c>
      <c r="O799" s="49">
        <f t="shared" si="76"/>
        <v>73.467142842999905</v>
      </c>
      <c r="P799" s="49">
        <f t="shared" si="77"/>
        <v>80.448571428571455</v>
      </c>
      <c r="Q799" s="49">
        <f t="shared" si="78"/>
        <v>83.254285714284961</v>
      </c>
      <c r="R799" s="49">
        <f t="shared" si="79"/>
        <v>86.407142857142887</v>
      </c>
    </row>
    <row r="800" spans="12:18" hidden="1">
      <c r="L800" s="71"/>
      <c r="M800" s="48">
        <v>0.91600000000000004</v>
      </c>
      <c r="N800" s="49">
        <f t="shared" si="75"/>
        <v>68.160000000000849</v>
      </c>
      <c r="O800" s="49">
        <f t="shared" si="76"/>
        <v>73.475428557199905</v>
      </c>
      <c r="P800" s="49">
        <f t="shared" si="77"/>
        <v>80.453714285714312</v>
      </c>
      <c r="Q800" s="49">
        <f t="shared" si="78"/>
        <v>83.258857142856385</v>
      </c>
      <c r="R800" s="49">
        <f t="shared" si="79"/>
        <v>86.411428571428601</v>
      </c>
    </row>
    <row r="801" spans="12:18" hidden="1">
      <c r="L801" s="71"/>
      <c r="M801" s="48">
        <v>0.91700000000000004</v>
      </c>
      <c r="N801" s="49">
        <f t="shared" si="75"/>
        <v>68.170000000000854</v>
      </c>
      <c r="O801" s="49">
        <f t="shared" si="76"/>
        <v>73.483714271399904</v>
      </c>
      <c r="P801" s="49">
        <f t="shared" si="77"/>
        <v>80.45885714285717</v>
      </c>
      <c r="Q801" s="49">
        <f t="shared" si="78"/>
        <v>83.263428571427809</v>
      </c>
      <c r="R801" s="49">
        <f t="shared" si="79"/>
        <v>86.415714285714316</v>
      </c>
    </row>
    <row r="802" spans="12:18" hidden="1">
      <c r="L802" s="71"/>
      <c r="M802" s="48">
        <v>0.91800000000000004</v>
      </c>
      <c r="N802" s="49">
        <f t="shared" si="75"/>
        <v>68.180000000000859</v>
      </c>
      <c r="O802" s="49">
        <f t="shared" si="76"/>
        <v>73.491999985599904</v>
      </c>
      <c r="P802" s="49">
        <f t="shared" si="77"/>
        <v>80.464000000000027</v>
      </c>
      <c r="Q802" s="49">
        <f t="shared" si="78"/>
        <v>83.267999999999233</v>
      </c>
      <c r="R802" s="49">
        <f t="shared" si="79"/>
        <v>86.42000000000003</v>
      </c>
    </row>
    <row r="803" spans="12:18" hidden="1">
      <c r="L803" s="71"/>
      <c r="M803" s="48">
        <v>0.91900000000000004</v>
      </c>
      <c r="N803" s="49">
        <f t="shared" si="75"/>
        <v>68.190000000000865</v>
      </c>
      <c r="O803" s="49">
        <f t="shared" si="76"/>
        <v>73.500285699799903</v>
      </c>
      <c r="P803" s="49">
        <f t="shared" si="77"/>
        <v>80.469142857142884</v>
      </c>
      <c r="Q803" s="49">
        <f t="shared" si="78"/>
        <v>83.272571428570657</v>
      </c>
      <c r="R803" s="49">
        <f t="shared" si="79"/>
        <v>86.424285714285745</v>
      </c>
    </row>
    <row r="804" spans="12:18" hidden="1">
      <c r="L804" s="71"/>
      <c r="M804" s="48">
        <v>0.92</v>
      </c>
      <c r="N804" s="49">
        <f t="shared" si="75"/>
        <v>68.20000000000087</v>
      </c>
      <c r="O804" s="49">
        <f t="shared" si="76"/>
        <v>73.508571413999903</v>
      </c>
      <c r="P804" s="49">
        <f t="shared" si="77"/>
        <v>80.474285714285742</v>
      </c>
      <c r="Q804" s="49">
        <f t="shared" si="78"/>
        <v>83.277142857142081</v>
      </c>
      <c r="R804" s="49">
        <f t="shared" si="79"/>
        <v>86.428571428571459</v>
      </c>
    </row>
    <row r="805" spans="12:18" hidden="1">
      <c r="L805" s="71"/>
      <c r="M805" s="48">
        <v>0.92100000000000004</v>
      </c>
      <c r="N805" s="49">
        <f t="shared" si="75"/>
        <v>68.210000000000875</v>
      </c>
      <c r="O805" s="49">
        <f t="shared" si="76"/>
        <v>73.516857128199902</v>
      </c>
      <c r="P805" s="49">
        <f t="shared" si="77"/>
        <v>80.479428571428599</v>
      </c>
      <c r="Q805" s="49">
        <f t="shared" si="78"/>
        <v>83.281714285713505</v>
      </c>
      <c r="R805" s="49">
        <f t="shared" si="79"/>
        <v>86.432857142857173</v>
      </c>
    </row>
    <row r="806" spans="12:18" hidden="1">
      <c r="L806" s="71"/>
      <c r="M806" s="48">
        <v>0.92200000000000004</v>
      </c>
      <c r="N806" s="49">
        <f t="shared" si="75"/>
        <v>68.22000000000088</v>
      </c>
      <c r="O806" s="49">
        <f t="shared" si="76"/>
        <v>73.525142842399902</v>
      </c>
      <c r="P806" s="49">
        <f t="shared" si="77"/>
        <v>80.484571428571456</v>
      </c>
      <c r="Q806" s="49">
        <f t="shared" si="78"/>
        <v>83.286285714284929</v>
      </c>
      <c r="R806" s="49">
        <f t="shared" si="79"/>
        <v>86.437142857142888</v>
      </c>
    </row>
    <row r="807" spans="12:18" hidden="1">
      <c r="L807" s="71"/>
      <c r="M807" s="48">
        <v>0.92300000000000004</v>
      </c>
      <c r="N807" s="49">
        <f t="shared" si="75"/>
        <v>68.230000000000885</v>
      </c>
      <c r="O807" s="49">
        <f t="shared" si="76"/>
        <v>73.533428556599901</v>
      </c>
      <c r="P807" s="49">
        <f t="shared" si="77"/>
        <v>80.489714285714314</v>
      </c>
      <c r="Q807" s="49">
        <f t="shared" si="78"/>
        <v>83.290857142856353</v>
      </c>
      <c r="R807" s="49">
        <f t="shared" si="79"/>
        <v>86.441428571428602</v>
      </c>
    </row>
    <row r="808" spans="12:18" hidden="1">
      <c r="L808" s="71"/>
      <c r="M808" s="48">
        <v>0.92400000000000004</v>
      </c>
      <c r="N808" s="49">
        <f t="shared" si="75"/>
        <v>68.24000000000089</v>
      </c>
      <c r="O808" s="49">
        <f t="shared" si="76"/>
        <v>73.541714270799901</v>
      </c>
      <c r="P808" s="49">
        <f t="shared" si="77"/>
        <v>80.494857142857171</v>
      </c>
      <c r="Q808" s="49">
        <f t="shared" si="78"/>
        <v>83.295428571427777</v>
      </c>
      <c r="R808" s="49">
        <f t="shared" si="79"/>
        <v>86.445714285714317</v>
      </c>
    </row>
    <row r="809" spans="12:18" hidden="1">
      <c r="L809" s="71"/>
      <c r="M809" s="48">
        <v>0.92500000000000004</v>
      </c>
      <c r="N809" s="49">
        <f t="shared" si="75"/>
        <v>68.250000000000895</v>
      </c>
      <c r="O809" s="49">
        <f t="shared" si="76"/>
        <v>73.5499999849999</v>
      </c>
      <c r="P809" s="49">
        <f t="shared" si="77"/>
        <v>80.500000000000028</v>
      </c>
      <c r="Q809" s="49">
        <f t="shared" si="78"/>
        <v>83.299999999999201</v>
      </c>
      <c r="R809" s="49">
        <f t="shared" si="79"/>
        <v>86.450000000000031</v>
      </c>
    </row>
    <row r="810" spans="12:18" hidden="1">
      <c r="L810" s="71"/>
      <c r="M810" s="48">
        <v>0.92600000000000005</v>
      </c>
      <c r="N810" s="49">
        <f t="shared" si="75"/>
        <v>68.2600000000009</v>
      </c>
      <c r="O810" s="49">
        <f t="shared" si="76"/>
        <v>73.558285699199899</v>
      </c>
      <c r="P810" s="49">
        <f t="shared" si="77"/>
        <v>80.505142857142886</v>
      </c>
      <c r="Q810" s="49">
        <f t="shared" si="78"/>
        <v>83.304571428570625</v>
      </c>
      <c r="R810" s="49">
        <f t="shared" si="79"/>
        <v>86.454285714285746</v>
      </c>
    </row>
    <row r="811" spans="12:18" hidden="1">
      <c r="L811" s="71"/>
      <c r="M811" s="48">
        <v>0.92700000000000005</v>
      </c>
      <c r="N811" s="49">
        <f t="shared" si="75"/>
        <v>68.270000000000906</v>
      </c>
      <c r="O811" s="49">
        <f t="shared" si="76"/>
        <v>73.566571413399899</v>
      </c>
      <c r="P811" s="49">
        <f t="shared" si="77"/>
        <v>80.510285714285743</v>
      </c>
      <c r="Q811" s="49">
        <f t="shared" si="78"/>
        <v>83.309142857142049</v>
      </c>
      <c r="R811" s="49">
        <f t="shared" si="79"/>
        <v>86.45857142857146</v>
      </c>
    </row>
    <row r="812" spans="12:18" hidden="1">
      <c r="L812" s="71"/>
      <c r="M812" s="48">
        <v>0.92800000000000005</v>
      </c>
      <c r="N812" s="49">
        <f t="shared" si="75"/>
        <v>68.280000000000911</v>
      </c>
      <c r="O812" s="49">
        <f t="shared" si="76"/>
        <v>73.574857127599898</v>
      </c>
      <c r="P812" s="49">
        <f t="shared" si="77"/>
        <v>80.5154285714286</v>
      </c>
      <c r="Q812" s="49">
        <f t="shared" si="78"/>
        <v>83.313714285713473</v>
      </c>
      <c r="R812" s="49">
        <f t="shared" si="79"/>
        <v>86.462857142857175</v>
      </c>
    </row>
    <row r="813" spans="12:18" hidden="1">
      <c r="L813" s="71"/>
      <c r="M813" s="48">
        <v>0.92900000000000005</v>
      </c>
      <c r="N813" s="49">
        <f t="shared" si="75"/>
        <v>68.290000000000916</v>
      </c>
      <c r="O813" s="49">
        <f t="shared" si="76"/>
        <v>73.583142841799898</v>
      </c>
      <c r="P813" s="49">
        <f t="shared" si="77"/>
        <v>80.520571428571458</v>
      </c>
      <c r="Q813" s="49">
        <f t="shared" si="78"/>
        <v>83.318285714284897</v>
      </c>
      <c r="R813" s="49">
        <f t="shared" si="79"/>
        <v>86.467142857142889</v>
      </c>
    </row>
    <row r="814" spans="12:18" hidden="1">
      <c r="L814" s="71"/>
      <c r="M814" s="48">
        <v>0.93</v>
      </c>
      <c r="N814" s="49">
        <f t="shared" si="75"/>
        <v>68.300000000000921</v>
      </c>
      <c r="O814" s="49">
        <f t="shared" si="76"/>
        <v>73.591428555999897</v>
      </c>
      <c r="P814" s="49">
        <f t="shared" si="77"/>
        <v>80.525714285714315</v>
      </c>
      <c r="Q814" s="49">
        <f t="shared" si="78"/>
        <v>83.322857142856321</v>
      </c>
      <c r="R814" s="49">
        <f t="shared" si="79"/>
        <v>86.471428571428604</v>
      </c>
    </row>
    <row r="815" spans="12:18" hidden="1">
      <c r="L815" s="71"/>
      <c r="M815" s="48">
        <v>0.93100000000000005</v>
      </c>
      <c r="N815" s="49">
        <f t="shared" si="75"/>
        <v>68.310000000000926</v>
      </c>
      <c r="O815" s="49">
        <f t="shared" si="76"/>
        <v>73.599714270199897</v>
      </c>
      <c r="P815" s="49">
        <f t="shared" si="77"/>
        <v>80.530857142857172</v>
      </c>
      <c r="Q815" s="49">
        <f t="shared" si="78"/>
        <v>83.327428571427745</v>
      </c>
      <c r="R815" s="49">
        <f t="shared" si="79"/>
        <v>86.475714285714318</v>
      </c>
    </row>
    <row r="816" spans="12:18" hidden="1">
      <c r="L816" s="71"/>
      <c r="M816" s="48">
        <v>0.93200000000000005</v>
      </c>
      <c r="N816" s="49">
        <f t="shared" si="75"/>
        <v>68.320000000000931</v>
      </c>
      <c r="O816" s="49">
        <f t="shared" si="76"/>
        <v>73.607999984399896</v>
      </c>
      <c r="P816" s="49">
        <f t="shared" si="77"/>
        <v>80.53600000000003</v>
      </c>
      <c r="Q816" s="49">
        <f t="shared" si="78"/>
        <v>83.331999999999169</v>
      </c>
      <c r="R816" s="49">
        <f t="shared" si="79"/>
        <v>86.480000000000032</v>
      </c>
    </row>
    <row r="817" spans="12:18" hidden="1">
      <c r="L817" s="71"/>
      <c r="M817" s="48">
        <v>0.93300000000000005</v>
      </c>
      <c r="N817" s="49">
        <f t="shared" si="75"/>
        <v>68.330000000000936</v>
      </c>
      <c r="O817" s="49">
        <f t="shared" si="76"/>
        <v>73.616285698599896</v>
      </c>
      <c r="P817" s="49">
        <f t="shared" si="77"/>
        <v>80.541142857142887</v>
      </c>
      <c r="Q817" s="49">
        <f t="shared" si="78"/>
        <v>83.336571428570593</v>
      </c>
      <c r="R817" s="49">
        <f t="shared" si="79"/>
        <v>86.484285714285747</v>
      </c>
    </row>
    <row r="818" spans="12:18" hidden="1">
      <c r="L818" s="71"/>
      <c r="M818" s="48">
        <v>0.93400000000000005</v>
      </c>
      <c r="N818" s="49">
        <f t="shared" si="75"/>
        <v>68.340000000000941</v>
      </c>
      <c r="O818" s="49">
        <f t="shared" si="76"/>
        <v>73.624571412799895</v>
      </c>
      <c r="P818" s="49">
        <f t="shared" si="77"/>
        <v>80.546285714285744</v>
      </c>
      <c r="Q818" s="49">
        <f t="shared" si="78"/>
        <v>83.341142857142017</v>
      </c>
      <c r="R818" s="49">
        <f t="shared" si="79"/>
        <v>86.488571428571461</v>
      </c>
    </row>
    <row r="819" spans="12:18" hidden="1">
      <c r="L819" s="71"/>
      <c r="M819" s="48">
        <v>0.93500000000000005</v>
      </c>
      <c r="N819" s="49">
        <f t="shared" si="75"/>
        <v>68.350000000000946</v>
      </c>
      <c r="O819" s="49">
        <f t="shared" si="76"/>
        <v>73.632857126999895</v>
      </c>
      <c r="P819" s="49">
        <f t="shared" si="77"/>
        <v>80.551428571428602</v>
      </c>
      <c r="Q819" s="49">
        <f t="shared" si="78"/>
        <v>83.345714285713441</v>
      </c>
      <c r="R819" s="49">
        <f t="shared" si="79"/>
        <v>86.492857142857176</v>
      </c>
    </row>
    <row r="820" spans="12:18" hidden="1">
      <c r="L820" s="71"/>
      <c r="M820" s="48">
        <v>0.93600000000000005</v>
      </c>
      <c r="N820" s="49">
        <f t="shared" si="75"/>
        <v>68.360000000000952</v>
      </c>
      <c r="O820" s="49">
        <f t="shared" si="76"/>
        <v>73.641142841199894</v>
      </c>
      <c r="P820" s="49">
        <f t="shared" si="77"/>
        <v>80.556571428571459</v>
      </c>
      <c r="Q820" s="49">
        <f t="shared" si="78"/>
        <v>83.350285714284865</v>
      </c>
      <c r="R820" s="49">
        <f t="shared" si="79"/>
        <v>86.49714285714289</v>
      </c>
    </row>
    <row r="821" spans="12:18" hidden="1">
      <c r="L821" s="71"/>
      <c r="M821" s="48">
        <v>0.93700000000000006</v>
      </c>
      <c r="N821" s="49">
        <f t="shared" si="75"/>
        <v>68.370000000000957</v>
      </c>
      <c r="O821" s="49">
        <f t="shared" si="76"/>
        <v>73.649428555399894</v>
      </c>
      <c r="P821" s="49">
        <f t="shared" si="77"/>
        <v>80.561714285714316</v>
      </c>
      <c r="Q821" s="49">
        <f t="shared" si="78"/>
        <v>83.354857142856289</v>
      </c>
      <c r="R821" s="49">
        <f t="shared" si="79"/>
        <v>86.501428571428605</v>
      </c>
    </row>
    <row r="822" spans="12:18" hidden="1">
      <c r="L822" s="71"/>
      <c r="M822" s="48">
        <v>0.93799999999999994</v>
      </c>
      <c r="N822" s="49">
        <f t="shared" si="75"/>
        <v>68.380000000000962</v>
      </c>
      <c r="O822" s="49">
        <f t="shared" si="76"/>
        <v>73.657714269599893</v>
      </c>
      <c r="P822" s="49">
        <f t="shared" si="77"/>
        <v>80.566857142857174</v>
      </c>
      <c r="Q822" s="49">
        <f t="shared" si="78"/>
        <v>83.359428571427713</v>
      </c>
      <c r="R822" s="49">
        <f t="shared" si="79"/>
        <v>86.505714285714319</v>
      </c>
    </row>
    <row r="823" spans="12:18" hidden="1">
      <c r="L823" s="71"/>
      <c r="M823" s="48">
        <v>0.93899999999999995</v>
      </c>
      <c r="N823" s="49">
        <f t="shared" si="75"/>
        <v>68.390000000000967</v>
      </c>
      <c r="O823" s="49">
        <f t="shared" si="76"/>
        <v>73.665999983799892</v>
      </c>
      <c r="P823" s="49">
        <f t="shared" si="77"/>
        <v>80.572000000000031</v>
      </c>
      <c r="Q823" s="49">
        <f t="shared" si="78"/>
        <v>83.363999999999137</v>
      </c>
      <c r="R823" s="49">
        <f t="shared" si="79"/>
        <v>86.510000000000034</v>
      </c>
    </row>
    <row r="824" spans="12:18" hidden="1">
      <c r="L824" s="71"/>
      <c r="M824" s="48">
        <v>0.94</v>
      </c>
      <c r="N824" s="49">
        <f t="shared" si="75"/>
        <v>68.400000000000972</v>
      </c>
      <c r="O824" s="49">
        <f t="shared" si="76"/>
        <v>73.674285697999892</v>
      </c>
      <c r="P824" s="49">
        <f t="shared" si="77"/>
        <v>80.577142857142888</v>
      </c>
      <c r="Q824" s="49">
        <f t="shared" si="78"/>
        <v>83.368571428570561</v>
      </c>
      <c r="R824" s="49">
        <f t="shared" si="79"/>
        <v>86.514285714285748</v>
      </c>
    </row>
    <row r="825" spans="12:18" hidden="1">
      <c r="L825" s="71"/>
      <c r="M825" s="48">
        <v>0.94099999999999995</v>
      </c>
      <c r="N825" s="49">
        <f t="shared" si="75"/>
        <v>68.410000000000977</v>
      </c>
      <c r="O825" s="49">
        <f t="shared" si="76"/>
        <v>73.682571412199891</v>
      </c>
      <c r="P825" s="49">
        <f t="shared" si="77"/>
        <v>80.582285714285746</v>
      </c>
      <c r="Q825" s="49">
        <f t="shared" si="78"/>
        <v>83.373142857141985</v>
      </c>
      <c r="R825" s="49">
        <f t="shared" si="79"/>
        <v>86.518571428571462</v>
      </c>
    </row>
    <row r="826" spans="12:18" hidden="1">
      <c r="L826" s="71"/>
      <c r="M826" s="48">
        <v>0.94199999999999995</v>
      </c>
      <c r="N826" s="49">
        <f t="shared" si="75"/>
        <v>68.420000000000982</v>
      </c>
      <c r="O826" s="49">
        <f t="shared" si="76"/>
        <v>73.690857126399891</v>
      </c>
      <c r="P826" s="49">
        <f t="shared" si="77"/>
        <v>80.587428571428603</v>
      </c>
      <c r="Q826" s="49">
        <f t="shared" si="78"/>
        <v>83.377714285713409</v>
      </c>
      <c r="R826" s="49">
        <f t="shared" si="79"/>
        <v>86.522857142857177</v>
      </c>
    </row>
    <row r="827" spans="12:18" hidden="1">
      <c r="L827" s="71"/>
      <c r="M827" s="48">
        <v>0.94299999999999995</v>
      </c>
      <c r="N827" s="49">
        <f t="shared" si="75"/>
        <v>68.430000000000987</v>
      </c>
      <c r="O827" s="49">
        <f t="shared" si="76"/>
        <v>73.69914284059989</v>
      </c>
      <c r="P827" s="49">
        <f t="shared" si="77"/>
        <v>80.592571428571461</v>
      </c>
      <c r="Q827" s="49">
        <f t="shared" si="78"/>
        <v>83.382285714284833</v>
      </c>
      <c r="R827" s="49">
        <f t="shared" si="79"/>
        <v>86.527142857142891</v>
      </c>
    </row>
    <row r="828" spans="12:18" hidden="1">
      <c r="L828" s="71"/>
      <c r="M828" s="48">
        <v>0.94399999999999995</v>
      </c>
      <c r="N828" s="49">
        <f t="shared" ref="N828:N891" si="80">N827+0.01</f>
        <v>68.440000000000992</v>
      </c>
      <c r="O828" s="49">
        <f t="shared" ref="O828:O891" si="81">O827+0.0082857142</f>
        <v>73.70742855479989</v>
      </c>
      <c r="P828" s="49">
        <f t="shared" ref="P828:P891" si="82">P827+0.0051428571428571</f>
        <v>80.597714285714318</v>
      </c>
      <c r="Q828" s="49">
        <f t="shared" ref="Q828:Q891" si="83">Q827+0.0045714285714286</f>
        <v>83.386857142856257</v>
      </c>
      <c r="R828" s="49">
        <f t="shared" ref="R828:R891" si="84">R827+0.0042857142857143</f>
        <v>86.531428571428606</v>
      </c>
    </row>
    <row r="829" spans="12:18" hidden="1">
      <c r="L829" s="71"/>
      <c r="M829" s="48">
        <v>0.94499999999999995</v>
      </c>
      <c r="N829" s="49">
        <f t="shared" si="80"/>
        <v>68.450000000000998</v>
      </c>
      <c r="O829" s="49">
        <f t="shared" si="81"/>
        <v>73.715714268999889</v>
      </c>
      <c r="P829" s="49">
        <f t="shared" si="82"/>
        <v>80.602857142857175</v>
      </c>
      <c r="Q829" s="49">
        <f t="shared" si="83"/>
        <v>83.391428571427682</v>
      </c>
      <c r="R829" s="49">
        <f t="shared" si="84"/>
        <v>86.53571428571432</v>
      </c>
    </row>
    <row r="830" spans="12:18" hidden="1">
      <c r="L830" s="71"/>
      <c r="M830" s="48">
        <v>0.94599999999999995</v>
      </c>
      <c r="N830" s="49">
        <f t="shared" si="80"/>
        <v>68.460000000001003</v>
      </c>
      <c r="O830" s="49">
        <f t="shared" si="81"/>
        <v>73.723999983199889</v>
      </c>
      <c r="P830" s="49">
        <f t="shared" si="82"/>
        <v>80.608000000000033</v>
      </c>
      <c r="Q830" s="49">
        <f t="shared" si="83"/>
        <v>83.395999999999106</v>
      </c>
      <c r="R830" s="49">
        <f t="shared" si="84"/>
        <v>86.540000000000035</v>
      </c>
    </row>
    <row r="831" spans="12:18" hidden="1">
      <c r="L831" s="71"/>
      <c r="M831" s="48">
        <v>0.94699999999999995</v>
      </c>
      <c r="N831" s="49">
        <f t="shared" si="80"/>
        <v>68.470000000001008</v>
      </c>
      <c r="O831" s="49">
        <f t="shared" si="81"/>
        <v>73.732285697399888</v>
      </c>
      <c r="P831" s="49">
        <f t="shared" si="82"/>
        <v>80.61314285714289</v>
      </c>
      <c r="Q831" s="49">
        <f t="shared" si="83"/>
        <v>83.40057142857053</v>
      </c>
      <c r="R831" s="49">
        <f t="shared" si="84"/>
        <v>86.544285714285749</v>
      </c>
    </row>
    <row r="832" spans="12:18" hidden="1">
      <c r="L832" s="71"/>
      <c r="M832" s="48">
        <v>0.94799999999999995</v>
      </c>
      <c r="N832" s="49">
        <f t="shared" si="80"/>
        <v>68.480000000001013</v>
      </c>
      <c r="O832" s="49">
        <f t="shared" si="81"/>
        <v>73.740571411599888</v>
      </c>
      <c r="P832" s="49">
        <f t="shared" si="82"/>
        <v>80.618285714285747</v>
      </c>
      <c r="Q832" s="49">
        <f t="shared" si="83"/>
        <v>83.405142857141954</v>
      </c>
      <c r="R832" s="49">
        <f t="shared" si="84"/>
        <v>86.548571428571464</v>
      </c>
    </row>
    <row r="833" spans="12:18" hidden="1">
      <c r="L833" s="71"/>
      <c r="M833" s="48">
        <v>0.94899999999999995</v>
      </c>
      <c r="N833" s="49">
        <f t="shared" si="80"/>
        <v>68.490000000001018</v>
      </c>
      <c r="O833" s="49">
        <f t="shared" si="81"/>
        <v>73.748857125799887</v>
      </c>
      <c r="P833" s="49">
        <f t="shared" si="82"/>
        <v>80.623428571428605</v>
      </c>
      <c r="Q833" s="49">
        <f t="shared" si="83"/>
        <v>83.409714285713378</v>
      </c>
      <c r="R833" s="49">
        <f t="shared" si="84"/>
        <v>86.552857142857178</v>
      </c>
    </row>
    <row r="834" spans="12:18" hidden="1">
      <c r="L834" s="71"/>
      <c r="M834" s="48">
        <v>0.95</v>
      </c>
      <c r="N834" s="49">
        <f t="shared" si="80"/>
        <v>68.500000000001023</v>
      </c>
      <c r="O834" s="49">
        <f t="shared" si="81"/>
        <v>73.757142839999887</v>
      </c>
      <c r="P834" s="49">
        <f t="shared" si="82"/>
        <v>80.628571428571462</v>
      </c>
      <c r="Q834" s="49">
        <f t="shared" si="83"/>
        <v>83.414285714284802</v>
      </c>
      <c r="R834" s="49">
        <f t="shared" si="84"/>
        <v>86.557142857142892</v>
      </c>
    </row>
    <row r="835" spans="12:18" hidden="1">
      <c r="L835" s="71"/>
      <c r="M835" s="48">
        <v>0.95099999999999996</v>
      </c>
      <c r="N835" s="49">
        <f t="shared" si="80"/>
        <v>68.510000000001028</v>
      </c>
      <c r="O835" s="49">
        <f t="shared" si="81"/>
        <v>73.765428554199886</v>
      </c>
      <c r="P835" s="49">
        <f t="shared" si="82"/>
        <v>80.633714285714319</v>
      </c>
      <c r="Q835" s="49">
        <f t="shared" si="83"/>
        <v>83.418857142856226</v>
      </c>
      <c r="R835" s="49">
        <f t="shared" si="84"/>
        <v>86.561428571428607</v>
      </c>
    </row>
    <row r="836" spans="12:18" hidden="1">
      <c r="L836" s="71"/>
      <c r="M836" s="48">
        <v>0.95199999999999996</v>
      </c>
      <c r="N836" s="49">
        <f t="shared" si="80"/>
        <v>68.520000000001033</v>
      </c>
      <c r="O836" s="49">
        <f t="shared" si="81"/>
        <v>73.773714268399885</v>
      </c>
      <c r="P836" s="49">
        <f t="shared" si="82"/>
        <v>80.638857142857177</v>
      </c>
      <c r="Q836" s="49">
        <f t="shared" si="83"/>
        <v>83.42342857142765</v>
      </c>
      <c r="R836" s="49">
        <f t="shared" si="84"/>
        <v>86.565714285714321</v>
      </c>
    </row>
    <row r="837" spans="12:18" hidden="1">
      <c r="L837" s="71"/>
      <c r="M837" s="48">
        <v>0.95299999999999996</v>
      </c>
      <c r="N837" s="49">
        <f t="shared" si="80"/>
        <v>68.530000000001039</v>
      </c>
      <c r="O837" s="49">
        <f t="shared" si="81"/>
        <v>73.781999982599885</v>
      </c>
      <c r="P837" s="49">
        <f t="shared" si="82"/>
        <v>80.644000000000034</v>
      </c>
      <c r="Q837" s="49">
        <f t="shared" si="83"/>
        <v>83.427999999999074</v>
      </c>
      <c r="R837" s="49">
        <f t="shared" si="84"/>
        <v>86.570000000000036</v>
      </c>
    </row>
    <row r="838" spans="12:18" hidden="1">
      <c r="L838" s="71"/>
      <c r="M838" s="48">
        <v>0.95399999999999996</v>
      </c>
      <c r="N838" s="49">
        <f t="shared" si="80"/>
        <v>68.540000000001044</v>
      </c>
      <c r="O838" s="49">
        <f t="shared" si="81"/>
        <v>73.790285696799884</v>
      </c>
      <c r="P838" s="49">
        <f t="shared" si="82"/>
        <v>80.649142857142891</v>
      </c>
      <c r="Q838" s="49">
        <f t="shared" si="83"/>
        <v>83.432571428570498</v>
      </c>
      <c r="R838" s="49">
        <f t="shared" si="84"/>
        <v>86.57428571428575</v>
      </c>
    </row>
    <row r="839" spans="12:18" hidden="1">
      <c r="L839" s="71"/>
      <c r="M839" s="48">
        <v>0.95499999999999996</v>
      </c>
      <c r="N839" s="49">
        <f t="shared" si="80"/>
        <v>68.550000000001049</v>
      </c>
      <c r="O839" s="49">
        <f t="shared" si="81"/>
        <v>73.798571410999884</v>
      </c>
      <c r="P839" s="49">
        <f t="shared" si="82"/>
        <v>80.654285714285749</v>
      </c>
      <c r="Q839" s="49">
        <f t="shared" si="83"/>
        <v>83.437142857141922</v>
      </c>
      <c r="R839" s="49">
        <f t="shared" si="84"/>
        <v>86.578571428571465</v>
      </c>
    </row>
    <row r="840" spans="12:18" hidden="1">
      <c r="L840" s="71"/>
      <c r="M840" s="48">
        <v>0.95599999999999996</v>
      </c>
      <c r="N840" s="49">
        <f t="shared" si="80"/>
        <v>68.560000000001054</v>
      </c>
      <c r="O840" s="49">
        <f t="shared" si="81"/>
        <v>73.806857125199883</v>
      </c>
      <c r="P840" s="49">
        <f t="shared" si="82"/>
        <v>80.659428571428606</v>
      </c>
      <c r="Q840" s="49">
        <f t="shared" si="83"/>
        <v>83.441714285713346</v>
      </c>
      <c r="R840" s="49">
        <f t="shared" si="84"/>
        <v>86.582857142857179</v>
      </c>
    </row>
    <row r="841" spans="12:18" hidden="1">
      <c r="L841" s="71"/>
      <c r="M841" s="48">
        <v>0.95699999999999996</v>
      </c>
      <c r="N841" s="49">
        <f t="shared" si="80"/>
        <v>68.570000000001059</v>
      </c>
      <c r="O841" s="49">
        <f t="shared" si="81"/>
        <v>73.815142839399883</v>
      </c>
      <c r="P841" s="49">
        <f t="shared" si="82"/>
        <v>80.664571428571463</v>
      </c>
      <c r="Q841" s="49">
        <f t="shared" si="83"/>
        <v>83.44628571428477</v>
      </c>
      <c r="R841" s="49">
        <f t="shared" si="84"/>
        <v>86.587142857142894</v>
      </c>
    </row>
    <row r="842" spans="12:18" hidden="1">
      <c r="L842" s="71"/>
      <c r="M842" s="48">
        <v>0.95799999999999996</v>
      </c>
      <c r="N842" s="49">
        <f t="shared" si="80"/>
        <v>68.580000000001064</v>
      </c>
      <c r="O842" s="49">
        <f t="shared" si="81"/>
        <v>73.823428553599882</v>
      </c>
      <c r="P842" s="49">
        <f t="shared" si="82"/>
        <v>80.669714285714321</v>
      </c>
      <c r="Q842" s="49">
        <f t="shared" si="83"/>
        <v>83.450857142856194</v>
      </c>
      <c r="R842" s="49">
        <f t="shared" si="84"/>
        <v>86.591428571428608</v>
      </c>
    </row>
    <row r="843" spans="12:18" hidden="1">
      <c r="L843" s="71"/>
      <c r="M843" s="48">
        <v>0.95899999999999996</v>
      </c>
      <c r="N843" s="49">
        <f t="shared" si="80"/>
        <v>68.590000000001069</v>
      </c>
      <c r="O843" s="49">
        <f t="shared" si="81"/>
        <v>73.831714267799882</v>
      </c>
      <c r="P843" s="49">
        <f t="shared" si="82"/>
        <v>80.674857142857178</v>
      </c>
      <c r="Q843" s="49">
        <f t="shared" si="83"/>
        <v>83.455428571427618</v>
      </c>
      <c r="R843" s="49">
        <f t="shared" si="84"/>
        <v>86.595714285714323</v>
      </c>
    </row>
    <row r="844" spans="12:18" hidden="1">
      <c r="L844" s="71"/>
      <c r="M844" s="48">
        <v>0.96</v>
      </c>
      <c r="N844" s="49">
        <f t="shared" si="80"/>
        <v>68.600000000001074</v>
      </c>
      <c r="O844" s="49">
        <f t="shared" si="81"/>
        <v>73.839999981999881</v>
      </c>
      <c r="P844" s="49">
        <f t="shared" si="82"/>
        <v>80.680000000000035</v>
      </c>
      <c r="Q844" s="49">
        <f t="shared" si="83"/>
        <v>83.459999999999042</v>
      </c>
      <c r="R844" s="49">
        <f t="shared" si="84"/>
        <v>86.600000000000037</v>
      </c>
    </row>
    <row r="845" spans="12:18" hidden="1">
      <c r="L845" s="71"/>
      <c r="M845" s="48">
        <v>0.96099999999999997</v>
      </c>
      <c r="N845" s="49">
        <f t="shared" si="80"/>
        <v>68.610000000001079</v>
      </c>
      <c r="O845" s="49">
        <f t="shared" si="81"/>
        <v>73.848285696199881</v>
      </c>
      <c r="P845" s="49">
        <f t="shared" si="82"/>
        <v>80.685142857142893</v>
      </c>
      <c r="Q845" s="49">
        <f t="shared" si="83"/>
        <v>83.464571428570466</v>
      </c>
      <c r="R845" s="49">
        <f t="shared" si="84"/>
        <v>86.604285714285751</v>
      </c>
    </row>
    <row r="846" spans="12:18" hidden="1">
      <c r="L846" s="71"/>
      <c r="M846" s="48">
        <v>0.96199999999999997</v>
      </c>
      <c r="N846" s="49">
        <f t="shared" si="80"/>
        <v>68.620000000001085</v>
      </c>
      <c r="O846" s="49">
        <f t="shared" si="81"/>
        <v>73.85657141039988</v>
      </c>
      <c r="P846" s="49">
        <f t="shared" si="82"/>
        <v>80.69028571428575</v>
      </c>
      <c r="Q846" s="49">
        <f t="shared" si="83"/>
        <v>83.46914285714189</v>
      </c>
      <c r="R846" s="49">
        <f t="shared" si="84"/>
        <v>86.608571428571466</v>
      </c>
    </row>
    <row r="847" spans="12:18" hidden="1">
      <c r="L847" s="71"/>
      <c r="M847" s="48">
        <v>0.96299999999999997</v>
      </c>
      <c r="N847" s="49">
        <f t="shared" si="80"/>
        <v>68.63000000000109</v>
      </c>
      <c r="O847" s="49">
        <f t="shared" si="81"/>
        <v>73.86485712459988</v>
      </c>
      <c r="P847" s="49">
        <f t="shared" si="82"/>
        <v>80.695428571428607</v>
      </c>
      <c r="Q847" s="49">
        <f t="shared" si="83"/>
        <v>83.473714285713314</v>
      </c>
      <c r="R847" s="49">
        <f t="shared" si="84"/>
        <v>86.61285714285718</v>
      </c>
    </row>
    <row r="848" spans="12:18" hidden="1">
      <c r="L848" s="71"/>
      <c r="M848" s="48">
        <v>0.96399999999999997</v>
      </c>
      <c r="N848" s="49">
        <f t="shared" si="80"/>
        <v>68.640000000001095</v>
      </c>
      <c r="O848" s="49">
        <f t="shared" si="81"/>
        <v>73.873142838799879</v>
      </c>
      <c r="P848" s="49">
        <f t="shared" si="82"/>
        <v>80.700571428571465</v>
      </c>
      <c r="Q848" s="49">
        <f t="shared" si="83"/>
        <v>83.478285714284738</v>
      </c>
      <c r="R848" s="49">
        <f t="shared" si="84"/>
        <v>86.617142857142895</v>
      </c>
    </row>
    <row r="849" spans="12:18" hidden="1">
      <c r="L849" s="71"/>
      <c r="M849" s="48">
        <v>0.96499999999999997</v>
      </c>
      <c r="N849" s="49">
        <f t="shared" si="80"/>
        <v>68.6500000000011</v>
      </c>
      <c r="O849" s="49">
        <f t="shared" si="81"/>
        <v>73.881428552999878</v>
      </c>
      <c r="P849" s="49">
        <f t="shared" si="82"/>
        <v>80.705714285714322</v>
      </c>
      <c r="Q849" s="49">
        <f t="shared" si="83"/>
        <v>83.482857142856162</v>
      </c>
      <c r="R849" s="49">
        <f t="shared" si="84"/>
        <v>86.621428571428609</v>
      </c>
    </row>
    <row r="850" spans="12:18" hidden="1">
      <c r="L850" s="71"/>
      <c r="M850" s="48">
        <v>0.96599999999999997</v>
      </c>
      <c r="N850" s="49">
        <f t="shared" si="80"/>
        <v>68.660000000001105</v>
      </c>
      <c r="O850" s="49">
        <f t="shared" si="81"/>
        <v>73.889714267199878</v>
      </c>
      <c r="P850" s="49">
        <f t="shared" si="82"/>
        <v>80.710857142857179</v>
      </c>
      <c r="Q850" s="49">
        <f t="shared" si="83"/>
        <v>83.487428571427586</v>
      </c>
      <c r="R850" s="49">
        <f t="shared" si="84"/>
        <v>86.625714285714324</v>
      </c>
    </row>
    <row r="851" spans="12:18" hidden="1">
      <c r="L851" s="71"/>
      <c r="M851" s="48">
        <v>0.96699999999999997</v>
      </c>
      <c r="N851" s="49">
        <f t="shared" si="80"/>
        <v>68.67000000000111</v>
      </c>
      <c r="O851" s="49">
        <f t="shared" si="81"/>
        <v>73.897999981399877</v>
      </c>
      <c r="P851" s="49">
        <f t="shared" si="82"/>
        <v>80.716000000000037</v>
      </c>
      <c r="Q851" s="49">
        <f t="shared" si="83"/>
        <v>83.49199999999901</v>
      </c>
      <c r="R851" s="49">
        <f t="shared" si="84"/>
        <v>86.630000000000038</v>
      </c>
    </row>
    <row r="852" spans="12:18" hidden="1">
      <c r="L852" s="71"/>
      <c r="M852" s="48">
        <v>0.96799999999999997</v>
      </c>
      <c r="N852" s="49">
        <f t="shared" si="80"/>
        <v>68.680000000001115</v>
      </c>
      <c r="O852" s="49">
        <f t="shared" si="81"/>
        <v>73.906285695599877</v>
      </c>
      <c r="P852" s="49">
        <f t="shared" si="82"/>
        <v>80.721142857142894</v>
      </c>
      <c r="Q852" s="49">
        <f t="shared" si="83"/>
        <v>83.496571428570434</v>
      </c>
      <c r="R852" s="49">
        <f t="shared" si="84"/>
        <v>86.634285714285753</v>
      </c>
    </row>
    <row r="853" spans="12:18" hidden="1">
      <c r="L853" s="71"/>
      <c r="M853" s="48">
        <v>0.96899999999999997</v>
      </c>
      <c r="N853" s="49">
        <f t="shared" si="80"/>
        <v>68.69000000000112</v>
      </c>
      <c r="O853" s="49">
        <f t="shared" si="81"/>
        <v>73.914571409799876</v>
      </c>
      <c r="P853" s="49">
        <f t="shared" si="82"/>
        <v>80.726285714285751</v>
      </c>
      <c r="Q853" s="49">
        <f t="shared" si="83"/>
        <v>83.501142857141858</v>
      </c>
      <c r="R853" s="49">
        <f t="shared" si="84"/>
        <v>86.638571428571467</v>
      </c>
    </row>
    <row r="854" spans="12:18" hidden="1">
      <c r="L854" s="71"/>
      <c r="M854" s="48">
        <v>0.97</v>
      </c>
      <c r="N854" s="49">
        <f t="shared" si="80"/>
        <v>68.700000000001125</v>
      </c>
      <c r="O854" s="49">
        <f t="shared" si="81"/>
        <v>73.922857123999876</v>
      </c>
      <c r="P854" s="49">
        <f t="shared" si="82"/>
        <v>80.731428571428609</v>
      </c>
      <c r="Q854" s="49">
        <f t="shared" si="83"/>
        <v>83.505714285713282</v>
      </c>
      <c r="R854" s="49">
        <f t="shared" si="84"/>
        <v>86.642857142857181</v>
      </c>
    </row>
    <row r="855" spans="12:18" hidden="1">
      <c r="L855" s="71"/>
      <c r="M855" s="48">
        <v>0.97099999999999997</v>
      </c>
      <c r="N855" s="49">
        <f t="shared" si="80"/>
        <v>68.710000000001131</v>
      </c>
      <c r="O855" s="49">
        <f t="shared" si="81"/>
        <v>73.931142838199875</v>
      </c>
      <c r="P855" s="49">
        <f t="shared" si="82"/>
        <v>80.736571428571466</v>
      </c>
      <c r="Q855" s="49">
        <f t="shared" si="83"/>
        <v>83.510285714284706</v>
      </c>
      <c r="R855" s="49">
        <f t="shared" si="84"/>
        <v>86.647142857142896</v>
      </c>
    </row>
    <row r="856" spans="12:18" hidden="1">
      <c r="L856" s="71"/>
      <c r="M856" s="48">
        <v>0.97199999999999998</v>
      </c>
      <c r="N856" s="49">
        <f t="shared" si="80"/>
        <v>68.720000000001136</v>
      </c>
      <c r="O856" s="49">
        <f t="shared" si="81"/>
        <v>73.939428552399875</v>
      </c>
      <c r="P856" s="49">
        <f t="shared" si="82"/>
        <v>80.741714285714323</v>
      </c>
      <c r="Q856" s="49">
        <f t="shared" si="83"/>
        <v>83.51485714285613</v>
      </c>
      <c r="R856" s="49">
        <f t="shared" si="84"/>
        <v>86.65142857142861</v>
      </c>
    </row>
    <row r="857" spans="12:18" hidden="1">
      <c r="L857" s="71"/>
      <c r="M857" s="48">
        <v>0.97299999999999998</v>
      </c>
      <c r="N857" s="49">
        <f t="shared" si="80"/>
        <v>68.730000000001141</v>
      </c>
      <c r="O857" s="49">
        <f t="shared" si="81"/>
        <v>73.947714266599874</v>
      </c>
      <c r="P857" s="49">
        <f t="shared" si="82"/>
        <v>80.746857142857181</v>
      </c>
      <c r="Q857" s="49">
        <f t="shared" si="83"/>
        <v>83.519428571427554</v>
      </c>
      <c r="R857" s="49">
        <f t="shared" si="84"/>
        <v>86.655714285714325</v>
      </c>
    </row>
    <row r="858" spans="12:18" hidden="1">
      <c r="L858" s="71"/>
      <c r="M858" s="48">
        <v>0.97399999999999998</v>
      </c>
      <c r="N858" s="49">
        <f t="shared" si="80"/>
        <v>68.740000000001146</v>
      </c>
      <c r="O858" s="49">
        <f t="shared" si="81"/>
        <v>73.955999980799874</v>
      </c>
      <c r="P858" s="49">
        <f t="shared" si="82"/>
        <v>80.752000000000038</v>
      </c>
      <c r="Q858" s="49">
        <f t="shared" si="83"/>
        <v>83.523999999998978</v>
      </c>
      <c r="R858" s="49">
        <f t="shared" si="84"/>
        <v>86.660000000000039</v>
      </c>
    </row>
    <row r="859" spans="12:18" hidden="1">
      <c r="L859" s="71"/>
      <c r="M859" s="48">
        <v>0.97499999999999998</v>
      </c>
      <c r="N859" s="49">
        <f t="shared" si="80"/>
        <v>68.750000000001151</v>
      </c>
      <c r="O859" s="49">
        <f t="shared" si="81"/>
        <v>73.964285694999873</v>
      </c>
      <c r="P859" s="49">
        <f t="shared" si="82"/>
        <v>80.757142857142895</v>
      </c>
      <c r="Q859" s="49">
        <f t="shared" si="83"/>
        <v>83.528571428570402</v>
      </c>
      <c r="R859" s="49">
        <f t="shared" si="84"/>
        <v>86.664285714285754</v>
      </c>
    </row>
    <row r="860" spans="12:18" hidden="1">
      <c r="L860" s="71"/>
      <c r="M860" s="48">
        <v>0.97599999999999998</v>
      </c>
      <c r="N860" s="49">
        <f t="shared" si="80"/>
        <v>68.760000000001156</v>
      </c>
      <c r="O860" s="49">
        <f t="shared" si="81"/>
        <v>73.972571409199873</v>
      </c>
      <c r="P860" s="49">
        <f t="shared" si="82"/>
        <v>80.762285714285753</v>
      </c>
      <c r="Q860" s="49">
        <f t="shared" si="83"/>
        <v>83.533142857141826</v>
      </c>
      <c r="R860" s="49">
        <f t="shared" si="84"/>
        <v>86.668571428571468</v>
      </c>
    </row>
    <row r="861" spans="12:18" hidden="1">
      <c r="L861" s="71"/>
      <c r="M861" s="48">
        <v>0.97699999999999998</v>
      </c>
      <c r="N861" s="49">
        <f t="shared" si="80"/>
        <v>68.770000000001161</v>
      </c>
      <c r="O861" s="49">
        <f t="shared" si="81"/>
        <v>73.980857123399872</v>
      </c>
      <c r="P861" s="49">
        <f t="shared" si="82"/>
        <v>80.76742857142861</v>
      </c>
      <c r="Q861" s="49">
        <f t="shared" si="83"/>
        <v>83.53771428571325</v>
      </c>
      <c r="R861" s="49">
        <f t="shared" si="84"/>
        <v>86.672857142857183</v>
      </c>
    </row>
    <row r="862" spans="12:18" hidden="1">
      <c r="L862" s="71"/>
      <c r="M862" s="48">
        <v>0.97799999999999998</v>
      </c>
      <c r="N862" s="49">
        <f t="shared" si="80"/>
        <v>68.780000000001166</v>
      </c>
      <c r="O862" s="49">
        <f t="shared" si="81"/>
        <v>73.989142837599871</v>
      </c>
      <c r="P862" s="49">
        <f t="shared" si="82"/>
        <v>80.772571428571467</v>
      </c>
      <c r="Q862" s="49">
        <f t="shared" si="83"/>
        <v>83.542285714284674</v>
      </c>
      <c r="R862" s="49">
        <f t="shared" si="84"/>
        <v>86.677142857142897</v>
      </c>
    </row>
    <row r="863" spans="12:18" hidden="1">
      <c r="L863" s="71"/>
      <c r="M863" s="48">
        <v>0.97899999999999998</v>
      </c>
      <c r="N863" s="49">
        <f t="shared" si="80"/>
        <v>68.790000000001172</v>
      </c>
      <c r="O863" s="49">
        <f t="shared" si="81"/>
        <v>73.997428551799871</v>
      </c>
      <c r="P863" s="49">
        <f t="shared" si="82"/>
        <v>80.777714285714325</v>
      </c>
      <c r="Q863" s="49">
        <f t="shared" si="83"/>
        <v>83.546857142856098</v>
      </c>
      <c r="R863" s="49">
        <f t="shared" si="84"/>
        <v>86.681428571428611</v>
      </c>
    </row>
    <row r="864" spans="12:18" hidden="1">
      <c r="L864" s="71"/>
      <c r="M864" s="48">
        <v>0.98</v>
      </c>
      <c r="N864" s="49">
        <f t="shared" si="80"/>
        <v>68.800000000001177</v>
      </c>
      <c r="O864" s="49">
        <f t="shared" si="81"/>
        <v>74.00571426599987</v>
      </c>
      <c r="P864" s="49">
        <f t="shared" si="82"/>
        <v>80.782857142857182</v>
      </c>
      <c r="Q864" s="49">
        <f t="shared" si="83"/>
        <v>83.551428571427522</v>
      </c>
      <c r="R864" s="49">
        <f t="shared" si="84"/>
        <v>86.685714285714326</v>
      </c>
    </row>
    <row r="865" spans="12:18" hidden="1">
      <c r="L865" s="71"/>
      <c r="M865" s="48">
        <v>0.98099999999999998</v>
      </c>
      <c r="N865" s="49">
        <f t="shared" si="80"/>
        <v>68.810000000001182</v>
      </c>
      <c r="O865" s="49">
        <f t="shared" si="81"/>
        <v>74.01399998019987</v>
      </c>
      <c r="P865" s="49">
        <f t="shared" si="82"/>
        <v>80.788000000000039</v>
      </c>
      <c r="Q865" s="49">
        <f t="shared" si="83"/>
        <v>83.555999999998946</v>
      </c>
      <c r="R865" s="49">
        <f t="shared" si="84"/>
        <v>86.69000000000004</v>
      </c>
    </row>
    <row r="866" spans="12:18" hidden="1">
      <c r="L866" s="71"/>
      <c r="M866" s="48">
        <v>0.98199999999999998</v>
      </c>
      <c r="N866" s="49">
        <f t="shared" si="80"/>
        <v>68.820000000001187</v>
      </c>
      <c r="O866" s="49">
        <f t="shared" si="81"/>
        <v>74.022285694399869</v>
      </c>
      <c r="P866" s="49">
        <f t="shared" si="82"/>
        <v>80.793142857142897</v>
      </c>
      <c r="Q866" s="49">
        <f t="shared" si="83"/>
        <v>83.56057142857037</v>
      </c>
      <c r="R866" s="49">
        <f t="shared" si="84"/>
        <v>86.694285714285755</v>
      </c>
    </row>
    <row r="867" spans="12:18" hidden="1">
      <c r="L867" s="71"/>
      <c r="M867" s="48">
        <v>0.98299999999999998</v>
      </c>
      <c r="N867" s="49">
        <f t="shared" si="80"/>
        <v>68.830000000001192</v>
      </c>
      <c r="O867" s="49">
        <f t="shared" si="81"/>
        <v>74.030571408599869</v>
      </c>
      <c r="P867" s="49">
        <f t="shared" si="82"/>
        <v>80.798285714285754</v>
      </c>
      <c r="Q867" s="49">
        <f t="shared" si="83"/>
        <v>83.565142857141794</v>
      </c>
      <c r="R867" s="49">
        <f t="shared" si="84"/>
        <v>86.698571428571469</v>
      </c>
    </row>
    <row r="868" spans="12:18" hidden="1">
      <c r="L868" s="71"/>
      <c r="M868" s="48">
        <v>0.98399999999999999</v>
      </c>
      <c r="N868" s="49">
        <f t="shared" si="80"/>
        <v>68.840000000001197</v>
      </c>
      <c r="O868" s="49">
        <f t="shared" si="81"/>
        <v>74.038857122799868</v>
      </c>
      <c r="P868" s="49">
        <f t="shared" si="82"/>
        <v>80.803428571428611</v>
      </c>
      <c r="Q868" s="49">
        <f t="shared" si="83"/>
        <v>83.569714285713218</v>
      </c>
      <c r="R868" s="49">
        <f t="shared" si="84"/>
        <v>86.702857142857184</v>
      </c>
    </row>
    <row r="869" spans="12:18" hidden="1">
      <c r="L869" s="71"/>
      <c r="M869" s="48">
        <v>0.98499999999999999</v>
      </c>
      <c r="N869" s="49">
        <f t="shared" si="80"/>
        <v>68.850000000001202</v>
      </c>
      <c r="O869" s="49">
        <f t="shared" si="81"/>
        <v>74.047142836999868</v>
      </c>
      <c r="P869" s="49">
        <f t="shared" si="82"/>
        <v>80.808571428571469</v>
      </c>
      <c r="Q869" s="49">
        <f t="shared" si="83"/>
        <v>83.574285714284642</v>
      </c>
      <c r="R869" s="49">
        <f t="shared" si="84"/>
        <v>86.707142857142898</v>
      </c>
    </row>
    <row r="870" spans="12:18" hidden="1">
      <c r="L870" s="71"/>
      <c r="M870" s="48">
        <v>0.98599999999999999</v>
      </c>
      <c r="N870" s="49">
        <f t="shared" si="80"/>
        <v>68.860000000001207</v>
      </c>
      <c r="O870" s="49">
        <f t="shared" si="81"/>
        <v>74.055428551199867</v>
      </c>
      <c r="P870" s="49">
        <f t="shared" si="82"/>
        <v>80.813714285714326</v>
      </c>
      <c r="Q870" s="49">
        <f t="shared" si="83"/>
        <v>83.578857142856066</v>
      </c>
      <c r="R870" s="49">
        <f t="shared" si="84"/>
        <v>86.711428571428613</v>
      </c>
    </row>
    <row r="871" spans="12:18" hidden="1">
      <c r="L871" s="71"/>
      <c r="M871" s="48">
        <v>0.98699999999999999</v>
      </c>
      <c r="N871" s="49">
        <f t="shared" si="80"/>
        <v>68.870000000001212</v>
      </c>
      <c r="O871" s="49">
        <f t="shared" si="81"/>
        <v>74.063714265399867</v>
      </c>
      <c r="P871" s="49">
        <f t="shared" si="82"/>
        <v>80.818857142857183</v>
      </c>
      <c r="Q871" s="49">
        <f t="shared" si="83"/>
        <v>83.58342857142749</v>
      </c>
      <c r="R871" s="49">
        <f t="shared" si="84"/>
        <v>86.715714285714327</v>
      </c>
    </row>
    <row r="872" spans="12:18" hidden="1">
      <c r="L872" s="71"/>
      <c r="M872" s="48">
        <v>0.98799999999999999</v>
      </c>
      <c r="N872" s="49">
        <f t="shared" si="80"/>
        <v>68.880000000001218</v>
      </c>
      <c r="O872" s="49">
        <f t="shared" si="81"/>
        <v>74.071999979599866</v>
      </c>
      <c r="P872" s="49">
        <f t="shared" si="82"/>
        <v>80.824000000000041</v>
      </c>
      <c r="Q872" s="49">
        <f t="shared" si="83"/>
        <v>83.587999999998914</v>
      </c>
      <c r="R872" s="49">
        <f t="shared" si="84"/>
        <v>86.720000000000041</v>
      </c>
    </row>
    <row r="873" spans="12:18" hidden="1">
      <c r="L873" s="71"/>
      <c r="M873" s="48">
        <v>0.98899999999999999</v>
      </c>
      <c r="N873" s="49">
        <f t="shared" si="80"/>
        <v>68.890000000001223</v>
      </c>
      <c r="O873" s="49">
        <f t="shared" si="81"/>
        <v>74.080285693799865</v>
      </c>
      <c r="P873" s="49">
        <f t="shared" si="82"/>
        <v>80.829142857142898</v>
      </c>
      <c r="Q873" s="49">
        <f t="shared" si="83"/>
        <v>83.592571428570338</v>
      </c>
      <c r="R873" s="49">
        <f t="shared" si="84"/>
        <v>86.724285714285756</v>
      </c>
    </row>
    <row r="874" spans="12:18" hidden="1">
      <c r="L874" s="71"/>
      <c r="M874" s="48">
        <v>0.99</v>
      </c>
      <c r="N874" s="49">
        <f t="shared" si="80"/>
        <v>68.900000000001228</v>
      </c>
      <c r="O874" s="49">
        <f t="shared" si="81"/>
        <v>74.088571407999865</v>
      </c>
      <c r="P874" s="49">
        <f t="shared" si="82"/>
        <v>80.834285714285755</v>
      </c>
      <c r="Q874" s="49">
        <f t="shared" si="83"/>
        <v>83.597142857141762</v>
      </c>
      <c r="R874" s="49">
        <f t="shared" si="84"/>
        <v>86.72857142857147</v>
      </c>
    </row>
    <row r="875" spans="12:18" hidden="1">
      <c r="L875" s="71"/>
      <c r="M875" s="48">
        <v>0.99099999999999999</v>
      </c>
      <c r="N875" s="49">
        <f t="shared" si="80"/>
        <v>68.910000000001233</v>
      </c>
      <c r="O875" s="49">
        <f t="shared" si="81"/>
        <v>74.096857122199864</v>
      </c>
      <c r="P875" s="49">
        <f t="shared" si="82"/>
        <v>80.839428571428613</v>
      </c>
      <c r="Q875" s="49">
        <f t="shared" si="83"/>
        <v>83.601714285713186</v>
      </c>
      <c r="R875" s="49">
        <f t="shared" si="84"/>
        <v>86.732857142857185</v>
      </c>
    </row>
    <row r="876" spans="12:18" hidden="1">
      <c r="L876" s="71"/>
      <c r="M876" s="48">
        <v>0.99199999999999999</v>
      </c>
      <c r="N876" s="49">
        <f t="shared" si="80"/>
        <v>68.920000000001238</v>
      </c>
      <c r="O876" s="49">
        <f t="shared" si="81"/>
        <v>74.105142836399864</v>
      </c>
      <c r="P876" s="49">
        <f t="shared" si="82"/>
        <v>80.84457142857147</v>
      </c>
      <c r="Q876" s="49">
        <f t="shared" si="83"/>
        <v>83.60628571428461</v>
      </c>
      <c r="R876" s="49">
        <f t="shared" si="84"/>
        <v>86.737142857142899</v>
      </c>
    </row>
    <row r="877" spans="12:18" hidden="1">
      <c r="L877" s="71"/>
      <c r="M877" s="48">
        <v>0.99299999999999999</v>
      </c>
      <c r="N877" s="49">
        <f t="shared" si="80"/>
        <v>68.930000000001243</v>
      </c>
      <c r="O877" s="49">
        <f t="shared" si="81"/>
        <v>74.113428550599863</v>
      </c>
      <c r="P877" s="49">
        <f t="shared" si="82"/>
        <v>80.849714285714327</v>
      </c>
      <c r="Q877" s="49">
        <f t="shared" si="83"/>
        <v>83.610857142856034</v>
      </c>
      <c r="R877" s="49">
        <f t="shared" si="84"/>
        <v>86.741428571428614</v>
      </c>
    </row>
    <row r="878" spans="12:18" hidden="1">
      <c r="L878" s="71"/>
      <c r="M878" s="48">
        <v>0.99399999999999999</v>
      </c>
      <c r="N878" s="49">
        <f t="shared" si="80"/>
        <v>68.940000000001248</v>
      </c>
      <c r="O878" s="49">
        <f t="shared" si="81"/>
        <v>74.121714264799863</v>
      </c>
      <c r="P878" s="49">
        <f t="shared" si="82"/>
        <v>80.854857142857185</v>
      </c>
      <c r="Q878" s="49">
        <f t="shared" si="83"/>
        <v>83.615428571427458</v>
      </c>
      <c r="R878" s="49">
        <f t="shared" si="84"/>
        <v>86.745714285714328</v>
      </c>
    </row>
    <row r="879" spans="12:18" hidden="1">
      <c r="L879" s="71"/>
      <c r="M879" s="48">
        <v>0.995</v>
      </c>
      <c r="N879" s="49">
        <f t="shared" si="80"/>
        <v>68.950000000001253</v>
      </c>
      <c r="O879" s="49">
        <f t="shared" si="81"/>
        <v>74.129999978999862</v>
      </c>
      <c r="P879" s="49">
        <f t="shared" si="82"/>
        <v>80.860000000000042</v>
      </c>
      <c r="Q879" s="49">
        <f t="shared" si="83"/>
        <v>83.619999999998882</v>
      </c>
      <c r="R879" s="49">
        <f t="shared" si="84"/>
        <v>86.750000000000043</v>
      </c>
    </row>
    <row r="880" spans="12:18" hidden="1">
      <c r="L880" s="71"/>
      <c r="M880" s="48">
        <v>0.996</v>
      </c>
      <c r="N880" s="49">
        <f t="shared" si="80"/>
        <v>68.960000000001259</v>
      </c>
      <c r="O880" s="49">
        <f t="shared" si="81"/>
        <v>74.138285693199862</v>
      </c>
      <c r="P880" s="49">
        <f t="shared" si="82"/>
        <v>80.865142857142899</v>
      </c>
      <c r="Q880" s="49">
        <f t="shared" si="83"/>
        <v>83.624571428570306</v>
      </c>
      <c r="R880" s="49">
        <f t="shared" si="84"/>
        <v>86.754285714285757</v>
      </c>
    </row>
    <row r="881" spans="12:18" hidden="1">
      <c r="L881" s="71"/>
      <c r="M881" s="48">
        <v>0.997</v>
      </c>
      <c r="N881" s="49">
        <f t="shared" si="80"/>
        <v>68.970000000001264</v>
      </c>
      <c r="O881" s="49">
        <f t="shared" si="81"/>
        <v>74.146571407399861</v>
      </c>
      <c r="P881" s="49">
        <f t="shared" si="82"/>
        <v>80.870285714285757</v>
      </c>
      <c r="Q881" s="49">
        <f t="shared" si="83"/>
        <v>83.62914285714173</v>
      </c>
      <c r="R881" s="49">
        <f t="shared" si="84"/>
        <v>86.758571428571472</v>
      </c>
    </row>
    <row r="882" spans="12:18" hidden="1">
      <c r="L882" s="71"/>
      <c r="M882" s="48">
        <v>0.998</v>
      </c>
      <c r="N882" s="49">
        <f t="shared" si="80"/>
        <v>68.980000000001269</v>
      </c>
      <c r="O882" s="49">
        <f t="shared" si="81"/>
        <v>74.154857121599861</v>
      </c>
      <c r="P882" s="49">
        <f t="shared" si="82"/>
        <v>80.875428571428614</v>
      </c>
      <c r="Q882" s="49">
        <f t="shared" si="83"/>
        <v>83.633714285713154</v>
      </c>
      <c r="R882" s="49">
        <f t="shared" si="84"/>
        <v>86.762857142857186</v>
      </c>
    </row>
    <row r="883" spans="12:18" hidden="1">
      <c r="L883" s="71"/>
      <c r="M883" s="48">
        <v>0.999</v>
      </c>
      <c r="N883" s="49">
        <f t="shared" si="80"/>
        <v>68.990000000001274</v>
      </c>
      <c r="O883" s="49">
        <f t="shared" si="81"/>
        <v>74.16314283579986</v>
      </c>
      <c r="P883" s="49">
        <f t="shared" si="82"/>
        <v>80.880571428571471</v>
      </c>
      <c r="Q883" s="49">
        <f t="shared" si="83"/>
        <v>83.638285714284578</v>
      </c>
      <c r="R883" s="49">
        <f t="shared" si="84"/>
        <v>86.7671428571429</v>
      </c>
    </row>
    <row r="884" spans="12:18" hidden="1">
      <c r="L884" s="71"/>
      <c r="M884" s="48">
        <v>1</v>
      </c>
      <c r="N884" s="49">
        <f t="shared" si="80"/>
        <v>69.000000000001279</v>
      </c>
      <c r="O884" s="49">
        <f t="shared" si="81"/>
        <v>74.17142854999986</v>
      </c>
      <c r="P884" s="49">
        <f t="shared" si="82"/>
        <v>80.885714285714329</v>
      </c>
      <c r="Q884" s="49">
        <f t="shared" si="83"/>
        <v>83.642857142856002</v>
      </c>
      <c r="R884" s="49">
        <f t="shared" si="84"/>
        <v>86.771428571428615</v>
      </c>
    </row>
    <row r="885" spans="12:18" hidden="1">
      <c r="L885" s="71"/>
      <c r="M885" s="48">
        <v>1.0009999999999999</v>
      </c>
      <c r="N885" s="49">
        <f t="shared" si="80"/>
        <v>69.010000000001284</v>
      </c>
      <c r="O885" s="49">
        <f t="shared" si="81"/>
        <v>74.179714264199859</v>
      </c>
      <c r="P885" s="49">
        <f t="shared" si="82"/>
        <v>80.890857142857186</v>
      </c>
      <c r="Q885" s="49">
        <f t="shared" si="83"/>
        <v>83.647428571427426</v>
      </c>
      <c r="R885" s="49">
        <f t="shared" si="84"/>
        <v>86.775714285714329</v>
      </c>
    </row>
    <row r="886" spans="12:18" hidden="1">
      <c r="L886" s="71"/>
      <c r="M886" s="48">
        <v>1.002</v>
      </c>
      <c r="N886" s="49">
        <f t="shared" si="80"/>
        <v>69.020000000001289</v>
      </c>
      <c r="O886" s="49">
        <f t="shared" si="81"/>
        <v>74.187999978399858</v>
      </c>
      <c r="P886" s="49">
        <f t="shared" si="82"/>
        <v>80.896000000000043</v>
      </c>
      <c r="Q886" s="49">
        <f t="shared" si="83"/>
        <v>83.65199999999885</v>
      </c>
      <c r="R886" s="49">
        <f t="shared" si="84"/>
        <v>86.780000000000044</v>
      </c>
    </row>
    <row r="887" spans="12:18" hidden="1">
      <c r="L887" s="71"/>
      <c r="M887" s="48">
        <v>1.0029999999999999</v>
      </c>
      <c r="N887" s="49">
        <f t="shared" si="80"/>
        <v>69.030000000001294</v>
      </c>
      <c r="O887" s="49">
        <f t="shared" si="81"/>
        <v>74.196285692599858</v>
      </c>
      <c r="P887" s="49">
        <f t="shared" si="82"/>
        <v>80.901142857142901</v>
      </c>
      <c r="Q887" s="49">
        <f t="shared" si="83"/>
        <v>83.656571428570274</v>
      </c>
      <c r="R887" s="49">
        <f t="shared" si="84"/>
        <v>86.784285714285758</v>
      </c>
    </row>
    <row r="888" spans="12:18" hidden="1">
      <c r="L888" s="71"/>
      <c r="M888" s="48">
        <v>1.004</v>
      </c>
      <c r="N888" s="49">
        <f t="shared" si="80"/>
        <v>69.040000000001299</v>
      </c>
      <c r="O888" s="49">
        <f t="shared" si="81"/>
        <v>74.204571406799857</v>
      </c>
      <c r="P888" s="49">
        <f t="shared" si="82"/>
        <v>80.906285714285758</v>
      </c>
      <c r="Q888" s="49">
        <f t="shared" si="83"/>
        <v>83.661142857141698</v>
      </c>
      <c r="R888" s="49">
        <f t="shared" si="84"/>
        <v>86.788571428571473</v>
      </c>
    </row>
    <row r="889" spans="12:18" hidden="1">
      <c r="L889" s="71"/>
      <c r="M889" s="48">
        <v>1.0049999999999999</v>
      </c>
      <c r="N889" s="49">
        <f t="shared" si="80"/>
        <v>69.050000000001305</v>
      </c>
      <c r="O889" s="49">
        <f t="shared" si="81"/>
        <v>74.212857120999857</v>
      </c>
      <c r="P889" s="49">
        <f t="shared" si="82"/>
        <v>80.911428571428615</v>
      </c>
      <c r="Q889" s="49">
        <f t="shared" si="83"/>
        <v>83.665714285713122</v>
      </c>
      <c r="R889" s="49">
        <f t="shared" si="84"/>
        <v>86.792857142857187</v>
      </c>
    </row>
    <row r="890" spans="12:18" hidden="1">
      <c r="L890" s="71"/>
      <c r="M890" s="48">
        <v>1.006</v>
      </c>
      <c r="N890" s="49">
        <f t="shared" si="80"/>
        <v>69.06000000000131</v>
      </c>
      <c r="O890" s="49">
        <f t="shared" si="81"/>
        <v>74.221142835199856</v>
      </c>
      <c r="P890" s="49">
        <f t="shared" si="82"/>
        <v>80.916571428571473</v>
      </c>
      <c r="Q890" s="49">
        <f t="shared" si="83"/>
        <v>83.670285714284546</v>
      </c>
      <c r="R890" s="49">
        <f t="shared" si="84"/>
        <v>86.797142857142902</v>
      </c>
    </row>
    <row r="891" spans="12:18" hidden="1">
      <c r="L891" s="71"/>
      <c r="M891" s="48">
        <v>1.0069999999999999</v>
      </c>
      <c r="N891" s="49">
        <f t="shared" si="80"/>
        <v>69.070000000001315</v>
      </c>
      <c r="O891" s="49">
        <f t="shared" si="81"/>
        <v>74.229428549399856</v>
      </c>
      <c r="P891" s="49">
        <f t="shared" si="82"/>
        <v>80.92171428571433</v>
      </c>
      <c r="Q891" s="49">
        <f t="shared" si="83"/>
        <v>83.67485714285597</v>
      </c>
      <c r="R891" s="49">
        <f t="shared" si="84"/>
        <v>86.801428571428616</v>
      </c>
    </row>
    <row r="892" spans="12:18" hidden="1">
      <c r="L892" s="71"/>
      <c r="M892" s="48">
        <v>1.008</v>
      </c>
      <c r="N892" s="49">
        <f t="shared" ref="N892:N955" si="85">N891+0.01</f>
        <v>69.08000000000132</v>
      </c>
      <c r="O892" s="49">
        <f t="shared" ref="O892:O955" si="86">O891+0.0082857142</f>
        <v>74.237714263599855</v>
      </c>
      <c r="P892" s="49">
        <f t="shared" ref="P892:P955" si="87">P891+0.0051428571428571</f>
        <v>80.926857142857187</v>
      </c>
      <c r="Q892" s="49">
        <f t="shared" ref="Q892:Q955" si="88">Q891+0.0045714285714286</f>
        <v>83.679428571427394</v>
      </c>
      <c r="R892" s="49">
        <f t="shared" ref="R892:R955" si="89">R891+0.0042857142857143</f>
        <v>86.80571428571433</v>
      </c>
    </row>
    <row r="893" spans="12:18" hidden="1">
      <c r="L893" s="71"/>
      <c r="M893" s="48">
        <v>1.0089999999999999</v>
      </c>
      <c r="N893" s="49">
        <f t="shared" si="85"/>
        <v>69.090000000001325</v>
      </c>
      <c r="O893" s="49">
        <f t="shared" si="86"/>
        <v>74.245999977799855</v>
      </c>
      <c r="P893" s="49">
        <f t="shared" si="87"/>
        <v>80.932000000000045</v>
      </c>
      <c r="Q893" s="49">
        <f t="shared" si="88"/>
        <v>83.683999999998818</v>
      </c>
      <c r="R893" s="49">
        <f t="shared" si="89"/>
        <v>86.810000000000045</v>
      </c>
    </row>
    <row r="894" spans="12:18" hidden="1">
      <c r="L894" s="71"/>
      <c r="M894" s="48">
        <v>1.01</v>
      </c>
      <c r="N894" s="49">
        <f t="shared" si="85"/>
        <v>69.10000000000133</v>
      </c>
      <c r="O894" s="49">
        <f t="shared" si="86"/>
        <v>74.254285691999854</v>
      </c>
      <c r="P894" s="49">
        <f t="shared" si="87"/>
        <v>80.937142857142902</v>
      </c>
      <c r="Q894" s="49">
        <f t="shared" si="88"/>
        <v>83.688571428570242</v>
      </c>
      <c r="R894" s="49">
        <f t="shared" si="89"/>
        <v>86.814285714285759</v>
      </c>
    </row>
    <row r="895" spans="12:18" hidden="1">
      <c r="L895" s="71"/>
      <c r="M895" s="48">
        <v>1.0109999999999999</v>
      </c>
      <c r="N895" s="49">
        <f t="shared" si="85"/>
        <v>69.110000000001335</v>
      </c>
      <c r="O895" s="49">
        <f t="shared" si="86"/>
        <v>74.262571406199854</v>
      </c>
      <c r="P895" s="49">
        <f t="shared" si="87"/>
        <v>80.942285714285759</v>
      </c>
      <c r="Q895" s="49">
        <f t="shared" si="88"/>
        <v>83.693142857141666</v>
      </c>
      <c r="R895" s="49">
        <f t="shared" si="89"/>
        <v>86.818571428571474</v>
      </c>
    </row>
    <row r="896" spans="12:18" hidden="1">
      <c r="L896" s="71"/>
      <c r="M896" s="48">
        <v>1.012</v>
      </c>
      <c r="N896" s="49">
        <f t="shared" si="85"/>
        <v>69.12000000000134</v>
      </c>
      <c r="O896" s="49">
        <f t="shared" si="86"/>
        <v>74.270857120399853</v>
      </c>
      <c r="P896" s="49">
        <f t="shared" si="87"/>
        <v>80.947428571428617</v>
      </c>
      <c r="Q896" s="49">
        <f t="shared" si="88"/>
        <v>83.69771428571309</v>
      </c>
      <c r="R896" s="49">
        <f t="shared" si="89"/>
        <v>86.822857142857188</v>
      </c>
    </row>
    <row r="897" spans="12:18" hidden="1">
      <c r="L897" s="71"/>
      <c r="M897" s="48">
        <v>1.0129999999999999</v>
      </c>
      <c r="N897" s="49">
        <f t="shared" si="85"/>
        <v>69.130000000001345</v>
      </c>
      <c r="O897" s="49">
        <f t="shared" si="86"/>
        <v>74.279142834599853</v>
      </c>
      <c r="P897" s="49">
        <f t="shared" si="87"/>
        <v>80.952571428571474</v>
      </c>
      <c r="Q897" s="49">
        <f t="shared" si="88"/>
        <v>83.702285714284514</v>
      </c>
      <c r="R897" s="49">
        <f t="shared" si="89"/>
        <v>86.827142857142903</v>
      </c>
    </row>
    <row r="898" spans="12:18" hidden="1">
      <c r="L898" s="71"/>
      <c r="M898" s="48">
        <v>1.014</v>
      </c>
      <c r="N898" s="49">
        <f t="shared" si="85"/>
        <v>69.140000000001351</v>
      </c>
      <c r="O898" s="49">
        <f t="shared" si="86"/>
        <v>74.287428548799852</v>
      </c>
      <c r="P898" s="49">
        <f t="shared" si="87"/>
        <v>80.957714285714331</v>
      </c>
      <c r="Q898" s="49">
        <f t="shared" si="88"/>
        <v>83.706857142855938</v>
      </c>
      <c r="R898" s="49">
        <f t="shared" si="89"/>
        <v>86.831428571428617</v>
      </c>
    </row>
    <row r="899" spans="12:18" hidden="1">
      <c r="L899" s="71"/>
      <c r="M899" s="48">
        <v>1.0149999999999999</v>
      </c>
      <c r="N899" s="49">
        <f t="shared" si="85"/>
        <v>69.150000000001356</v>
      </c>
      <c r="O899" s="49">
        <f t="shared" si="86"/>
        <v>74.295714262999851</v>
      </c>
      <c r="P899" s="49">
        <f t="shared" si="87"/>
        <v>80.962857142857189</v>
      </c>
      <c r="Q899" s="49">
        <f t="shared" si="88"/>
        <v>83.711428571427362</v>
      </c>
      <c r="R899" s="49">
        <f t="shared" si="89"/>
        <v>86.835714285714332</v>
      </c>
    </row>
    <row r="900" spans="12:18" hidden="1">
      <c r="L900" s="71"/>
      <c r="M900" s="48">
        <v>1.016</v>
      </c>
      <c r="N900" s="49">
        <f t="shared" si="85"/>
        <v>69.160000000001361</v>
      </c>
      <c r="O900" s="49">
        <f t="shared" si="86"/>
        <v>74.303999977199851</v>
      </c>
      <c r="P900" s="49">
        <f t="shared" si="87"/>
        <v>80.968000000000046</v>
      </c>
      <c r="Q900" s="49">
        <f t="shared" si="88"/>
        <v>83.715999999998786</v>
      </c>
      <c r="R900" s="49">
        <f t="shared" si="89"/>
        <v>86.840000000000046</v>
      </c>
    </row>
    <row r="901" spans="12:18" hidden="1">
      <c r="L901" s="71"/>
      <c r="M901" s="48">
        <v>1.0169999999999999</v>
      </c>
      <c r="N901" s="49">
        <f t="shared" si="85"/>
        <v>69.170000000001366</v>
      </c>
      <c r="O901" s="49">
        <f t="shared" si="86"/>
        <v>74.31228569139985</v>
      </c>
      <c r="P901" s="49">
        <f t="shared" si="87"/>
        <v>80.973142857142903</v>
      </c>
      <c r="Q901" s="49">
        <f t="shared" si="88"/>
        <v>83.72057142857021</v>
      </c>
      <c r="R901" s="49">
        <f t="shared" si="89"/>
        <v>86.84428571428576</v>
      </c>
    </row>
    <row r="902" spans="12:18" hidden="1">
      <c r="L902" s="71"/>
      <c r="M902" s="48">
        <v>1.018</v>
      </c>
      <c r="N902" s="49">
        <f t="shared" si="85"/>
        <v>69.180000000001371</v>
      </c>
      <c r="O902" s="49">
        <f t="shared" si="86"/>
        <v>74.32057140559985</v>
      </c>
      <c r="P902" s="49">
        <f t="shared" si="87"/>
        <v>80.978285714285761</v>
      </c>
      <c r="Q902" s="49">
        <f t="shared" si="88"/>
        <v>83.725142857141634</v>
      </c>
      <c r="R902" s="49">
        <f t="shared" si="89"/>
        <v>86.848571428571475</v>
      </c>
    </row>
    <row r="903" spans="12:18" hidden="1">
      <c r="L903" s="71"/>
      <c r="M903" s="48">
        <v>1.0189999999999999</v>
      </c>
      <c r="N903" s="49">
        <f t="shared" si="85"/>
        <v>69.190000000001376</v>
      </c>
      <c r="O903" s="49">
        <f t="shared" si="86"/>
        <v>74.328857119799849</v>
      </c>
      <c r="P903" s="49">
        <f t="shared" si="87"/>
        <v>80.983428571428618</v>
      </c>
      <c r="Q903" s="49">
        <f t="shared" si="88"/>
        <v>83.729714285713058</v>
      </c>
      <c r="R903" s="49">
        <f t="shared" si="89"/>
        <v>86.852857142857189</v>
      </c>
    </row>
    <row r="904" spans="12:18" hidden="1">
      <c r="L904" s="71"/>
      <c r="M904" s="48">
        <v>1.02</v>
      </c>
      <c r="N904" s="49">
        <f t="shared" si="85"/>
        <v>69.200000000001381</v>
      </c>
      <c r="O904" s="49">
        <f t="shared" si="86"/>
        <v>74.337142833999849</v>
      </c>
      <c r="P904" s="49">
        <f t="shared" si="87"/>
        <v>80.988571428571476</v>
      </c>
      <c r="Q904" s="49">
        <f t="shared" si="88"/>
        <v>83.734285714284482</v>
      </c>
      <c r="R904" s="49">
        <f t="shared" si="89"/>
        <v>86.857142857142904</v>
      </c>
    </row>
    <row r="905" spans="12:18" hidden="1">
      <c r="L905" s="71"/>
      <c r="M905" s="48">
        <v>1.0209999999999999</v>
      </c>
      <c r="N905" s="49">
        <f t="shared" si="85"/>
        <v>69.210000000001386</v>
      </c>
      <c r="O905" s="49">
        <f t="shared" si="86"/>
        <v>74.345428548199848</v>
      </c>
      <c r="P905" s="49">
        <f t="shared" si="87"/>
        <v>80.993714285714333</v>
      </c>
      <c r="Q905" s="49">
        <f t="shared" si="88"/>
        <v>83.738857142855906</v>
      </c>
      <c r="R905" s="49">
        <f t="shared" si="89"/>
        <v>86.861428571428618</v>
      </c>
    </row>
    <row r="906" spans="12:18" hidden="1">
      <c r="L906" s="71"/>
      <c r="M906" s="48">
        <v>1.022</v>
      </c>
      <c r="N906" s="49">
        <f t="shared" si="85"/>
        <v>69.220000000001392</v>
      </c>
      <c r="O906" s="49">
        <f t="shared" si="86"/>
        <v>74.353714262399848</v>
      </c>
      <c r="P906" s="49">
        <f t="shared" si="87"/>
        <v>80.99885714285719</v>
      </c>
      <c r="Q906" s="49">
        <f t="shared" si="88"/>
        <v>83.74342857142733</v>
      </c>
      <c r="R906" s="49">
        <f t="shared" si="89"/>
        <v>86.865714285714333</v>
      </c>
    </row>
    <row r="907" spans="12:18" hidden="1">
      <c r="L907" s="71"/>
      <c r="M907" s="48">
        <v>1.0229999999999999</v>
      </c>
      <c r="N907" s="49">
        <f t="shared" si="85"/>
        <v>69.230000000001397</v>
      </c>
      <c r="O907" s="49">
        <f t="shared" si="86"/>
        <v>74.361999976599847</v>
      </c>
      <c r="P907" s="49">
        <f t="shared" si="87"/>
        <v>81.004000000000048</v>
      </c>
      <c r="Q907" s="49">
        <f t="shared" si="88"/>
        <v>83.747999999998754</v>
      </c>
      <c r="R907" s="49">
        <f t="shared" si="89"/>
        <v>86.870000000000047</v>
      </c>
    </row>
    <row r="908" spans="12:18" hidden="1">
      <c r="L908" s="71"/>
      <c r="M908" s="48">
        <v>1.024</v>
      </c>
      <c r="N908" s="49">
        <f t="shared" si="85"/>
        <v>69.240000000001402</v>
      </c>
      <c r="O908" s="49">
        <f t="shared" si="86"/>
        <v>74.370285690799847</v>
      </c>
      <c r="P908" s="49">
        <f t="shared" si="87"/>
        <v>81.009142857142905</v>
      </c>
      <c r="Q908" s="49">
        <f t="shared" si="88"/>
        <v>83.752571428570178</v>
      </c>
      <c r="R908" s="49">
        <f t="shared" si="89"/>
        <v>86.874285714285762</v>
      </c>
    </row>
    <row r="909" spans="12:18" hidden="1">
      <c r="L909" s="71"/>
      <c r="M909" s="48">
        <v>1.0249999999999999</v>
      </c>
      <c r="N909" s="49">
        <f t="shared" si="85"/>
        <v>69.250000000001407</v>
      </c>
      <c r="O909" s="49">
        <f t="shared" si="86"/>
        <v>74.378571404999846</v>
      </c>
      <c r="P909" s="49">
        <f t="shared" si="87"/>
        <v>81.014285714285762</v>
      </c>
      <c r="Q909" s="49">
        <f t="shared" si="88"/>
        <v>83.757142857141602</v>
      </c>
      <c r="R909" s="49">
        <f t="shared" si="89"/>
        <v>86.878571428571476</v>
      </c>
    </row>
    <row r="910" spans="12:18" hidden="1">
      <c r="L910" s="71"/>
      <c r="M910" s="48">
        <v>1.026</v>
      </c>
      <c r="N910" s="49">
        <f t="shared" si="85"/>
        <v>69.260000000001412</v>
      </c>
      <c r="O910" s="49">
        <f t="shared" si="86"/>
        <v>74.386857119199846</v>
      </c>
      <c r="P910" s="49">
        <f t="shared" si="87"/>
        <v>81.01942857142862</v>
      </c>
      <c r="Q910" s="49">
        <f t="shared" si="88"/>
        <v>83.761714285713026</v>
      </c>
      <c r="R910" s="49">
        <f t="shared" si="89"/>
        <v>86.882857142857191</v>
      </c>
    </row>
    <row r="911" spans="12:18" hidden="1">
      <c r="L911" s="71"/>
      <c r="M911" s="48">
        <v>1.0269999999999999</v>
      </c>
      <c r="N911" s="49">
        <f t="shared" si="85"/>
        <v>69.270000000001417</v>
      </c>
      <c r="O911" s="49">
        <f t="shared" si="86"/>
        <v>74.395142833399845</v>
      </c>
      <c r="P911" s="49">
        <f t="shared" si="87"/>
        <v>81.024571428571477</v>
      </c>
      <c r="Q911" s="49">
        <f t="shared" si="88"/>
        <v>83.76628571428445</v>
      </c>
      <c r="R911" s="49">
        <f t="shared" si="89"/>
        <v>86.887142857142905</v>
      </c>
    </row>
    <row r="912" spans="12:18" hidden="1">
      <c r="L912" s="71"/>
      <c r="M912" s="48">
        <v>1.028</v>
      </c>
      <c r="N912" s="49">
        <f t="shared" si="85"/>
        <v>69.280000000001422</v>
      </c>
      <c r="O912" s="49">
        <f t="shared" si="86"/>
        <v>74.403428547599844</v>
      </c>
      <c r="P912" s="49">
        <f t="shared" si="87"/>
        <v>81.029714285714334</v>
      </c>
      <c r="Q912" s="49">
        <f t="shared" si="88"/>
        <v>83.770857142855874</v>
      </c>
      <c r="R912" s="49">
        <f t="shared" si="89"/>
        <v>86.891428571428619</v>
      </c>
    </row>
    <row r="913" spans="12:18" hidden="1">
      <c r="L913" s="71"/>
      <c r="M913" s="48">
        <v>1.0289999999999999</v>
      </c>
      <c r="N913" s="49">
        <f t="shared" si="85"/>
        <v>69.290000000001427</v>
      </c>
      <c r="O913" s="49">
        <f t="shared" si="86"/>
        <v>74.411714261799844</v>
      </c>
      <c r="P913" s="49">
        <f t="shared" si="87"/>
        <v>81.034857142857192</v>
      </c>
      <c r="Q913" s="49">
        <f t="shared" si="88"/>
        <v>83.775428571427298</v>
      </c>
      <c r="R913" s="49">
        <f t="shared" si="89"/>
        <v>86.895714285714334</v>
      </c>
    </row>
    <row r="914" spans="12:18" hidden="1">
      <c r="L914" s="71"/>
      <c r="M914" s="48">
        <v>1.03</v>
      </c>
      <c r="N914" s="49">
        <f t="shared" si="85"/>
        <v>69.300000000001432</v>
      </c>
      <c r="O914" s="49">
        <f t="shared" si="86"/>
        <v>74.419999975999843</v>
      </c>
      <c r="P914" s="49">
        <f t="shared" si="87"/>
        <v>81.040000000000049</v>
      </c>
      <c r="Q914" s="49">
        <f t="shared" si="88"/>
        <v>83.779999999998722</v>
      </c>
      <c r="R914" s="49">
        <f t="shared" si="89"/>
        <v>86.900000000000048</v>
      </c>
    </row>
    <row r="915" spans="12:18" hidden="1">
      <c r="L915" s="71"/>
      <c r="M915" s="48">
        <v>1.0309999999999999</v>
      </c>
      <c r="N915" s="49">
        <f t="shared" si="85"/>
        <v>69.310000000001438</v>
      </c>
      <c r="O915" s="49">
        <f t="shared" si="86"/>
        <v>74.428285690199843</v>
      </c>
      <c r="P915" s="49">
        <f t="shared" si="87"/>
        <v>81.045142857142906</v>
      </c>
      <c r="Q915" s="49">
        <f t="shared" si="88"/>
        <v>83.784571428570146</v>
      </c>
      <c r="R915" s="49">
        <f t="shared" si="89"/>
        <v>86.904285714285763</v>
      </c>
    </row>
    <row r="916" spans="12:18" hidden="1">
      <c r="L916" s="71"/>
      <c r="M916" s="48">
        <v>1.032</v>
      </c>
      <c r="N916" s="49">
        <f t="shared" si="85"/>
        <v>69.320000000001443</v>
      </c>
      <c r="O916" s="49">
        <f t="shared" si="86"/>
        <v>74.436571404399842</v>
      </c>
      <c r="P916" s="49">
        <f t="shared" si="87"/>
        <v>81.050285714285764</v>
      </c>
      <c r="Q916" s="49">
        <f t="shared" si="88"/>
        <v>83.78914285714157</v>
      </c>
      <c r="R916" s="49">
        <f t="shared" si="89"/>
        <v>86.908571428571477</v>
      </c>
    </row>
    <row r="917" spans="12:18" hidden="1">
      <c r="L917" s="71"/>
      <c r="M917" s="48">
        <v>1.0329999999999999</v>
      </c>
      <c r="N917" s="49">
        <f t="shared" si="85"/>
        <v>69.330000000001448</v>
      </c>
      <c r="O917" s="49">
        <f t="shared" si="86"/>
        <v>74.444857118599842</v>
      </c>
      <c r="P917" s="49">
        <f t="shared" si="87"/>
        <v>81.055428571428621</v>
      </c>
      <c r="Q917" s="49">
        <f t="shared" si="88"/>
        <v>83.793714285712994</v>
      </c>
      <c r="R917" s="49">
        <f t="shared" si="89"/>
        <v>86.912857142857192</v>
      </c>
    </row>
    <row r="918" spans="12:18" hidden="1">
      <c r="L918" s="71"/>
      <c r="M918" s="48">
        <v>1.034</v>
      </c>
      <c r="N918" s="49">
        <f t="shared" si="85"/>
        <v>69.340000000001453</v>
      </c>
      <c r="O918" s="49">
        <f t="shared" si="86"/>
        <v>74.453142832799841</v>
      </c>
      <c r="P918" s="49">
        <f t="shared" si="87"/>
        <v>81.060571428571478</v>
      </c>
      <c r="Q918" s="49">
        <f t="shared" si="88"/>
        <v>83.798285714284418</v>
      </c>
      <c r="R918" s="49">
        <f t="shared" si="89"/>
        <v>86.917142857142906</v>
      </c>
    </row>
    <row r="919" spans="12:18" hidden="1">
      <c r="L919" s="71"/>
      <c r="M919" s="48">
        <v>1.0349999999999999</v>
      </c>
      <c r="N919" s="49">
        <f t="shared" si="85"/>
        <v>69.350000000001458</v>
      </c>
      <c r="O919" s="49">
        <f t="shared" si="86"/>
        <v>74.461428546999841</v>
      </c>
      <c r="P919" s="49">
        <f t="shared" si="87"/>
        <v>81.065714285714336</v>
      </c>
      <c r="Q919" s="49">
        <f t="shared" si="88"/>
        <v>83.802857142855842</v>
      </c>
      <c r="R919" s="49">
        <f t="shared" si="89"/>
        <v>86.921428571428621</v>
      </c>
    </row>
    <row r="920" spans="12:18" hidden="1">
      <c r="L920" s="71"/>
      <c r="M920" s="48">
        <v>1.036</v>
      </c>
      <c r="N920" s="49">
        <f t="shared" si="85"/>
        <v>69.360000000001463</v>
      </c>
      <c r="O920" s="49">
        <f t="shared" si="86"/>
        <v>74.46971426119984</v>
      </c>
      <c r="P920" s="49">
        <f t="shared" si="87"/>
        <v>81.070857142857193</v>
      </c>
      <c r="Q920" s="49">
        <f t="shared" si="88"/>
        <v>83.807428571427266</v>
      </c>
      <c r="R920" s="49">
        <f t="shared" si="89"/>
        <v>86.925714285714335</v>
      </c>
    </row>
    <row r="921" spans="12:18" hidden="1">
      <c r="L921" s="71"/>
      <c r="M921" s="48">
        <v>1.0369999999999999</v>
      </c>
      <c r="N921" s="49">
        <f t="shared" si="85"/>
        <v>69.370000000001468</v>
      </c>
      <c r="O921" s="49">
        <f t="shared" si="86"/>
        <v>74.47799997539984</v>
      </c>
      <c r="P921" s="49">
        <f t="shared" si="87"/>
        <v>81.07600000000005</v>
      </c>
      <c r="Q921" s="49">
        <f t="shared" si="88"/>
        <v>83.81199999999869</v>
      </c>
      <c r="R921" s="49">
        <f t="shared" si="89"/>
        <v>86.930000000000049</v>
      </c>
    </row>
    <row r="922" spans="12:18" hidden="1">
      <c r="L922" s="71"/>
      <c r="M922" s="48">
        <v>1.038</v>
      </c>
      <c r="N922" s="49">
        <f t="shared" si="85"/>
        <v>69.380000000001473</v>
      </c>
      <c r="O922" s="49">
        <f t="shared" si="86"/>
        <v>74.486285689599839</v>
      </c>
      <c r="P922" s="49">
        <f t="shared" si="87"/>
        <v>81.081142857142908</v>
      </c>
      <c r="Q922" s="49">
        <f t="shared" si="88"/>
        <v>83.816571428570114</v>
      </c>
      <c r="R922" s="49">
        <f t="shared" si="89"/>
        <v>86.934285714285764</v>
      </c>
    </row>
    <row r="923" spans="12:18" hidden="1">
      <c r="L923" s="71"/>
      <c r="M923" s="48">
        <v>1.0389999999999999</v>
      </c>
      <c r="N923" s="49">
        <f t="shared" si="85"/>
        <v>69.390000000001478</v>
      </c>
      <c r="O923" s="49">
        <f t="shared" si="86"/>
        <v>74.494571403799839</v>
      </c>
      <c r="P923" s="49">
        <f t="shared" si="87"/>
        <v>81.086285714285765</v>
      </c>
      <c r="Q923" s="49">
        <f t="shared" si="88"/>
        <v>83.821142857141538</v>
      </c>
      <c r="R923" s="49">
        <f t="shared" si="89"/>
        <v>86.938571428571478</v>
      </c>
    </row>
    <row r="924" spans="12:18" hidden="1">
      <c r="L924" s="71"/>
      <c r="M924" s="48">
        <v>1.04</v>
      </c>
      <c r="N924" s="49">
        <f t="shared" si="85"/>
        <v>69.400000000001484</v>
      </c>
      <c r="O924" s="49">
        <f t="shared" si="86"/>
        <v>74.502857117999838</v>
      </c>
      <c r="P924" s="49">
        <f t="shared" si="87"/>
        <v>81.091428571428622</v>
      </c>
      <c r="Q924" s="49">
        <f t="shared" si="88"/>
        <v>83.825714285712962</v>
      </c>
      <c r="R924" s="49">
        <f t="shared" si="89"/>
        <v>86.942857142857193</v>
      </c>
    </row>
    <row r="925" spans="12:18" hidden="1">
      <c r="L925" s="71"/>
      <c r="M925" s="48">
        <v>1.0409999999999999</v>
      </c>
      <c r="N925" s="49">
        <f t="shared" si="85"/>
        <v>69.410000000001489</v>
      </c>
      <c r="O925" s="49">
        <f t="shared" si="86"/>
        <v>74.511142832199837</v>
      </c>
      <c r="P925" s="49">
        <f t="shared" si="87"/>
        <v>81.09657142857148</v>
      </c>
      <c r="Q925" s="49">
        <f t="shared" si="88"/>
        <v>83.830285714284386</v>
      </c>
      <c r="R925" s="49">
        <f t="shared" si="89"/>
        <v>86.947142857142907</v>
      </c>
    </row>
    <row r="926" spans="12:18" hidden="1">
      <c r="L926" s="71"/>
      <c r="M926" s="48">
        <v>1.042</v>
      </c>
      <c r="N926" s="49">
        <f t="shared" si="85"/>
        <v>69.420000000001494</v>
      </c>
      <c r="O926" s="49">
        <f t="shared" si="86"/>
        <v>74.519428546399837</v>
      </c>
      <c r="P926" s="49">
        <f t="shared" si="87"/>
        <v>81.101714285714337</v>
      </c>
      <c r="Q926" s="49">
        <f t="shared" si="88"/>
        <v>83.83485714285581</v>
      </c>
      <c r="R926" s="49">
        <f t="shared" si="89"/>
        <v>86.951428571428622</v>
      </c>
    </row>
    <row r="927" spans="12:18" hidden="1">
      <c r="L927" s="71"/>
      <c r="M927" s="48">
        <v>1.0429999999999999</v>
      </c>
      <c r="N927" s="49">
        <f t="shared" si="85"/>
        <v>69.430000000001499</v>
      </c>
      <c r="O927" s="49">
        <f t="shared" si="86"/>
        <v>74.527714260599836</v>
      </c>
      <c r="P927" s="49">
        <f t="shared" si="87"/>
        <v>81.106857142857194</v>
      </c>
      <c r="Q927" s="49">
        <f t="shared" si="88"/>
        <v>83.839428571427234</v>
      </c>
      <c r="R927" s="49">
        <f t="shared" si="89"/>
        <v>86.955714285714336</v>
      </c>
    </row>
    <row r="928" spans="12:18" hidden="1">
      <c r="L928" s="71"/>
      <c r="M928" s="48">
        <v>1.044</v>
      </c>
      <c r="N928" s="49">
        <f t="shared" si="85"/>
        <v>69.440000000001504</v>
      </c>
      <c r="O928" s="49">
        <f t="shared" si="86"/>
        <v>74.535999974799836</v>
      </c>
      <c r="P928" s="49">
        <f t="shared" si="87"/>
        <v>81.112000000000052</v>
      </c>
      <c r="Q928" s="49">
        <f t="shared" si="88"/>
        <v>83.843999999998658</v>
      </c>
      <c r="R928" s="49">
        <f t="shared" si="89"/>
        <v>86.960000000000051</v>
      </c>
    </row>
    <row r="929" spans="12:18" hidden="1">
      <c r="L929" s="71"/>
      <c r="M929" s="48">
        <v>1.0449999999999999</v>
      </c>
      <c r="N929" s="49">
        <f t="shared" si="85"/>
        <v>69.450000000001509</v>
      </c>
      <c r="O929" s="49">
        <f t="shared" si="86"/>
        <v>74.544285688999835</v>
      </c>
      <c r="P929" s="49">
        <f t="shared" si="87"/>
        <v>81.117142857142909</v>
      </c>
      <c r="Q929" s="49">
        <f t="shared" si="88"/>
        <v>83.848571428570082</v>
      </c>
      <c r="R929" s="49">
        <f t="shared" si="89"/>
        <v>86.964285714285765</v>
      </c>
    </row>
    <row r="930" spans="12:18" hidden="1">
      <c r="L930" s="71"/>
      <c r="M930" s="48">
        <v>1.046</v>
      </c>
      <c r="N930" s="49">
        <f t="shared" si="85"/>
        <v>69.460000000001514</v>
      </c>
      <c r="O930" s="49">
        <f t="shared" si="86"/>
        <v>74.552571403199835</v>
      </c>
      <c r="P930" s="49">
        <f t="shared" si="87"/>
        <v>81.122285714285766</v>
      </c>
      <c r="Q930" s="49">
        <f t="shared" si="88"/>
        <v>83.853142857141506</v>
      </c>
      <c r="R930" s="49">
        <f t="shared" si="89"/>
        <v>86.968571428571479</v>
      </c>
    </row>
    <row r="931" spans="12:18" hidden="1">
      <c r="L931" s="71"/>
      <c r="M931" s="48">
        <v>1.0469999999999999</v>
      </c>
      <c r="N931" s="49">
        <f t="shared" si="85"/>
        <v>69.470000000001519</v>
      </c>
      <c r="O931" s="49">
        <f t="shared" si="86"/>
        <v>74.560857117399834</v>
      </c>
      <c r="P931" s="49">
        <f t="shared" si="87"/>
        <v>81.127428571428624</v>
      </c>
      <c r="Q931" s="49">
        <f t="shared" si="88"/>
        <v>83.85771428571293</v>
      </c>
      <c r="R931" s="49">
        <f t="shared" si="89"/>
        <v>86.972857142857194</v>
      </c>
    </row>
    <row r="932" spans="12:18" hidden="1">
      <c r="L932" s="71"/>
      <c r="M932" s="48">
        <v>1.048</v>
      </c>
      <c r="N932" s="49">
        <f t="shared" si="85"/>
        <v>69.480000000001525</v>
      </c>
      <c r="O932" s="49">
        <f t="shared" si="86"/>
        <v>74.569142831599834</v>
      </c>
      <c r="P932" s="49">
        <f t="shared" si="87"/>
        <v>81.132571428571481</v>
      </c>
      <c r="Q932" s="49">
        <f t="shared" si="88"/>
        <v>83.862285714284354</v>
      </c>
      <c r="R932" s="49">
        <f t="shared" si="89"/>
        <v>86.977142857142908</v>
      </c>
    </row>
    <row r="933" spans="12:18" hidden="1">
      <c r="L933" s="71"/>
      <c r="M933" s="48">
        <v>1.0489999999999999</v>
      </c>
      <c r="N933" s="49">
        <f t="shared" si="85"/>
        <v>69.49000000000153</v>
      </c>
      <c r="O933" s="49">
        <f t="shared" si="86"/>
        <v>74.577428545799833</v>
      </c>
      <c r="P933" s="49">
        <f t="shared" si="87"/>
        <v>81.137714285714338</v>
      </c>
      <c r="Q933" s="49">
        <f t="shared" si="88"/>
        <v>83.866857142855778</v>
      </c>
      <c r="R933" s="49">
        <f t="shared" si="89"/>
        <v>86.981428571428623</v>
      </c>
    </row>
    <row r="934" spans="12:18" hidden="1">
      <c r="L934" s="71"/>
      <c r="M934" s="48">
        <v>1.05</v>
      </c>
      <c r="N934" s="49">
        <f t="shared" si="85"/>
        <v>69.500000000001535</v>
      </c>
      <c r="O934" s="49">
        <f t="shared" si="86"/>
        <v>74.585714259999833</v>
      </c>
      <c r="P934" s="49">
        <f t="shared" si="87"/>
        <v>81.142857142857196</v>
      </c>
      <c r="Q934" s="49">
        <f t="shared" si="88"/>
        <v>83.871428571427202</v>
      </c>
      <c r="R934" s="49">
        <f t="shared" si="89"/>
        <v>86.985714285714337</v>
      </c>
    </row>
    <row r="935" spans="12:18" hidden="1">
      <c r="L935" s="71"/>
      <c r="M935" s="48">
        <v>1.0509999999999999</v>
      </c>
      <c r="N935" s="49">
        <f t="shared" si="85"/>
        <v>69.51000000000154</v>
      </c>
      <c r="O935" s="49">
        <f t="shared" si="86"/>
        <v>74.593999974199832</v>
      </c>
      <c r="P935" s="49">
        <f t="shared" si="87"/>
        <v>81.148000000000053</v>
      </c>
      <c r="Q935" s="49">
        <f t="shared" si="88"/>
        <v>83.875999999998626</v>
      </c>
      <c r="R935" s="49">
        <f t="shared" si="89"/>
        <v>86.990000000000052</v>
      </c>
    </row>
    <row r="936" spans="12:18" hidden="1">
      <c r="L936" s="71"/>
      <c r="M936" s="48">
        <v>1.052</v>
      </c>
      <c r="N936" s="49">
        <f t="shared" si="85"/>
        <v>69.520000000001545</v>
      </c>
      <c r="O936" s="49">
        <f t="shared" si="86"/>
        <v>74.602285688399832</v>
      </c>
      <c r="P936" s="49">
        <f t="shared" si="87"/>
        <v>81.15314285714291</v>
      </c>
      <c r="Q936" s="49">
        <f t="shared" si="88"/>
        <v>83.88057142857005</v>
      </c>
      <c r="R936" s="49">
        <f t="shared" si="89"/>
        <v>86.994285714285766</v>
      </c>
    </row>
    <row r="937" spans="12:18" hidden="1">
      <c r="L937" s="71"/>
      <c r="M937" s="48">
        <v>1.0529999999999999</v>
      </c>
      <c r="N937" s="49">
        <f t="shared" si="85"/>
        <v>69.53000000000155</v>
      </c>
      <c r="O937" s="49">
        <f t="shared" si="86"/>
        <v>74.610571402599831</v>
      </c>
      <c r="P937" s="49">
        <f t="shared" si="87"/>
        <v>81.158285714285768</v>
      </c>
      <c r="Q937" s="49">
        <f t="shared" si="88"/>
        <v>83.885142857141474</v>
      </c>
      <c r="R937" s="49">
        <f t="shared" si="89"/>
        <v>86.998571428571481</v>
      </c>
    </row>
    <row r="938" spans="12:18" hidden="1">
      <c r="L938" s="71"/>
      <c r="M938" s="48">
        <v>1.054</v>
      </c>
      <c r="N938" s="49">
        <f t="shared" si="85"/>
        <v>69.540000000001555</v>
      </c>
      <c r="O938" s="49">
        <f t="shared" si="86"/>
        <v>74.61885711679983</v>
      </c>
      <c r="P938" s="49">
        <f t="shared" si="87"/>
        <v>81.163428571428625</v>
      </c>
      <c r="Q938" s="49">
        <f t="shared" si="88"/>
        <v>83.889714285712898</v>
      </c>
      <c r="R938" s="49">
        <f t="shared" si="89"/>
        <v>87.002857142857195</v>
      </c>
    </row>
    <row r="939" spans="12:18" hidden="1">
      <c r="L939" s="71"/>
      <c r="M939" s="48">
        <v>1.0549999999999999</v>
      </c>
      <c r="N939" s="49">
        <f t="shared" si="85"/>
        <v>69.55000000000156</v>
      </c>
      <c r="O939" s="49">
        <f t="shared" si="86"/>
        <v>74.62714283099983</v>
      </c>
      <c r="P939" s="49">
        <f t="shared" si="87"/>
        <v>81.168571428571482</v>
      </c>
      <c r="Q939" s="49">
        <f t="shared" si="88"/>
        <v>83.894285714284322</v>
      </c>
      <c r="R939" s="49">
        <f t="shared" si="89"/>
        <v>87.00714285714291</v>
      </c>
    </row>
    <row r="940" spans="12:18" hidden="1">
      <c r="L940" s="71"/>
      <c r="M940" s="48">
        <v>1.056</v>
      </c>
      <c r="N940" s="49">
        <f t="shared" si="85"/>
        <v>69.560000000001565</v>
      </c>
      <c r="O940" s="49">
        <f t="shared" si="86"/>
        <v>74.635428545199829</v>
      </c>
      <c r="P940" s="49">
        <f t="shared" si="87"/>
        <v>81.17371428571434</v>
      </c>
      <c r="Q940" s="49">
        <f t="shared" si="88"/>
        <v>83.898857142855746</v>
      </c>
      <c r="R940" s="49">
        <f t="shared" si="89"/>
        <v>87.011428571428624</v>
      </c>
    </row>
    <row r="941" spans="12:18" hidden="1">
      <c r="L941" s="71"/>
      <c r="M941" s="48">
        <v>1.0569999999999999</v>
      </c>
      <c r="N941" s="49">
        <f t="shared" si="85"/>
        <v>69.570000000001571</v>
      </c>
      <c r="O941" s="49">
        <f t="shared" si="86"/>
        <v>74.643714259399829</v>
      </c>
      <c r="P941" s="49">
        <f t="shared" si="87"/>
        <v>81.178857142857197</v>
      </c>
      <c r="Q941" s="49">
        <f t="shared" si="88"/>
        <v>83.90342857142717</v>
      </c>
      <c r="R941" s="49">
        <f t="shared" si="89"/>
        <v>87.015714285714338</v>
      </c>
    </row>
    <row r="942" spans="12:18" hidden="1">
      <c r="L942" s="71"/>
      <c r="M942" s="48">
        <v>1.0580000000000001</v>
      </c>
      <c r="N942" s="49">
        <f t="shared" si="85"/>
        <v>69.580000000001576</v>
      </c>
      <c r="O942" s="49">
        <f t="shared" si="86"/>
        <v>74.651999973599828</v>
      </c>
      <c r="P942" s="49">
        <f t="shared" si="87"/>
        <v>81.184000000000054</v>
      </c>
      <c r="Q942" s="49">
        <f t="shared" si="88"/>
        <v>83.907999999998594</v>
      </c>
      <c r="R942" s="49">
        <f t="shared" si="89"/>
        <v>87.020000000000053</v>
      </c>
    </row>
    <row r="943" spans="12:18" hidden="1">
      <c r="L943" s="71"/>
      <c r="M943" s="48">
        <v>1.0589999999999999</v>
      </c>
      <c r="N943" s="49">
        <f t="shared" si="85"/>
        <v>69.590000000001581</v>
      </c>
      <c r="O943" s="49">
        <f t="shared" si="86"/>
        <v>74.660285687799828</v>
      </c>
      <c r="P943" s="49">
        <f t="shared" si="87"/>
        <v>81.189142857142912</v>
      </c>
      <c r="Q943" s="49">
        <f t="shared" si="88"/>
        <v>83.912571428570018</v>
      </c>
      <c r="R943" s="49">
        <f t="shared" si="89"/>
        <v>87.024285714285767</v>
      </c>
    </row>
    <row r="944" spans="12:18" hidden="1">
      <c r="L944" s="71"/>
      <c r="M944" s="48">
        <v>1.06</v>
      </c>
      <c r="N944" s="49">
        <f t="shared" si="85"/>
        <v>69.600000000001586</v>
      </c>
      <c r="O944" s="49">
        <f t="shared" si="86"/>
        <v>74.668571401999827</v>
      </c>
      <c r="P944" s="49">
        <f t="shared" si="87"/>
        <v>81.194285714285769</v>
      </c>
      <c r="Q944" s="49">
        <f t="shared" si="88"/>
        <v>83.917142857141442</v>
      </c>
      <c r="R944" s="49">
        <f t="shared" si="89"/>
        <v>87.028571428571482</v>
      </c>
    </row>
    <row r="945" spans="12:18" hidden="1">
      <c r="L945" s="71"/>
      <c r="M945" s="48">
        <v>1.0609999999999999</v>
      </c>
      <c r="N945" s="49">
        <f t="shared" si="85"/>
        <v>69.610000000001591</v>
      </c>
      <c r="O945" s="49">
        <f t="shared" si="86"/>
        <v>74.676857116199827</v>
      </c>
      <c r="P945" s="49">
        <f t="shared" si="87"/>
        <v>81.199428571428626</v>
      </c>
      <c r="Q945" s="49">
        <f t="shared" si="88"/>
        <v>83.921714285712866</v>
      </c>
      <c r="R945" s="49">
        <f t="shared" si="89"/>
        <v>87.032857142857196</v>
      </c>
    </row>
    <row r="946" spans="12:18" hidden="1">
      <c r="L946" s="71"/>
      <c r="M946" s="48">
        <v>1.0620000000000001</v>
      </c>
      <c r="N946" s="49">
        <f t="shared" si="85"/>
        <v>69.620000000001596</v>
      </c>
      <c r="O946" s="49">
        <f t="shared" si="86"/>
        <v>74.685142830399826</v>
      </c>
      <c r="P946" s="49">
        <f t="shared" si="87"/>
        <v>81.204571428571484</v>
      </c>
      <c r="Q946" s="49">
        <f t="shared" si="88"/>
        <v>83.92628571428429</v>
      </c>
      <c r="R946" s="49">
        <f t="shared" si="89"/>
        <v>87.037142857142911</v>
      </c>
    </row>
    <row r="947" spans="12:18" hidden="1">
      <c r="L947" s="71"/>
      <c r="M947" s="48">
        <v>1.0629999999999999</v>
      </c>
      <c r="N947" s="49">
        <f t="shared" si="85"/>
        <v>69.630000000001601</v>
      </c>
      <c r="O947" s="49">
        <f t="shared" si="86"/>
        <v>74.693428544599826</v>
      </c>
      <c r="P947" s="49">
        <f t="shared" si="87"/>
        <v>81.209714285714341</v>
      </c>
      <c r="Q947" s="49">
        <f t="shared" si="88"/>
        <v>83.930857142855714</v>
      </c>
      <c r="R947" s="49">
        <f t="shared" si="89"/>
        <v>87.041428571428625</v>
      </c>
    </row>
    <row r="948" spans="12:18" hidden="1">
      <c r="L948" s="71"/>
      <c r="M948" s="48">
        <v>1.0640000000000001</v>
      </c>
      <c r="N948" s="49">
        <f t="shared" si="85"/>
        <v>69.640000000001606</v>
      </c>
      <c r="O948" s="49">
        <f t="shared" si="86"/>
        <v>74.701714258799825</v>
      </c>
      <c r="P948" s="49">
        <f t="shared" si="87"/>
        <v>81.214857142857198</v>
      </c>
      <c r="Q948" s="49">
        <f t="shared" si="88"/>
        <v>83.935428571427138</v>
      </c>
      <c r="R948" s="49">
        <f t="shared" si="89"/>
        <v>87.04571428571434</v>
      </c>
    </row>
    <row r="949" spans="12:18" hidden="1">
      <c r="L949" s="71"/>
      <c r="M949" s="48">
        <v>1.0649999999999999</v>
      </c>
      <c r="N949" s="49">
        <f t="shared" si="85"/>
        <v>69.650000000001612</v>
      </c>
      <c r="O949" s="49">
        <f t="shared" si="86"/>
        <v>74.709999972999825</v>
      </c>
      <c r="P949" s="49">
        <f t="shared" si="87"/>
        <v>81.220000000000056</v>
      </c>
      <c r="Q949" s="49">
        <f t="shared" si="88"/>
        <v>83.939999999998562</v>
      </c>
      <c r="R949" s="49">
        <f t="shared" si="89"/>
        <v>87.050000000000054</v>
      </c>
    </row>
    <row r="950" spans="12:18" hidden="1">
      <c r="L950" s="71"/>
      <c r="M950" s="48">
        <v>1.0660000000000001</v>
      </c>
      <c r="N950" s="49">
        <f t="shared" si="85"/>
        <v>69.660000000001617</v>
      </c>
      <c r="O950" s="49">
        <f t="shared" si="86"/>
        <v>74.718285687199824</v>
      </c>
      <c r="P950" s="49">
        <f t="shared" si="87"/>
        <v>81.225142857142913</v>
      </c>
      <c r="Q950" s="49">
        <f t="shared" si="88"/>
        <v>83.944571428569986</v>
      </c>
      <c r="R950" s="49">
        <f t="shared" si="89"/>
        <v>87.054285714285768</v>
      </c>
    </row>
    <row r="951" spans="12:18" hidden="1">
      <c r="L951" s="71"/>
      <c r="M951" s="48">
        <v>1.0669999999999999</v>
      </c>
      <c r="N951" s="49">
        <f t="shared" si="85"/>
        <v>69.670000000001622</v>
      </c>
      <c r="O951" s="49">
        <f t="shared" si="86"/>
        <v>74.726571401399823</v>
      </c>
      <c r="P951" s="49">
        <f t="shared" si="87"/>
        <v>81.23028571428577</v>
      </c>
      <c r="Q951" s="49">
        <f t="shared" si="88"/>
        <v>83.94914285714141</v>
      </c>
      <c r="R951" s="49">
        <f t="shared" si="89"/>
        <v>87.058571428571483</v>
      </c>
    </row>
    <row r="952" spans="12:18" hidden="1">
      <c r="L952" s="71"/>
      <c r="M952" s="48">
        <v>1.0680000000000001</v>
      </c>
      <c r="N952" s="49">
        <f t="shared" si="85"/>
        <v>69.680000000001627</v>
      </c>
      <c r="O952" s="49">
        <f t="shared" si="86"/>
        <v>74.734857115599823</v>
      </c>
      <c r="P952" s="49">
        <f t="shared" si="87"/>
        <v>81.235428571428628</v>
      </c>
      <c r="Q952" s="49">
        <f t="shared" si="88"/>
        <v>83.953714285712834</v>
      </c>
      <c r="R952" s="49">
        <f t="shared" si="89"/>
        <v>87.062857142857197</v>
      </c>
    </row>
    <row r="953" spans="12:18" hidden="1">
      <c r="L953" s="71"/>
      <c r="M953" s="48">
        <v>1.069</v>
      </c>
      <c r="N953" s="49">
        <f t="shared" si="85"/>
        <v>69.690000000001632</v>
      </c>
      <c r="O953" s="49">
        <f t="shared" si="86"/>
        <v>74.743142829799822</v>
      </c>
      <c r="P953" s="49">
        <f t="shared" si="87"/>
        <v>81.240571428571485</v>
      </c>
      <c r="Q953" s="49">
        <f t="shared" si="88"/>
        <v>83.958285714284258</v>
      </c>
      <c r="R953" s="49">
        <f t="shared" si="89"/>
        <v>87.067142857142912</v>
      </c>
    </row>
    <row r="954" spans="12:18" hidden="1">
      <c r="L954" s="71"/>
      <c r="M954" s="48">
        <v>1.07</v>
      </c>
      <c r="N954" s="49">
        <f t="shared" si="85"/>
        <v>69.700000000001637</v>
      </c>
      <c r="O954" s="49">
        <f t="shared" si="86"/>
        <v>74.751428543999822</v>
      </c>
      <c r="P954" s="49">
        <f t="shared" si="87"/>
        <v>81.245714285714342</v>
      </c>
      <c r="Q954" s="49">
        <f t="shared" si="88"/>
        <v>83.962857142855682</v>
      </c>
      <c r="R954" s="49">
        <f t="shared" si="89"/>
        <v>87.071428571428626</v>
      </c>
    </row>
    <row r="955" spans="12:18" hidden="1">
      <c r="L955" s="71"/>
      <c r="M955" s="48">
        <v>1.071</v>
      </c>
      <c r="N955" s="49">
        <f t="shared" si="85"/>
        <v>69.710000000001642</v>
      </c>
      <c r="O955" s="49">
        <f t="shared" si="86"/>
        <v>74.759714258199821</v>
      </c>
      <c r="P955" s="49">
        <f t="shared" si="87"/>
        <v>81.2508571428572</v>
      </c>
      <c r="Q955" s="49">
        <f t="shared" si="88"/>
        <v>83.967428571427106</v>
      </c>
      <c r="R955" s="49">
        <f t="shared" si="89"/>
        <v>87.075714285714341</v>
      </c>
    </row>
    <row r="956" spans="12:18" hidden="1">
      <c r="L956" s="71"/>
      <c r="M956" s="48">
        <v>1.0720000000000001</v>
      </c>
      <c r="N956" s="49">
        <f t="shared" ref="N956:N983" si="90">N955+0.01</f>
        <v>69.720000000001647</v>
      </c>
      <c r="O956" s="49">
        <f t="shared" ref="O956:O983" si="91">O955+0.0082857142</f>
        <v>74.767999972399821</v>
      </c>
      <c r="P956" s="49">
        <f t="shared" ref="P956:P983" si="92">P955+0.0051428571428571</f>
        <v>81.256000000000057</v>
      </c>
      <c r="Q956" s="49">
        <f t="shared" ref="Q956:Q983" si="93">Q955+0.0045714285714286</f>
        <v>83.97199999999853</v>
      </c>
      <c r="R956" s="49">
        <f t="shared" ref="R956:R983" si="94">R955+0.0042857142857143</f>
        <v>87.080000000000055</v>
      </c>
    </row>
    <row r="957" spans="12:18" hidden="1">
      <c r="L957" s="71"/>
      <c r="M957" s="48">
        <v>1.073</v>
      </c>
      <c r="N957" s="49">
        <f t="shared" si="90"/>
        <v>69.730000000001652</v>
      </c>
      <c r="O957" s="49">
        <f t="shared" si="91"/>
        <v>74.77628568659982</v>
      </c>
      <c r="P957" s="49">
        <f t="shared" si="92"/>
        <v>81.261142857142914</v>
      </c>
      <c r="Q957" s="49">
        <f t="shared" si="93"/>
        <v>83.976571428569954</v>
      </c>
      <c r="R957" s="49">
        <f t="shared" si="94"/>
        <v>87.08428571428577</v>
      </c>
    </row>
    <row r="958" spans="12:18" hidden="1">
      <c r="L958" s="71"/>
      <c r="M958" s="48">
        <v>1.0740000000000001</v>
      </c>
      <c r="N958" s="49">
        <f t="shared" si="90"/>
        <v>69.740000000001658</v>
      </c>
      <c r="O958" s="49">
        <f t="shared" si="91"/>
        <v>74.78457140079982</v>
      </c>
      <c r="P958" s="49">
        <f t="shared" si="92"/>
        <v>81.266285714285772</v>
      </c>
      <c r="Q958" s="49">
        <f t="shared" si="93"/>
        <v>83.981142857141378</v>
      </c>
      <c r="R958" s="49">
        <f t="shared" si="94"/>
        <v>87.088571428571484</v>
      </c>
    </row>
    <row r="959" spans="12:18" hidden="1">
      <c r="L959" s="71"/>
      <c r="M959" s="48">
        <v>1.075</v>
      </c>
      <c r="N959" s="49">
        <f t="shared" si="90"/>
        <v>69.750000000001663</v>
      </c>
      <c r="O959" s="49">
        <f t="shared" si="91"/>
        <v>74.792857114999819</v>
      </c>
      <c r="P959" s="49">
        <f t="shared" si="92"/>
        <v>81.271428571428629</v>
      </c>
      <c r="Q959" s="49">
        <f t="shared" si="93"/>
        <v>83.985714285712803</v>
      </c>
      <c r="R959" s="49">
        <f t="shared" si="94"/>
        <v>87.092857142857198</v>
      </c>
    </row>
    <row r="960" spans="12:18" hidden="1">
      <c r="L960" s="71"/>
      <c r="M960" s="48">
        <v>1.0760000000000001</v>
      </c>
      <c r="N960" s="49">
        <f t="shared" si="90"/>
        <v>69.760000000001668</v>
      </c>
      <c r="O960" s="49">
        <f t="shared" si="91"/>
        <v>74.801142829199819</v>
      </c>
      <c r="P960" s="49">
        <f t="shared" si="92"/>
        <v>81.276571428571486</v>
      </c>
      <c r="Q960" s="49">
        <f t="shared" si="93"/>
        <v>83.990285714284227</v>
      </c>
      <c r="R960" s="49">
        <f t="shared" si="94"/>
        <v>87.097142857142913</v>
      </c>
    </row>
    <row r="961" spans="12:18" hidden="1">
      <c r="L961" s="71"/>
      <c r="M961" s="48">
        <v>1.077</v>
      </c>
      <c r="N961" s="49">
        <f t="shared" si="90"/>
        <v>69.770000000001673</v>
      </c>
      <c r="O961" s="49">
        <f t="shared" si="91"/>
        <v>74.809428543399818</v>
      </c>
      <c r="P961" s="49">
        <f t="shared" si="92"/>
        <v>81.281714285714344</v>
      </c>
      <c r="Q961" s="49">
        <f t="shared" si="93"/>
        <v>83.994857142855651</v>
      </c>
      <c r="R961" s="49">
        <f t="shared" si="94"/>
        <v>87.101428571428627</v>
      </c>
    </row>
    <row r="962" spans="12:18" hidden="1">
      <c r="L962" s="71"/>
      <c r="M962" s="48">
        <v>1.0780000000000001</v>
      </c>
      <c r="N962" s="49">
        <f t="shared" si="90"/>
        <v>69.780000000001678</v>
      </c>
      <c r="O962" s="49">
        <f t="shared" si="91"/>
        <v>74.817714257599818</v>
      </c>
      <c r="P962" s="49">
        <f t="shared" si="92"/>
        <v>81.286857142857201</v>
      </c>
      <c r="Q962" s="49">
        <f t="shared" si="93"/>
        <v>83.999428571427075</v>
      </c>
      <c r="R962" s="49">
        <f t="shared" si="94"/>
        <v>87.105714285714342</v>
      </c>
    </row>
    <row r="963" spans="12:18" hidden="1">
      <c r="L963" s="71"/>
      <c r="M963" s="48">
        <v>1.079</v>
      </c>
      <c r="N963" s="49">
        <f t="shared" si="90"/>
        <v>69.790000000001683</v>
      </c>
      <c r="O963" s="49">
        <f t="shared" si="91"/>
        <v>74.825999971799817</v>
      </c>
      <c r="P963" s="49">
        <f t="shared" si="92"/>
        <v>81.292000000000058</v>
      </c>
      <c r="Q963" s="49">
        <f t="shared" si="93"/>
        <v>84.003999999998499</v>
      </c>
      <c r="R963" s="49">
        <f t="shared" si="94"/>
        <v>87.110000000000056</v>
      </c>
    </row>
    <row r="964" spans="12:18" hidden="1">
      <c r="L964" s="71"/>
      <c r="M964" s="48">
        <v>1.08</v>
      </c>
      <c r="N964" s="49">
        <f t="shared" si="90"/>
        <v>69.800000000001688</v>
      </c>
      <c r="O964" s="49">
        <f t="shared" si="91"/>
        <v>74.834285685999816</v>
      </c>
      <c r="P964" s="49">
        <f t="shared" si="92"/>
        <v>81.297142857142916</v>
      </c>
      <c r="Q964" s="49">
        <f t="shared" si="93"/>
        <v>84.008571428569923</v>
      </c>
      <c r="R964" s="49">
        <f t="shared" si="94"/>
        <v>87.114285714285771</v>
      </c>
    </row>
    <row r="965" spans="12:18" hidden="1">
      <c r="L965" s="71"/>
      <c r="M965" s="48">
        <v>1.081</v>
      </c>
      <c r="N965" s="49">
        <f t="shared" si="90"/>
        <v>69.810000000001693</v>
      </c>
      <c r="O965" s="49">
        <f t="shared" si="91"/>
        <v>74.842571400199816</v>
      </c>
      <c r="P965" s="49">
        <f t="shared" si="92"/>
        <v>81.302285714285773</v>
      </c>
      <c r="Q965" s="49">
        <f t="shared" si="93"/>
        <v>84.013142857141347</v>
      </c>
      <c r="R965" s="49">
        <f t="shared" si="94"/>
        <v>87.118571428571485</v>
      </c>
    </row>
    <row r="966" spans="12:18" hidden="1">
      <c r="L966" s="71"/>
      <c r="M966" s="48">
        <v>1.0820000000000001</v>
      </c>
      <c r="N966" s="49">
        <f t="shared" si="90"/>
        <v>69.820000000001698</v>
      </c>
      <c r="O966" s="49">
        <f t="shared" si="91"/>
        <v>74.850857114399815</v>
      </c>
      <c r="P966" s="49">
        <f t="shared" si="92"/>
        <v>81.30742857142863</v>
      </c>
      <c r="Q966" s="49">
        <f t="shared" si="93"/>
        <v>84.017714285712771</v>
      </c>
      <c r="R966" s="49">
        <f t="shared" si="94"/>
        <v>87.1228571428572</v>
      </c>
    </row>
    <row r="967" spans="12:18" hidden="1">
      <c r="L967" s="71"/>
      <c r="M967" s="48">
        <v>1.083</v>
      </c>
      <c r="N967" s="49">
        <f t="shared" si="90"/>
        <v>69.830000000001704</v>
      </c>
      <c r="O967" s="49">
        <f t="shared" si="91"/>
        <v>74.859142828599815</v>
      </c>
      <c r="P967" s="49">
        <f t="shared" si="92"/>
        <v>81.312571428571488</v>
      </c>
      <c r="Q967" s="49">
        <f t="shared" si="93"/>
        <v>84.022285714284195</v>
      </c>
      <c r="R967" s="49">
        <f t="shared" si="94"/>
        <v>87.127142857142914</v>
      </c>
    </row>
    <row r="968" spans="12:18" hidden="1">
      <c r="L968" s="71"/>
      <c r="M968" s="48">
        <v>1.0840000000000001</v>
      </c>
      <c r="N968" s="49">
        <f t="shared" si="90"/>
        <v>69.840000000001709</v>
      </c>
      <c r="O968" s="49">
        <f t="shared" si="91"/>
        <v>74.867428542799814</v>
      </c>
      <c r="P968" s="49">
        <f t="shared" si="92"/>
        <v>81.317714285714345</v>
      </c>
      <c r="Q968" s="49">
        <f t="shared" si="93"/>
        <v>84.026857142855619</v>
      </c>
      <c r="R968" s="49">
        <f t="shared" si="94"/>
        <v>87.131428571428629</v>
      </c>
    </row>
    <row r="969" spans="12:18" hidden="1">
      <c r="L969" s="71"/>
      <c r="M969" s="48">
        <v>1.085</v>
      </c>
      <c r="N969" s="49">
        <f t="shared" si="90"/>
        <v>69.850000000001714</v>
      </c>
      <c r="O969" s="49">
        <f t="shared" si="91"/>
        <v>74.875714256999814</v>
      </c>
      <c r="P969" s="49">
        <f t="shared" si="92"/>
        <v>81.322857142857202</v>
      </c>
      <c r="Q969" s="49">
        <f t="shared" si="93"/>
        <v>84.031428571427043</v>
      </c>
      <c r="R969" s="49">
        <f t="shared" si="94"/>
        <v>87.135714285714343</v>
      </c>
    </row>
    <row r="970" spans="12:18" hidden="1">
      <c r="L970" s="71"/>
      <c r="M970" s="48">
        <v>1.0860000000000001</v>
      </c>
      <c r="N970" s="49">
        <f t="shared" si="90"/>
        <v>69.860000000001719</v>
      </c>
      <c r="O970" s="49">
        <f t="shared" si="91"/>
        <v>74.883999971199813</v>
      </c>
      <c r="P970" s="49">
        <f t="shared" si="92"/>
        <v>81.32800000000006</v>
      </c>
      <c r="Q970" s="49">
        <f t="shared" si="93"/>
        <v>84.035999999998467</v>
      </c>
      <c r="R970" s="49">
        <f t="shared" si="94"/>
        <v>87.140000000000057</v>
      </c>
    </row>
    <row r="971" spans="12:18" hidden="1">
      <c r="L971" s="71"/>
      <c r="M971" s="48">
        <v>1.087</v>
      </c>
      <c r="N971" s="49">
        <f t="shared" si="90"/>
        <v>69.870000000001724</v>
      </c>
      <c r="O971" s="49">
        <f t="shared" si="91"/>
        <v>74.892285685399813</v>
      </c>
      <c r="P971" s="49">
        <f t="shared" si="92"/>
        <v>81.333142857142917</v>
      </c>
      <c r="Q971" s="49">
        <f t="shared" si="93"/>
        <v>84.040571428569891</v>
      </c>
      <c r="R971" s="49">
        <f t="shared" si="94"/>
        <v>87.144285714285772</v>
      </c>
    </row>
    <row r="972" spans="12:18" hidden="1">
      <c r="L972" s="71"/>
      <c r="M972" s="48">
        <v>1.0880000000000001</v>
      </c>
      <c r="N972" s="49">
        <f t="shared" si="90"/>
        <v>69.880000000001729</v>
      </c>
      <c r="O972" s="49">
        <f t="shared" si="91"/>
        <v>74.900571399599812</v>
      </c>
      <c r="P972" s="49">
        <f t="shared" si="92"/>
        <v>81.338285714285774</v>
      </c>
      <c r="Q972" s="49">
        <f t="shared" si="93"/>
        <v>84.045142857141315</v>
      </c>
      <c r="R972" s="49">
        <f t="shared" si="94"/>
        <v>87.148571428571486</v>
      </c>
    </row>
    <row r="973" spans="12:18" hidden="1">
      <c r="L973" s="71"/>
      <c r="M973" s="48">
        <v>1.089</v>
      </c>
      <c r="N973" s="49">
        <f t="shared" si="90"/>
        <v>69.890000000001734</v>
      </c>
      <c r="O973" s="49">
        <f t="shared" si="91"/>
        <v>74.908857113799812</v>
      </c>
      <c r="P973" s="49">
        <f t="shared" si="92"/>
        <v>81.343428571428632</v>
      </c>
      <c r="Q973" s="49">
        <f t="shared" si="93"/>
        <v>84.049714285712739</v>
      </c>
      <c r="R973" s="49">
        <f t="shared" si="94"/>
        <v>87.152857142857201</v>
      </c>
    </row>
    <row r="974" spans="12:18" hidden="1">
      <c r="L974" s="71"/>
      <c r="M974" s="48">
        <v>1.0900000000000001</v>
      </c>
      <c r="N974" s="49">
        <f t="shared" si="90"/>
        <v>69.900000000001739</v>
      </c>
      <c r="O974" s="49">
        <f t="shared" si="91"/>
        <v>74.917142827999811</v>
      </c>
      <c r="P974" s="49">
        <f t="shared" si="92"/>
        <v>81.348571428571489</v>
      </c>
      <c r="Q974" s="49">
        <f t="shared" si="93"/>
        <v>84.054285714284163</v>
      </c>
      <c r="R974" s="49">
        <f t="shared" si="94"/>
        <v>87.157142857142915</v>
      </c>
    </row>
    <row r="975" spans="12:18" hidden="1">
      <c r="L975" s="71"/>
      <c r="M975" s="48">
        <v>1.091</v>
      </c>
      <c r="N975" s="49">
        <f t="shared" si="90"/>
        <v>69.910000000001745</v>
      </c>
      <c r="O975" s="49">
        <f t="shared" si="91"/>
        <v>74.925428542199811</v>
      </c>
      <c r="P975" s="49">
        <f t="shared" si="92"/>
        <v>81.353714285714346</v>
      </c>
      <c r="Q975" s="49">
        <f t="shared" si="93"/>
        <v>84.058857142855587</v>
      </c>
      <c r="R975" s="49">
        <f t="shared" si="94"/>
        <v>87.16142857142863</v>
      </c>
    </row>
    <row r="976" spans="12:18" hidden="1">
      <c r="L976" s="71"/>
      <c r="M976" s="48">
        <v>1.0920000000000001</v>
      </c>
      <c r="N976" s="49">
        <f t="shared" si="90"/>
        <v>69.92000000000175</v>
      </c>
      <c r="O976" s="49">
        <f t="shared" si="91"/>
        <v>74.93371425639981</v>
      </c>
      <c r="P976" s="49">
        <f t="shared" si="92"/>
        <v>81.358857142857204</v>
      </c>
      <c r="Q976" s="49">
        <f t="shared" si="93"/>
        <v>84.063428571427011</v>
      </c>
      <c r="R976" s="49">
        <f t="shared" si="94"/>
        <v>87.165714285714344</v>
      </c>
    </row>
    <row r="977" spans="12:18" hidden="1">
      <c r="L977" s="71"/>
      <c r="M977" s="48">
        <v>1.093</v>
      </c>
      <c r="N977" s="49">
        <f t="shared" si="90"/>
        <v>69.930000000001755</v>
      </c>
      <c r="O977" s="49">
        <f t="shared" si="91"/>
        <v>74.941999970599809</v>
      </c>
      <c r="P977" s="49">
        <f t="shared" si="92"/>
        <v>81.364000000000061</v>
      </c>
      <c r="Q977" s="49">
        <f t="shared" si="93"/>
        <v>84.067999999998435</v>
      </c>
      <c r="R977" s="49">
        <f t="shared" si="94"/>
        <v>87.170000000000059</v>
      </c>
    </row>
    <row r="978" spans="12:18" hidden="1">
      <c r="L978" s="71"/>
      <c r="M978" s="48">
        <v>1.0940000000000001</v>
      </c>
      <c r="N978" s="49">
        <f t="shared" si="90"/>
        <v>69.94000000000176</v>
      </c>
      <c r="O978" s="49">
        <f t="shared" si="91"/>
        <v>74.950285684799809</v>
      </c>
      <c r="P978" s="49">
        <f t="shared" si="92"/>
        <v>81.369142857142919</v>
      </c>
      <c r="Q978" s="49">
        <f t="shared" si="93"/>
        <v>84.072571428569859</v>
      </c>
      <c r="R978" s="49">
        <f t="shared" si="94"/>
        <v>87.174285714285773</v>
      </c>
    </row>
    <row r="979" spans="12:18" hidden="1">
      <c r="L979" s="71"/>
      <c r="M979" s="48">
        <v>1.095</v>
      </c>
      <c r="N979" s="49">
        <f t="shared" si="90"/>
        <v>69.950000000001765</v>
      </c>
      <c r="O979" s="49">
        <f t="shared" si="91"/>
        <v>74.958571398999808</v>
      </c>
      <c r="P979" s="49">
        <f t="shared" si="92"/>
        <v>81.374285714285776</v>
      </c>
      <c r="Q979" s="49">
        <f t="shared" si="93"/>
        <v>84.077142857141283</v>
      </c>
      <c r="R979" s="49">
        <f t="shared" si="94"/>
        <v>87.178571428571487</v>
      </c>
    </row>
    <row r="980" spans="12:18" hidden="1">
      <c r="L980" s="71"/>
      <c r="M980" s="48">
        <v>1.0960000000000001</v>
      </c>
      <c r="N980" s="49">
        <f t="shared" si="90"/>
        <v>69.96000000000177</v>
      </c>
      <c r="O980" s="49">
        <f t="shared" si="91"/>
        <v>74.966857113199808</v>
      </c>
      <c r="P980" s="49">
        <f t="shared" si="92"/>
        <v>81.379428571428633</v>
      </c>
      <c r="Q980" s="49">
        <f t="shared" si="93"/>
        <v>84.081714285712707</v>
      </c>
      <c r="R980" s="49">
        <f t="shared" si="94"/>
        <v>87.182857142857202</v>
      </c>
    </row>
    <row r="981" spans="12:18" hidden="1">
      <c r="L981" s="71"/>
      <c r="M981" s="48">
        <v>1.097</v>
      </c>
      <c r="N981" s="49">
        <f t="shared" si="90"/>
        <v>69.970000000001775</v>
      </c>
      <c r="O981" s="49">
        <f t="shared" si="91"/>
        <v>74.975142827399807</v>
      </c>
      <c r="P981" s="49">
        <f t="shared" si="92"/>
        <v>81.384571428571491</v>
      </c>
      <c r="Q981" s="49">
        <f t="shared" si="93"/>
        <v>84.086285714284131</v>
      </c>
      <c r="R981" s="49">
        <f t="shared" si="94"/>
        <v>87.187142857142916</v>
      </c>
    </row>
    <row r="982" spans="12:18" hidden="1">
      <c r="L982" s="71"/>
      <c r="M982" s="48">
        <v>1.0980000000000001</v>
      </c>
      <c r="N982" s="49">
        <f t="shared" si="90"/>
        <v>69.98000000000178</v>
      </c>
      <c r="O982" s="49">
        <f t="shared" si="91"/>
        <v>74.983428541599807</v>
      </c>
      <c r="P982" s="49">
        <f t="shared" si="92"/>
        <v>81.389714285714348</v>
      </c>
      <c r="Q982" s="49">
        <f t="shared" si="93"/>
        <v>84.090857142855555</v>
      </c>
      <c r="R982" s="49">
        <f t="shared" si="94"/>
        <v>87.191428571428631</v>
      </c>
    </row>
    <row r="983" spans="12:18" hidden="1">
      <c r="L983" s="71"/>
      <c r="M983" s="48">
        <v>1.099</v>
      </c>
      <c r="N983" s="49">
        <f t="shared" si="90"/>
        <v>69.990000000001785</v>
      </c>
      <c r="O983" s="49">
        <f t="shared" si="91"/>
        <v>74.991714255799806</v>
      </c>
      <c r="P983" s="49">
        <f t="shared" si="92"/>
        <v>81.394857142857205</v>
      </c>
      <c r="Q983" s="49">
        <f t="shared" si="93"/>
        <v>84.095428571426979</v>
      </c>
      <c r="R983" s="49">
        <f t="shared" si="94"/>
        <v>87.195714285714345</v>
      </c>
    </row>
    <row r="984" spans="12:18" hidden="1">
      <c r="L984" s="71"/>
      <c r="M984" s="48">
        <v>1.1000000000000001</v>
      </c>
      <c r="N984" s="49">
        <v>70</v>
      </c>
      <c r="O984" s="49">
        <v>75</v>
      </c>
      <c r="P984" s="49">
        <v>81.400000000000006</v>
      </c>
      <c r="Q984" s="49">
        <v>84.1</v>
      </c>
      <c r="R984" s="49">
        <v>87.2</v>
      </c>
    </row>
    <row r="985" spans="12:18" hidden="1">
      <c r="L985" s="71"/>
      <c r="M985" s="48">
        <v>1.101</v>
      </c>
      <c r="N985" s="49">
        <f>N984+0.0065</f>
        <v>70.006500000000003</v>
      </c>
      <c r="O985" s="49">
        <f>O984+0.0055</f>
        <v>75.005499999999998</v>
      </c>
      <c r="P985" s="49">
        <f>P984+0.0035</f>
        <v>81.403500000000008</v>
      </c>
      <c r="Q985" s="49">
        <f>Q984+0.003</f>
        <v>84.102999999999994</v>
      </c>
      <c r="R985" s="49">
        <f>R984+0.0025</f>
        <v>87.202500000000001</v>
      </c>
    </row>
    <row r="986" spans="12:18" hidden="1">
      <c r="L986" s="71"/>
      <c r="M986" s="48">
        <v>1.1020000000000001</v>
      </c>
      <c r="N986" s="49">
        <f t="shared" ref="N986:N1049" si="95">N985+0.0065</f>
        <v>70.013000000000005</v>
      </c>
      <c r="O986" s="49">
        <f t="shared" ref="O986:O1049" si="96">O985+0.0055</f>
        <v>75.010999999999996</v>
      </c>
      <c r="P986" s="49">
        <f t="shared" ref="P986:P1049" si="97">P985+0.0035</f>
        <v>81.407000000000011</v>
      </c>
      <c r="Q986" s="49">
        <f t="shared" ref="Q986:Q1049" si="98">Q985+0.003</f>
        <v>84.105999999999995</v>
      </c>
      <c r="R986" s="49">
        <f t="shared" ref="R986:R1049" si="99">R985+0.0025</f>
        <v>87.204999999999998</v>
      </c>
    </row>
    <row r="987" spans="12:18" hidden="1">
      <c r="L987" s="71"/>
      <c r="M987" s="48">
        <v>1.103</v>
      </c>
      <c r="N987" s="49">
        <f t="shared" si="95"/>
        <v>70.019500000000008</v>
      </c>
      <c r="O987" s="49">
        <f t="shared" si="96"/>
        <v>75.016499999999994</v>
      </c>
      <c r="P987" s="49">
        <f t="shared" si="97"/>
        <v>81.410500000000013</v>
      </c>
      <c r="Q987" s="49">
        <f t="shared" si="98"/>
        <v>84.108999999999995</v>
      </c>
      <c r="R987" s="49">
        <f t="shared" si="99"/>
        <v>87.207499999999996</v>
      </c>
    </row>
    <row r="988" spans="12:18" hidden="1">
      <c r="L988" s="71"/>
      <c r="M988" s="48">
        <v>1.1040000000000001</v>
      </c>
      <c r="N988" s="49">
        <f t="shared" si="95"/>
        <v>70.02600000000001</v>
      </c>
      <c r="O988" s="49">
        <f t="shared" si="96"/>
        <v>75.021999999999991</v>
      </c>
      <c r="P988" s="49">
        <f t="shared" si="97"/>
        <v>81.414000000000016</v>
      </c>
      <c r="Q988" s="49">
        <f t="shared" si="98"/>
        <v>84.111999999999995</v>
      </c>
      <c r="R988" s="49">
        <f t="shared" si="99"/>
        <v>87.21</v>
      </c>
    </row>
    <row r="989" spans="12:18" hidden="1">
      <c r="L989" s="71"/>
      <c r="M989" s="48">
        <v>1.105</v>
      </c>
      <c r="N989" s="49">
        <f t="shared" si="95"/>
        <v>70.032500000000013</v>
      </c>
      <c r="O989" s="49">
        <f t="shared" si="96"/>
        <v>75.027499999999989</v>
      </c>
      <c r="P989" s="49">
        <f t="shared" si="97"/>
        <v>81.417500000000018</v>
      </c>
      <c r="Q989" s="49">
        <f t="shared" si="98"/>
        <v>84.114999999999995</v>
      </c>
      <c r="R989" s="49">
        <f t="shared" si="99"/>
        <v>87.212499999999991</v>
      </c>
    </row>
    <row r="990" spans="12:18" hidden="1">
      <c r="L990" s="71"/>
      <c r="M990" s="48">
        <v>1.1060000000000001</v>
      </c>
      <c r="N990" s="49">
        <f t="shared" si="95"/>
        <v>70.039000000000016</v>
      </c>
      <c r="O990" s="49">
        <f t="shared" si="96"/>
        <v>75.032999999999987</v>
      </c>
      <c r="P990" s="49">
        <f t="shared" si="97"/>
        <v>81.421000000000021</v>
      </c>
      <c r="Q990" s="49">
        <f t="shared" si="98"/>
        <v>84.117999999999995</v>
      </c>
      <c r="R990" s="49">
        <f t="shared" si="99"/>
        <v>87.214999999999989</v>
      </c>
    </row>
    <row r="991" spans="12:18" hidden="1">
      <c r="L991" s="71"/>
      <c r="M991" s="48">
        <v>1.107</v>
      </c>
      <c r="N991" s="49">
        <f t="shared" si="95"/>
        <v>70.045500000000018</v>
      </c>
      <c r="O991" s="49">
        <f t="shared" si="96"/>
        <v>75.038499999999985</v>
      </c>
      <c r="P991" s="49">
        <f t="shared" si="97"/>
        <v>81.424500000000023</v>
      </c>
      <c r="Q991" s="49">
        <f t="shared" si="98"/>
        <v>84.120999999999995</v>
      </c>
      <c r="R991" s="49">
        <f t="shared" si="99"/>
        <v>87.217499999999987</v>
      </c>
    </row>
    <row r="992" spans="12:18" hidden="1">
      <c r="L992" s="71"/>
      <c r="M992" s="48">
        <v>1.1080000000000001</v>
      </c>
      <c r="N992" s="49">
        <f t="shared" si="95"/>
        <v>70.052000000000021</v>
      </c>
      <c r="O992" s="49">
        <f t="shared" si="96"/>
        <v>75.043999999999983</v>
      </c>
      <c r="P992" s="49">
        <f t="shared" si="97"/>
        <v>81.428000000000026</v>
      </c>
      <c r="Q992" s="49">
        <f t="shared" si="98"/>
        <v>84.123999999999995</v>
      </c>
      <c r="R992" s="49">
        <f t="shared" si="99"/>
        <v>87.219999999999985</v>
      </c>
    </row>
    <row r="993" spans="12:18" hidden="1">
      <c r="L993" s="71"/>
      <c r="M993" s="48">
        <v>1.109</v>
      </c>
      <c r="N993" s="49">
        <f t="shared" si="95"/>
        <v>70.058500000000024</v>
      </c>
      <c r="O993" s="49">
        <f t="shared" si="96"/>
        <v>75.049499999999981</v>
      </c>
      <c r="P993" s="49">
        <f t="shared" si="97"/>
        <v>81.431500000000028</v>
      </c>
      <c r="Q993" s="49">
        <f t="shared" si="98"/>
        <v>84.126999999999995</v>
      </c>
      <c r="R993" s="49">
        <f t="shared" si="99"/>
        <v>87.222499999999982</v>
      </c>
    </row>
    <row r="994" spans="12:18" hidden="1">
      <c r="L994" s="71"/>
      <c r="M994" s="48">
        <v>1.1100000000000001</v>
      </c>
      <c r="N994" s="49">
        <f t="shared" si="95"/>
        <v>70.065000000000026</v>
      </c>
      <c r="O994" s="49">
        <f t="shared" si="96"/>
        <v>75.054999999999978</v>
      </c>
      <c r="P994" s="49">
        <f t="shared" si="97"/>
        <v>81.435000000000031</v>
      </c>
      <c r="Q994" s="49">
        <f t="shared" si="98"/>
        <v>84.13</v>
      </c>
      <c r="R994" s="49">
        <f t="shared" si="99"/>
        <v>87.22499999999998</v>
      </c>
    </row>
    <row r="995" spans="12:18" hidden="1">
      <c r="L995" s="71"/>
      <c r="M995" s="48">
        <v>1.111</v>
      </c>
      <c r="N995" s="49">
        <f t="shared" si="95"/>
        <v>70.071500000000029</v>
      </c>
      <c r="O995" s="49">
        <f t="shared" si="96"/>
        <v>75.060499999999976</v>
      </c>
      <c r="P995" s="49">
        <f t="shared" si="97"/>
        <v>81.438500000000033</v>
      </c>
      <c r="Q995" s="49">
        <f t="shared" si="98"/>
        <v>84.132999999999996</v>
      </c>
      <c r="R995" s="49">
        <f t="shared" si="99"/>
        <v>87.227499999999978</v>
      </c>
    </row>
    <row r="996" spans="12:18" hidden="1">
      <c r="L996" s="71"/>
      <c r="M996" s="48">
        <v>1.1120000000000001</v>
      </c>
      <c r="N996" s="49">
        <f t="shared" si="95"/>
        <v>70.078000000000031</v>
      </c>
      <c r="O996" s="49">
        <f t="shared" si="96"/>
        <v>75.065999999999974</v>
      </c>
      <c r="P996" s="49">
        <f t="shared" si="97"/>
        <v>81.442000000000036</v>
      </c>
      <c r="Q996" s="49">
        <f t="shared" si="98"/>
        <v>84.135999999999996</v>
      </c>
      <c r="R996" s="49">
        <f t="shared" si="99"/>
        <v>87.229999999999976</v>
      </c>
    </row>
    <row r="997" spans="12:18" hidden="1">
      <c r="L997" s="71"/>
      <c r="M997" s="48">
        <v>1.113</v>
      </c>
      <c r="N997" s="49">
        <f t="shared" si="95"/>
        <v>70.084500000000034</v>
      </c>
      <c r="O997" s="49">
        <f t="shared" si="96"/>
        <v>75.071499999999972</v>
      </c>
      <c r="P997" s="49">
        <f t="shared" si="97"/>
        <v>81.445500000000038</v>
      </c>
      <c r="Q997" s="49">
        <f t="shared" si="98"/>
        <v>84.138999999999996</v>
      </c>
      <c r="R997" s="49">
        <f t="shared" si="99"/>
        <v>87.232499999999973</v>
      </c>
    </row>
    <row r="998" spans="12:18" hidden="1">
      <c r="L998" s="71"/>
      <c r="M998" s="48">
        <v>1.1140000000000001</v>
      </c>
      <c r="N998" s="49">
        <f t="shared" si="95"/>
        <v>70.091000000000037</v>
      </c>
      <c r="O998" s="49">
        <f t="shared" si="96"/>
        <v>75.07699999999997</v>
      </c>
      <c r="P998" s="49">
        <f t="shared" si="97"/>
        <v>81.449000000000041</v>
      </c>
      <c r="Q998" s="49">
        <f t="shared" si="98"/>
        <v>84.141999999999996</v>
      </c>
      <c r="R998" s="49">
        <f t="shared" si="99"/>
        <v>87.234999999999971</v>
      </c>
    </row>
    <row r="999" spans="12:18" hidden="1">
      <c r="L999" s="71"/>
      <c r="M999" s="48">
        <v>1.115</v>
      </c>
      <c r="N999" s="49">
        <f t="shared" si="95"/>
        <v>70.097500000000039</v>
      </c>
      <c r="O999" s="49">
        <f t="shared" si="96"/>
        <v>75.082499999999968</v>
      </c>
      <c r="P999" s="49">
        <f t="shared" si="97"/>
        <v>81.452500000000043</v>
      </c>
      <c r="Q999" s="49">
        <f t="shared" si="98"/>
        <v>84.144999999999996</v>
      </c>
      <c r="R999" s="49">
        <f t="shared" si="99"/>
        <v>87.237499999999969</v>
      </c>
    </row>
    <row r="1000" spans="12:18" hidden="1">
      <c r="L1000" s="71"/>
      <c r="M1000" s="48">
        <v>1.1160000000000001</v>
      </c>
      <c r="N1000" s="49">
        <f t="shared" si="95"/>
        <v>70.104000000000042</v>
      </c>
      <c r="O1000" s="49">
        <f t="shared" si="96"/>
        <v>75.087999999999965</v>
      </c>
      <c r="P1000" s="49">
        <f t="shared" si="97"/>
        <v>81.456000000000046</v>
      </c>
      <c r="Q1000" s="49">
        <f t="shared" si="98"/>
        <v>84.147999999999996</v>
      </c>
      <c r="R1000" s="49">
        <f t="shared" si="99"/>
        <v>87.239999999999966</v>
      </c>
    </row>
    <row r="1001" spans="12:18" hidden="1">
      <c r="L1001" s="71"/>
      <c r="M1001" s="48">
        <v>1.117</v>
      </c>
      <c r="N1001" s="49">
        <f t="shared" si="95"/>
        <v>70.110500000000044</v>
      </c>
      <c r="O1001" s="49">
        <f t="shared" si="96"/>
        <v>75.093499999999963</v>
      </c>
      <c r="P1001" s="49">
        <f t="shared" si="97"/>
        <v>81.459500000000048</v>
      </c>
      <c r="Q1001" s="49">
        <f t="shared" si="98"/>
        <v>84.150999999999996</v>
      </c>
      <c r="R1001" s="49">
        <f t="shared" si="99"/>
        <v>87.242499999999964</v>
      </c>
    </row>
    <row r="1002" spans="12:18" hidden="1">
      <c r="L1002" s="71"/>
      <c r="M1002" s="48">
        <v>1.1180000000000001</v>
      </c>
      <c r="N1002" s="49">
        <f t="shared" si="95"/>
        <v>70.117000000000047</v>
      </c>
      <c r="O1002" s="49">
        <f t="shared" si="96"/>
        <v>75.098999999999961</v>
      </c>
      <c r="P1002" s="49">
        <f t="shared" si="97"/>
        <v>81.463000000000051</v>
      </c>
      <c r="Q1002" s="49">
        <f t="shared" si="98"/>
        <v>84.153999999999996</v>
      </c>
      <c r="R1002" s="49">
        <f t="shared" si="99"/>
        <v>87.244999999999962</v>
      </c>
    </row>
    <row r="1003" spans="12:18" hidden="1">
      <c r="L1003" s="71"/>
      <c r="M1003" s="48">
        <v>1.119</v>
      </c>
      <c r="N1003" s="49">
        <f t="shared" si="95"/>
        <v>70.12350000000005</v>
      </c>
      <c r="O1003" s="49">
        <f t="shared" si="96"/>
        <v>75.104499999999959</v>
      </c>
      <c r="P1003" s="49">
        <f t="shared" si="97"/>
        <v>81.466500000000053</v>
      </c>
      <c r="Q1003" s="49">
        <f t="shared" si="98"/>
        <v>84.156999999999996</v>
      </c>
      <c r="R1003" s="49">
        <f t="shared" si="99"/>
        <v>87.24749999999996</v>
      </c>
    </row>
    <row r="1004" spans="12:18" hidden="1">
      <c r="L1004" s="71"/>
      <c r="M1004" s="48">
        <v>1.1200000000000001</v>
      </c>
      <c r="N1004" s="49">
        <f t="shared" si="95"/>
        <v>70.130000000000052</v>
      </c>
      <c r="O1004" s="49">
        <f t="shared" si="96"/>
        <v>75.109999999999957</v>
      </c>
      <c r="P1004" s="49">
        <f t="shared" si="97"/>
        <v>81.470000000000056</v>
      </c>
      <c r="Q1004" s="49">
        <f t="shared" si="98"/>
        <v>84.16</v>
      </c>
      <c r="R1004" s="49">
        <f t="shared" si="99"/>
        <v>87.249999999999957</v>
      </c>
    </row>
    <row r="1005" spans="12:18" hidden="1">
      <c r="L1005" s="71"/>
      <c r="M1005" s="48">
        <v>1.121</v>
      </c>
      <c r="N1005" s="49">
        <f t="shared" si="95"/>
        <v>70.136500000000055</v>
      </c>
      <c r="O1005" s="49">
        <f t="shared" si="96"/>
        <v>75.115499999999955</v>
      </c>
      <c r="P1005" s="49">
        <f t="shared" si="97"/>
        <v>81.473500000000058</v>
      </c>
      <c r="Q1005" s="49">
        <f t="shared" si="98"/>
        <v>84.162999999999997</v>
      </c>
      <c r="R1005" s="49">
        <f t="shared" si="99"/>
        <v>87.252499999999955</v>
      </c>
    </row>
    <row r="1006" spans="12:18" hidden="1">
      <c r="L1006" s="71"/>
      <c r="M1006" s="48">
        <v>1.1220000000000001</v>
      </c>
      <c r="N1006" s="49">
        <f t="shared" si="95"/>
        <v>70.143000000000058</v>
      </c>
      <c r="O1006" s="49">
        <f t="shared" si="96"/>
        <v>75.120999999999952</v>
      </c>
      <c r="P1006" s="49">
        <f t="shared" si="97"/>
        <v>81.477000000000061</v>
      </c>
      <c r="Q1006" s="49">
        <f t="shared" si="98"/>
        <v>84.165999999999997</v>
      </c>
      <c r="R1006" s="49">
        <f t="shared" si="99"/>
        <v>87.254999999999953</v>
      </c>
    </row>
    <row r="1007" spans="12:18" hidden="1">
      <c r="L1007" s="71"/>
      <c r="M1007" s="48">
        <v>1.123</v>
      </c>
      <c r="N1007" s="49">
        <f t="shared" si="95"/>
        <v>70.14950000000006</v>
      </c>
      <c r="O1007" s="49">
        <f t="shared" si="96"/>
        <v>75.12649999999995</v>
      </c>
      <c r="P1007" s="49">
        <f t="shared" si="97"/>
        <v>81.480500000000063</v>
      </c>
      <c r="Q1007" s="49">
        <f t="shared" si="98"/>
        <v>84.168999999999997</v>
      </c>
      <c r="R1007" s="49">
        <f t="shared" si="99"/>
        <v>87.257499999999951</v>
      </c>
    </row>
    <row r="1008" spans="12:18" hidden="1">
      <c r="L1008" s="71"/>
      <c r="M1008" s="48">
        <v>1.1240000000000001</v>
      </c>
      <c r="N1008" s="49">
        <f t="shared" si="95"/>
        <v>70.156000000000063</v>
      </c>
      <c r="O1008" s="49">
        <f t="shared" si="96"/>
        <v>75.131999999999948</v>
      </c>
      <c r="P1008" s="49">
        <f t="shared" si="97"/>
        <v>81.484000000000066</v>
      </c>
      <c r="Q1008" s="49">
        <f t="shared" si="98"/>
        <v>84.171999999999997</v>
      </c>
      <c r="R1008" s="49">
        <f t="shared" si="99"/>
        <v>87.259999999999948</v>
      </c>
    </row>
    <row r="1009" spans="12:18" hidden="1">
      <c r="L1009" s="71"/>
      <c r="M1009" s="48">
        <v>1.125</v>
      </c>
      <c r="N1009" s="49">
        <f t="shared" si="95"/>
        <v>70.162500000000065</v>
      </c>
      <c r="O1009" s="49">
        <f t="shared" si="96"/>
        <v>75.137499999999946</v>
      </c>
      <c r="P1009" s="49">
        <f t="shared" si="97"/>
        <v>81.487500000000068</v>
      </c>
      <c r="Q1009" s="49">
        <f t="shared" si="98"/>
        <v>84.174999999999997</v>
      </c>
      <c r="R1009" s="49">
        <f t="shared" si="99"/>
        <v>87.262499999999946</v>
      </c>
    </row>
    <row r="1010" spans="12:18" hidden="1">
      <c r="L1010" s="71"/>
      <c r="M1010" s="48">
        <v>1.1259999999999999</v>
      </c>
      <c r="N1010" s="49">
        <f t="shared" si="95"/>
        <v>70.169000000000068</v>
      </c>
      <c r="O1010" s="49">
        <f t="shared" si="96"/>
        <v>75.142999999999944</v>
      </c>
      <c r="P1010" s="49">
        <f t="shared" si="97"/>
        <v>81.491000000000071</v>
      </c>
      <c r="Q1010" s="49">
        <f t="shared" si="98"/>
        <v>84.177999999999997</v>
      </c>
      <c r="R1010" s="49">
        <f t="shared" si="99"/>
        <v>87.264999999999944</v>
      </c>
    </row>
    <row r="1011" spans="12:18" hidden="1">
      <c r="L1011" s="71"/>
      <c r="M1011" s="48">
        <v>1.127</v>
      </c>
      <c r="N1011" s="49">
        <f t="shared" si="95"/>
        <v>70.175500000000071</v>
      </c>
      <c r="O1011" s="49">
        <f t="shared" si="96"/>
        <v>75.148499999999942</v>
      </c>
      <c r="P1011" s="49">
        <f t="shared" si="97"/>
        <v>81.494500000000073</v>
      </c>
      <c r="Q1011" s="49">
        <f t="shared" si="98"/>
        <v>84.180999999999997</v>
      </c>
      <c r="R1011" s="49">
        <f t="shared" si="99"/>
        <v>87.267499999999941</v>
      </c>
    </row>
    <row r="1012" spans="12:18" hidden="1">
      <c r="L1012" s="71"/>
      <c r="M1012" s="48">
        <v>1.1279999999999999</v>
      </c>
      <c r="N1012" s="49">
        <f t="shared" si="95"/>
        <v>70.182000000000073</v>
      </c>
      <c r="O1012" s="49">
        <f t="shared" si="96"/>
        <v>75.15399999999994</v>
      </c>
      <c r="P1012" s="49">
        <f t="shared" si="97"/>
        <v>81.498000000000076</v>
      </c>
      <c r="Q1012" s="49">
        <f t="shared" si="98"/>
        <v>84.183999999999997</v>
      </c>
      <c r="R1012" s="49">
        <f t="shared" si="99"/>
        <v>87.269999999999939</v>
      </c>
    </row>
    <row r="1013" spans="12:18" hidden="1">
      <c r="L1013" s="71"/>
      <c r="M1013" s="48">
        <v>1.129</v>
      </c>
      <c r="N1013" s="49">
        <f t="shared" si="95"/>
        <v>70.188500000000076</v>
      </c>
      <c r="O1013" s="49">
        <f t="shared" si="96"/>
        <v>75.159499999999937</v>
      </c>
      <c r="P1013" s="49">
        <f t="shared" si="97"/>
        <v>81.501500000000078</v>
      </c>
      <c r="Q1013" s="49">
        <f t="shared" si="98"/>
        <v>84.186999999999998</v>
      </c>
      <c r="R1013" s="49">
        <f t="shared" si="99"/>
        <v>87.272499999999937</v>
      </c>
    </row>
    <row r="1014" spans="12:18" hidden="1">
      <c r="L1014" s="71"/>
      <c r="M1014" s="48">
        <v>1.1299999999999999</v>
      </c>
      <c r="N1014" s="49">
        <f t="shared" si="95"/>
        <v>70.195000000000078</v>
      </c>
      <c r="O1014" s="49">
        <f t="shared" si="96"/>
        <v>75.164999999999935</v>
      </c>
      <c r="P1014" s="49">
        <f t="shared" si="97"/>
        <v>81.505000000000081</v>
      </c>
      <c r="Q1014" s="49">
        <f t="shared" si="98"/>
        <v>84.19</v>
      </c>
      <c r="R1014" s="49">
        <f t="shared" si="99"/>
        <v>87.274999999999935</v>
      </c>
    </row>
    <row r="1015" spans="12:18" hidden="1">
      <c r="L1015" s="71"/>
      <c r="M1015" s="48">
        <v>1.131</v>
      </c>
      <c r="N1015" s="49">
        <f t="shared" si="95"/>
        <v>70.201500000000081</v>
      </c>
      <c r="O1015" s="49">
        <f t="shared" si="96"/>
        <v>75.170499999999933</v>
      </c>
      <c r="P1015" s="49">
        <f t="shared" si="97"/>
        <v>81.508500000000083</v>
      </c>
      <c r="Q1015" s="49">
        <f t="shared" si="98"/>
        <v>84.192999999999998</v>
      </c>
      <c r="R1015" s="49">
        <f t="shared" si="99"/>
        <v>87.277499999999932</v>
      </c>
    </row>
    <row r="1016" spans="12:18" hidden="1">
      <c r="L1016" s="71"/>
      <c r="M1016" s="48">
        <v>1.1319999999999999</v>
      </c>
      <c r="N1016" s="49">
        <f t="shared" si="95"/>
        <v>70.208000000000084</v>
      </c>
      <c r="O1016" s="49">
        <f t="shared" si="96"/>
        <v>75.175999999999931</v>
      </c>
      <c r="P1016" s="49">
        <f t="shared" si="97"/>
        <v>81.512000000000086</v>
      </c>
      <c r="Q1016" s="49">
        <f t="shared" si="98"/>
        <v>84.195999999999998</v>
      </c>
      <c r="R1016" s="49">
        <f t="shared" si="99"/>
        <v>87.27999999999993</v>
      </c>
    </row>
    <row r="1017" spans="12:18" hidden="1">
      <c r="L1017" s="71"/>
      <c r="M1017" s="48">
        <v>1.133</v>
      </c>
      <c r="N1017" s="49">
        <f t="shared" si="95"/>
        <v>70.214500000000086</v>
      </c>
      <c r="O1017" s="49">
        <f t="shared" si="96"/>
        <v>75.181499999999929</v>
      </c>
      <c r="P1017" s="49">
        <f t="shared" si="97"/>
        <v>81.515500000000088</v>
      </c>
      <c r="Q1017" s="49">
        <f t="shared" si="98"/>
        <v>84.198999999999998</v>
      </c>
      <c r="R1017" s="49">
        <f t="shared" si="99"/>
        <v>87.282499999999928</v>
      </c>
    </row>
    <row r="1018" spans="12:18" hidden="1">
      <c r="L1018" s="71"/>
      <c r="M1018" s="48">
        <v>1.1339999999999999</v>
      </c>
      <c r="N1018" s="49">
        <f t="shared" si="95"/>
        <v>70.221000000000089</v>
      </c>
      <c r="O1018" s="49">
        <f t="shared" si="96"/>
        <v>75.186999999999927</v>
      </c>
      <c r="P1018" s="49">
        <f t="shared" si="97"/>
        <v>81.519000000000091</v>
      </c>
      <c r="Q1018" s="49">
        <f t="shared" si="98"/>
        <v>84.201999999999998</v>
      </c>
      <c r="R1018" s="49">
        <f t="shared" si="99"/>
        <v>87.284999999999926</v>
      </c>
    </row>
    <row r="1019" spans="12:18" hidden="1">
      <c r="L1019" s="71"/>
      <c r="M1019" s="48">
        <v>1.135</v>
      </c>
      <c r="N1019" s="49">
        <f t="shared" si="95"/>
        <v>70.227500000000092</v>
      </c>
      <c r="O1019" s="49">
        <f t="shared" si="96"/>
        <v>75.192499999999924</v>
      </c>
      <c r="P1019" s="49">
        <f t="shared" si="97"/>
        <v>81.522500000000093</v>
      </c>
      <c r="Q1019" s="49">
        <f t="shared" si="98"/>
        <v>84.204999999999998</v>
      </c>
      <c r="R1019" s="49">
        <f t="shared" si="99"/>
        <v>87.287499999999923</v>
      </c>
    </row>
    <row r="1020" spans="12:18" hidden="1">
      <c r="L1020" s="71"/>
      <c r="M1020" s="48">
        <v>1.1359999999999999</v>
      </c>
      <c r="N1020" s="49">
        <f t="shared" si="95"/>
        <v>70.234000000000094</v>
      </c>
      <c r="O1020" s="49">
        <f t="shared" si="96"/>
        <v>75.197999999999922</v>
      </c>
      <c r="P1020" s="49">
        <f t="shared" si="97"/>
        <v>81.526000000000096</v>
      </c>
      <c r="Q1020" s="49">
        <f t="shared" si="98"/>
        <v>84.207999999999998</v>
      </c>
      <c r="R1020" s="49">
        <f t="shared" si="99"/>
        <v>87.289999999999921</v>
      </c>
    </row>
    <row r="1021" spans="12:18" hidden="1">
      <c r="L1021" s="71"/>
      <c r="M1021" s="48">
        <v>1.137</v>
      </c>
      <c r="N1021" s="49">
        <f t="shared" si="95"/>
        <v>70.240500000000097</v>
      </c>
      <c r="O1021" s="49">
        <f t="shared" si="96"/>
        <v>75.20349999999992</v>
      </c>
      <c r="P1021" s="49">
        <f t="shared" si="97"/>
        <v>81.529500000000098</v>
      </c>
      <c r="Q1021" s="49">
        <f t="shared" si="98"/>
        <v>84.210999999999999</v>
      </c>
      <c r="R1021" s="49">
        <f t="shared" si="99"/>
        <v>87.292499999999919</v>
      </c>
    </row>
    <row r="1022" spans="12:18" hidden="1">
      <c r="L1022" s="71"/>
      <c r="M1022" s="48">
        <v>1.1379999999999999</v>
      </c>
      <c r="N1022" s="49">
        <f t="shared" si="95"/>
        <v>70.247000000000099</v>
      </c>
      <c r="O1022" s="49">
        <f t="shared" si="96"/>
        <v>75.208999999999918</v>
      </c>
      <c r="P1022" s="49">
        <f t="shared" si="97"/>
        <v>81.533000000000101</v>
      </c>
      <c r="Q1022" s="49">
        <f t="shared" si="98"/>
        <v>84.213999999999999</v>
      </c>
      <c r="R1022" s="49">
        <f t="shared" si="99"/>
        <v>87.294999999999916</v>
      </c>
    </row>
    <row r="1023" spans="12:18" hidden="1">
      <c r="L1023" s="71"/>
      <c r="M1023" s="48">
        <v>1.139</v>
      </c>
      <c r="N1023" s="49">
        <f t="shared" si="95"/>
        <v>70.253500000000102</v>
      </c>
      <c r="O1023" s="49">
        <f t="shared" si="96"/>
        <v>75.214499999999916</v>
      </c>
      <c r="P1023" s="49">
        <f t="shared" si="97"/>
        <v>81.536500000000103</v>
      </c>
      <c r="Q1023" s="49">
        <f t="shared" si="98"/>
        <v>84.216999999999999</v>
      </c>
      <c r="R1023" s="49">
        <f t="shared" si="99"/>
        <v>87.297499999999914</v>
      </c>
    </row>
    <row r="1024" spans="12:18" hidden="1">
      <c r="L1024" s="71"/>
      <c r="M1024" s="48">
        <v>1.1399999999999999</v>
      </c>
      <c r="N1024" s="49">
        <f t="shared" si="95"/>
        <v>70.260000000000105</v>
      </c>
      <c r="O1024" s="49">
        <f t="shared" si="96"/>
        <v>75.219999999999914</v>
      </c>
      <c r="P1024" s="49">
        <f t="shared" si="97"/>
        <v>81.540000000000106</v>
      </c>
      <c r="Q1024" s="49">
        <f t="shared" si="98"/>
        <v>84.22</v>
      </c>
      <c r="R1024" s="49">
        <f t="shared" si="99"/>
        <v>87.299999999999912</v>
      </c>
    </row>
    <row r="1025" spans="12:18" hidden="1">
      <c r="L1025" s="71"/>
      <c r="M1025" s="48">
        <v>1.141</v>
      </c>
      <c r="N1025" s="49">
        <f t="shared" si="95"/>
        <v>70.266500000000107</v>
      </c>
      <c r="O1025" s="49">
        <f t="shared" si="96"/>
        <v>75.225499999999911</v>
      </c>
      <c r="P1025" s="49">
        <f t="shared" si="97"/>
        <v>81.543500000000108</v>
      </c>
      <c r="Q1025" s="49">
        <f t="shared" si="98"/>
        <v>84.222999999999999</v>
      </c>
      <c r="R1025" s="49">
        <f t="shared" si="99"/>
        <v>87.30249999999991</v>
      </c>
    </row>
    <row r="1026" spans="12:18" hidden="1">
      <c r="L1026" s="71"/>
      <c r="M1026" s="48">
        <v>1.1419999999999999</v>
      </c>
      <c r="N1026" s="49">
        <f t="shared" si="95"/>
        <v>70.27300000000011</v>
      </c>
      <c r="O1026" s="49">
        <f t="shared" si="96"/>
        <v>75.230999999999909</v>
      </c>
      <c r="P1026" s="49">
        <f t="shared" si="97"/>
        <v>81.547000000000111</v>
      </c>
      <c r="Q1026" s="49">
        <f t="shared" si="98"/>
        <v>84.225999999999999</v>
      </c>
      <c r="R1026" s="49">
        <f t="shared" si="99"/>
        <v>87.304999999999907</v>
      </c>
    </row>
    <row r="1027" spans="12:18" hidden="1">
      <c r="L1027" s="71"/>
      <c r="M1027" s="48">
        <v>1.143</v>
      </c>
      <c r="N1027" s="49">
        <f t="shared" si="95"/>
        <v>70.279500000000112</v>
      </c>
      <c r="O1027" s="49">
        <f t="shared" si="96"/>
        <v>75.236499999999907</v>
      </c>
      <c r="P1027" s="49">
        <f t="shared" si="97"/>
        <v>81.550500000000113</v>
      </c>
      <c r="Q1027" s="49">
        <f t="shared" si="98"/>
        <v>84.228999999999999</v>
      </c>
      <c r="R1027" s="49">
        <f t="shared" si="99"/>
        <v>87.307499999999905</v>
      </c>
    </row>
    <row r="1028" spans="12:18" hidden="1">
      <c r="L1028" s="71"/>
      <c r="M1028" s="48">
        <v>1.1439999999999999</v>
      </c>
      <c r="N1028" s="49">
        <f t="shared" si="95"/>
        <v>70.286000000000115</v>
      </c>
      <c r="O1028" s="49">
        <f t="shared" si="96"/>
        <v>75.241999999999905</v>
      </c>
      <c r="P1028" s="49">
        <f t="shared" si="97"/>
        <v>81.554000000000116</v>
      </c>
      <c r="Q1028" s="49">
        <f t="shared" si="98"/>
        <v>84.231999999999999</v>
      </c>
      <c r="R1028" s="49">
        <f t="shared" si="99"/>
        <v>87.309999999999903</v>
      </c>
    </row>
    <row r="1029" spans="12:18" hidden="1">
      <c r="L1029" s="71"/>
      <c r="M1029" s="48">
        <v>1.145</v>
      </c>
      <c r="N1029" s="49">
        <f t="shared" si="95"/>
        <v>70.292500000000118</v>
      </c>
      <c r="O1029" s="49">
        <f t="shared" si="96"/>
        <v>75.247499999999903</v>
      </c>
      <c r="P1029" s="49">
        <f t="shared" si="97"/>
        <v>81.557500000000118</v>
      </c>
      <c r="Q1029" s="49">
        <f t="shared" si="98"/>
        <v>84.234999999999999</v>
      </c>
      <c r="R1029" s="49">
        <f t="shared" si="99"/>
        <v>87.312499999999901</v>
      </c>
    </row>
    <row r="1030" spans="12:18" hidden="1">
      <c r="L1030" s="71"/>
      <c r="M1030" s="48">
        <v>1.1459999999999999</v>
      </c>
      <c r="N1030" s="49">
        <f t="shared" si="95"/>
        <v>70.29900000000012</v>
      </c>
      <c r="O1030" s="49">
        <f t="shared" si="96"/>
        <v>75.252999999999901</v>
      </c>
      <c r="P1030" s="49">
        <f t="shared" si="97"/>
        <v>81.561000000000121</v>
      </c>
      <c r="Q1030" s="49">
        <f t="shared" si="98"/>
        <v>84.238</v>
      </c>
      <c r="R1030" s="49">
        <f t="shared" si="99"/>
        <v>87.314999999999898</v>
      </c>
    </row>
    <row r="1031" spans="12:18" hidden="1">
      <c r="L1031" s="71"/>
      <c r="M1031" s="48">
        <v>1.147</v>
      </c>
      <c r="N1031" s="49">
        <f t="shared" si="95"/>
        <v>70.305500000000123</v>
      </c>
      <c r="O1031" s="49">
        <f t="shared" si="96"/>
        <v>75.258499999999898</v>
      </c>
      <c r="P1031" s="49">
        <f t="shared" si="97"/>
        <v>81.564500000000123</v>
      </c>
      <c r="Q1031" s="49">
        <f t="shared" si="98"/>
        <v>84.241</v>
      </c>
      <c r="R1031" s="49">
        <f t="shared" si="99"/>
        <v>87.317499999999896</v>
      </c>
    </row>
    <row r="1032" spans="12:18" hidden="1">
      <c r="L1032" s="71"/>
      <c r="M1032" s="48">
        <v>1.1479999999999999</v>
      </c>
      <c r="N1032" s="49">
        <f t="shared" si="95"/>
        <v>70.312000000000126</v>
      </c>
      <c r="O1032" s="49">
        <f t="shared" si="96"/>
        <v>75.263999999999896</v>
      </c>
      <c r="P1032" s="49">
        <f t="shared" si="97"/>
        <v>81.568000000000126</v>
      </c>
      <c r="Q1032" s="49">
        <f t="shared" si="98"/>
        <v>84.244</v>
      </c>
      <c r="R1032" s="49">
        <f t="shared" si="99"/>
        <v>87.319999999999894</v>
      </c>
    </row>
    <row r="1033" spans="12:18" hidden="1">
      <c r="L1033" s="71"/>
      <c r="M1033" s="48">
        <v>1.149</v>
      </c>
      <c r="N1033" s="49">
        <f t="shared" si="95"/>
        <v>70.318500000000128</v>
      </c>
      <c r="O1033" s="49">
        <f t="shared" si="96"/>
        <v>75.269499999999894</v>
      </c>
      <c r="P1033" s="49">
        <f t="shared" si="97"/>
        <v>81.571500000000128</v>
      </c>
      <c r="Q1033" s="49">
        <f t="shared" si="98"/>
        <v>84.247</v>
      </c>
      <c r="R1033" s="49">
        <f t="shared" si="99"/>
        <v>87.322499999999891</v>
      </c>
    </row>
    <row r="1034" spans="12:18" hidden="1">
      <c r="L1034" s="71"/>
      <c r="M1034" s="48">
        <v>1.1499999999999999</v>
      </c>
      <c r="N1034" s="49">
        <f t="shared" si="95"/>
        <v>70.325000000000131</v>
      </c>
      <c r="O1034" s="49">
        <f t="shared" si="96"/>
        <v>75.274999999999892</v>
      </c>
      <c r="P1034" s="49">
        <f t="shared" si="97"/>
        <v>81.575000000000131</v>
      </c>
      <c r="Q1034" s="49">
        <f t="shared" si="98"/>
        <v>84.25</v>
      </c>
      <c r="R1034" s="49">
        <f t="shared" si="99"/>
        <v>87.324999999999889</v>
      </c>
    </row>
    <row r="1035" spans="12:18" hidden="1">
      <c r="L1035" s="71"/>
      <c r="M1035" s="48">
        <v>1.151</v>
      </c>
      <c r="N1035" s="49">
        <f t="shared" si="95"/>
        <v>70.331500000000133</v>
      </c>
      <c r="O1035" s="49">
        <f t="shared" si="96"/>
        <v>75.28049999999989</v>
      </c>
      <c r="P1035" s="49">
        <f t="shared" si="97"/>
        <v>81.578500000000133</v>
      </c>
      <c r="Q1035" s="49">
        <f t="shared" si="98"/>
        <v>84.253</v>
      </c>
      <c r="R1035" s="49">
        <f t="shared" si="99"/>
        <v>87.327499999999887</v>
      </c>
    </row>
    <row r="1036" spans="12:18" hidden="1">
      <c r="L1036" s="71"/>
      <c r="M1036" s="48">
        <v>1.1519999999999999</v>
      </c>
      <c r="N1036" s="49">
        <f t="shared" si="95"/>
        <v>70.338000000000136</v>
      </c>
      <c r="O1036" s="49">
        <f t="shared" si="96"/>
        <v>75.285999999999888</v>
      </c>
      <c r="P1036" s="49">
        <f t="shared" si="97"/>
        <v>81.582000000000136</v>
      </c>
      <c r="Q1036" s="49">
        <f t="shared" si="98"/>
        <v>84.256</v>
      </c>
      <c r="R1036" s="49">
        <f t="shared" si="99"/>
        <v>87.329999999999885</v>
      </c>
    </row>
    <row r="1037" spans="12:18" hidden="1">
      <c r="L1037" s="71"/>
      <c r="M1037" s="48">
        <v>1.153</v>
      </c>
      <c r="N1037" s="49">
        <f t="shared" si="95"/>
        <v>70.344500000000139</v>
      </c>
      <c r="O1037" s="49">
        <f t="shared" si="96"/>
        <v>75.291499999999886</v>
      </c>
      <c r="P1037" s="49">
        <f t="shared" si="97"/>
        <v>81.585500000000138</v>
      </c>
      <c r="Q1037" s="49">
        <f t="shared" si="98"/>
        <v>84.259</v>
      </c>
      <c r="R1037" s="49">
        <f t="shared" si="99"/>
        <v>87.332499999999882</v>
      </c>
    </row>
    <row r="1038" spans="12:18" hidden="1">
      <c r="L1038" s="71"/>
      <c r="M1038" s="48">
        <v>1.1539999999999999</v>
      </c>
      <c r="N1038" s="49">
        <f t="shared" si="95"/>
        <v>70.351000000000141</v>
      </c>
      <c r="O1038" s="49">
        <f t="shared" si="96"/>
        <v>75.296999999999883</v>
      </c>
      <c r="P1038" s="49">
        <f t="shared" si="97"/>
        <v>81.589000000000141</v>
      </c>
      <c r="Q1038" s="49">
        <f t="shared" si="98"/>
        <v>84.262</v>
      </c>
      <c r="R1038" s="49">
        <f t="shared" si="99"/>
        <v>87.33499999999988</v>
      </c>
    </row>
    <row r="1039" spans="12:18" hidden="1">
      <c r="L1039" s="71"/>
      <c r="M1039" s="48">
        <v>1.155</v>
      </c>
      <c r="N1039" s="49">
        <f t="shared" si="95"/>
        <v>70.357500000000144</v>
      </c>
      <c r="O1039" s="49">
        <f t="shared" si="96"/>
        <v>75.302499999999881</v>
      </c>
      <c r="P1039" s="49">
        <f t="shared" si="97"/>
        <v>81.592500000000143</v>
      </c>
      <c r="Q1039" s="49">
        <f t="shared" si="98"/>
        <v>84.265000000000001</v>
      </c>
      <c r="R1039" s="49">
        <f t="shared" si="99"/>
        <v>87.337499999999878</v>
      </c>
    </row>
    <row r="1040" spans="12:18" hidden="1">
      <c r="L1040" s="71"/>
      <c r="M1040" s="48">
        <v>1.1559999999999999</v>
      </c>
      <c r="N1040" s="49">
        <f t="shared" si="95"/>
        <v>70.364000000000146</v>
      </c>
      <c r="O1040" s="49">
        <f t="shared" si="96"/>
        <v>75.307999999999879</v>
      </c>
      <c r="P1040" s="49">
        <f t="shared" si="97"/>
        <v>81.596000000000146</v>
      </c>
      <c r="Q1040" s="49">
        <f t="shared" si="98"/>
        <v>84.268000000000001</v>
      </c>
      <c r="R1040" s="49">
        <f t="shared" si="99"/>
        <v>87.339999999999876</v>
      </c>
    </row>
    <row r="1041" spans="12:18" hidden="1">
      <c r="L1041" s="71"/>
      <c r="M1041" s="48">
        <v>1.157</v>
      </c>
      <c r="N1041" s="49">
        <f t="shared" si="95"/>
        <v>70.370500000000149</v>
      </c>
      <c r="O1041" s="49">
        <f t="shared" si="96"/>
        <v>75.313499999999877</v>
      </c>
      <c r="P1041" s="49">
        <f t="shared" si="97"/>
        <v>81.599500000000148</v>
      </c>
      <c r="Q1041" s="49">
        <f t="shared" si="98"/>
        <v>84.271000000000001</v>
      </c>
      <c r="R1041" s="49">
        <f t="shared" si="99"/>
        <v>87.342499999999873</v>
      </c>
    </row>
    <row r="1042" spans="12:18" hidden="1">
      <c r="L1042" s="71"/>
      <c r="M1042" s="48">
        <v>1.1579999999999999</v>
      </c>
      <c r="N1042" s="49">
        <f t="shared" si="95"/>
        <v>70.377000000000152</v>
      </c>
      <c r="O1042" s="49">
        <f t="shared" si="96"/>
        <v>75.318999999999875</v>
      </c>
      <c r="P1042" s="49">
        <f t="shared" si="97"/>
        <v>81.603000000000151</v>
      </c>
      <c r="Q1042" s="49">
        <f t="shared" si="98"/>
        <v>84.274000000000001</v>
      </c>
      <c r="R1042" s="49">
        <f t="shared" si="99"/>
        <v>87.344999999999871</v>
      </c>
    </row>
    <row r="1043" spans="12:18" hidden="1">
      <c r="L1043" s="71"/>
      <c r="M1043" s="48">
        <v>1.159</v>
      </c>
      <c r="N1043" s="49">
        <f t="shared" si="95"/>
        <v>70.383500000000154</v>
      </c>
      <c r="O1043" s="49">
        <f t="shared" si="96"/>
        <v>75.324499999999873</v>
      </c>
      <c r="P1043" s="49">
        <f t="shared" si="97"/>
        <v>81.606500000000153</v>
      </c>
      <c r="Q1043" s="49">
        <f t="shared" si="98"/>
        <v>84.277000000000001</v>
      </c>
      <c r="R1043" s="49">
        <f t="shared" si="99"/>
        <v>87.347499999999869</v>
      </c>
    </row>
    <row r="1044" spans="12:18" hidden="1">
      <c r="L1044" s="71"/>
      <c r="M1044" s="48">
        <v>1.1599999999999999</v>
      </c>
      <c r="N1044" s="49">
        <f t="shared" si="95"/>
        <v>70.390000000000157</v>
      </c>
      <c r="O1044" s="49">
        <f t="shared" si="96"/>
        <v>75.32999999999987</v>
      </c>
      <c r="P1044" s="49">
        <f t="shared" si="97"/>
        <v>81.610000000000156</v>
      </c>
      <c r="Q1044" s="49">
        <f t="shared" si="98"/>
        <v>84.28</v>
      </c>
      <c r="R1044" s="49">
        <f t="shared" si="99"/>
        <v>87.349999999999866</v>
      </c>
    </row>
    <row r="1045" spans="12:18" hidden="1">
      <c r="L1045" s="71"/>
      <c r="M1045" s="48">
        <v>1.161</v>
      </c>
      <c r="N1045" s="49">
        <f t="shared" si="95"/>
        <v>70.39650000000016</v>
      </c>
      <c r="O1045" s="49">
        <f t="shared" si="96"/>
        <v>75.335499999999868</v>
      </c>
      <c r="P1045" s="49">
        <f t="shared" si="97"/>
        <v>81.613500000000158</v>
      </c>
      <c r="Q1045" s="49">
        <f t="shared" si="98"/>
        <v>84.283000000000001</v>
      </c>
      <c r="R1045" s="49">
        <f t="shared" si="99"/>
        <v>87.352499999999864</v>
      </c>
    </row>
    <row r="1046" spans="12:18" hidden="1">
      <c r="L1046" s="71"/>
      <c r="M1046" s="48">
        <v>1.1619999999999999</v>
      </c>
      <c r="N1046" s="49">
        <f t="shared" si="95"/>
        <v>70.403000000000162</v>
      </c>
      <c r="O1046" s="49">
        <f t="shared" si="96"/>
        <v>75.340999999999866</v>
      </c>
      <c r="P1046" s="49">
        <f t="shared" si="97"/>
        <v>81.617000000000161</v>
      </c>
      <c r="Q1046" s="49">
        <f t="shared" si="98"/>
        <v>84.286000000000001</v>
      </c>
      <c r="R1046" s="49">
        <f t="shared" si="99"/>
        <v>87.354999999999862</v>
      </c>
    </row>
    <row r="1047" spans="12:18" hidden="1">
      <c r="L1047" s="71"/>
      <c r="M1047" s="48">
        <v>1.163</v>
      </c>
      <c r="N1047" s="49">
        <f t="shared" si="95"/>
        <v>70.409500000000165</v>
      </c>
      <c r="O1047" s="49">
        <f t="shared" si="96"/>
        <v>75.346499999999864</v>
      </c>
      <c r="P1047" s="49">
        <f t="shared" si="97"/>
        <v>81.620500000000163</v>
      </c>
      <c r="Q1047" s="49">
        <f t="shared" si="98"/>
        <v>84.289000000000001</v>
      </c>
      <c r="R1047" s="49">
        <f t="shared" si="99"/>
        <v>87.35749999999986</v>
      </c>
    </row>
    <row r="1048" spans="12:18" hidden="1">
      <c r="L1048" s="71"/>
      <c r="M1048" s="48">
        <v>1.1639999999999999</v>
      </c>
      <c r="N1048" s="49">
        <f t="shared" si="95"/>
        <v>70.416000000000167</v>
      </c>
      <c r="O1048" s="49">
        <f t="shared" si="96"/>
        <v>75.351999999999862</v>
      </c>
      <c r="P1048" s="49">
        <f t="shared" si="97"/>
        <v>81.624000000000166</v>
      </c>
      <c r="Q1048" s="49">
        <f t="shared" si="98"/>
        <v>84.292000000000002</v>
      </c>
      <c r="R1048" s="49">
        <f t="shared" si="99"/>
        <v>87.359999999999857</v>
      </c>
    </row>
    <row r="1049" spans="12:18" hidden="1">
      <c r="L1049" s="71"/>
      <c r="M1049" s="48">
        <v>1.165</v>
      </c>
      <c r="N1049" s="49">
        <f t="shared" si="95"/>
        <v>70.42250000000017</v>
      </c>
      <c r="O1049" s="49">
        <f t="shared" si="96"/>
        <v>75.35749999999986</v>
      </c>
      <c r="P1049" s="49">
        <f t="shared" si="97"/>
        <v>81.627500000000168</v>
      </c>
      <c r="Q1049" s="49">
        <f t="shared" si="98"/>
        <v>84.295000000000002</v>
      </c>
      <c r="R1049" s="49">
        <f t="shared" si="99"/>
        <v>87.362499999999855</v>
      </c>
    </row>
    <row r="1050" spans="12:18" hidden="1">
      <c r="L1050" s="71"/>
      <c r="M1050" s="48">
        <v>1.1659999999999999</v>
      </c>
      <c r="N1050" s="49">
        <f t="shared" ref="N1050:N1113" si="100">N1049+0.0065</f>
        <v>70.429000000000173</v>
      </c>
      <c r="O1050" s="49">
        <f t="shared" ref="O1050:O1113" si="101">O1049+0.0055</f>
        <v>75.362999999999857</v>
      </c>
      <c r="P1050" s="49">
        <f t="shared" ref="P1050:P1113" si="102">P1049+0.0035</f>
        <v>81.631000000000171</v>
      </c>
      <c r="Q1050" s="49">
        <f t="shared" ref="Q1050:Q1113" si="103">Q1049+0.003</f>
        <v>84.298000000000002</v>
      </c>
      <c r="R1050" s="49">
        <f t="shared" ref="R1050:R1113" si="104">R1049+0.0025</f>
        <v>87.364999999999853</v>
      </c>
    </row>
    <row r="1051" spans="12:18" hidden="1">
      <c r="L1051" s="71"/>
      <c r="M1051" s="48">
        <v>1.167</v>
      </c>
      <c r="N1051" s="49">
        <f t="shared" si="100"/>
        <v>70.435500000000175</v>
      </c>
      <c r="O1051" s="49">
        <f t="shared" si="101"/>
        <v>75.368499999999855</v>
      </c>
      <c r="P1051" s="49">
        <f t="shared" si="102"/>
        <v>81.634500000000173</v>
      </c>
      <c r="Q1051" s="49">
        <f t="shared" si="103"/>
        <v>84.301000000000002</v>
      </c>
      <c r="R1051" s="49">
        <f t="shared" si="104"/>
        <v>87.367499999999851</v>
      </c>
    </row>
    <row r="1052" spans="12:18" hidden="1">
      <c r="L1052" s="71"/>
      <c r="M1052" s="48">
        <v>1.1679999999999999</v>
      </c>
      <c r="N1052" s="49">
        <f t="shared" si="100"/>
        <v>70.442000000000178</v>
      </c>
      <c r="O1052" s="49">
        <f t="shared" si="101"/>
        <v>75.373999999999853</v>
      </c>
      <c r="P1052" s="49">
        <f t="shared" si="102"/>
        <v>81.638000000000176</v>
      </c>
      <c r="Q1052" s="49">
        <f t="shared" si="103"/>
        <v>84.304000000000002</v>
      </c>
      <c r="R1052" s="49">
        <f t="shared" si="104"/>
        <v>87.369999999999848</v>
      </c>
    </row>
    <row r="1053" spans="12:18" hidden="1">
      <c r="L1053" s="71"/>
      <c r="M1053" s="48">
        <v>1.169</v>
      </c>
      <c r="N1053" s="49">
        <f t="shared" si="100"/>
        <v>70.44850000000018</v>
      </c>
      <c r="O1053" s="49">
        <f t="shared" si="101"/>
        <v>75.379499999999851</v>
      </c>
      <c r="P1053" s="49">
        <f t="shared" si="102"/>
        <v>81.641500000000178</v>
      </c>
      <c r="Q1053" s="49">
        <f t="shared" si="103"/>
        <v>84.307000000000002</v>
      </c>
      <c r="R1053" s="49">
        <f t="shared" si="104"/>
        <v>87.372499999999846</v>
      </c>
    </row>
    <row r="1054" spans="12:18" hidden="1">
      <c r="L1054" s="71"/>
      <c r="M1054" s="48">
        <v>1.17</v>
      </c>
      <c r="N1054" s="49">
        <f t="shared" si="100"/>
        <v>70.455000000000183</v>
      </c>
      <c r="O1054" s="49">
        <f t="shared" si="101"/>
        <v>75.384999999999849</v>
      </c>
      <c r="P1054" s="49">
        <f t="shared" si="102"/>
        <v>81.645000000000181</v>
      </c>
      <c r="Q1054" s="49">
        <f t="shared" si="103"/>
        <v>84.31</v>
      </c>
      <c r="R1054" s="49">
        <f t="shared" si="104"/>
        <v>87.374999999999844</v>
      </c>
    </row>
    <row r="1055" spans="12:18" hidden="1">
      <c r="L1055" s="71"/>
      <c r="M1055" s="48">
        <v>1.171</v>
      </c>
      <c r="N1055" s="49">
        <f t="shared" si="100"/>
        <v>70.461500000000186</v>
      </c>
      <c r="O1055" s="49">
        <f t="shared" si="101"/>
        <v>75.390499999999847</v>
      </c>
      <c r="P1055" s="49">
        <f t="shared" si="102"/>
        <v>81.648500000000183</v>
      </c>
      <c r="Q1055" s="49">
        <f t="shared" si="103"/>
        <v>84.313000000000002</v>
      </c>
      <c r="R1055" s="49">
        <f t="shared" si="104"/>
        <v>87.377499999999841</v>
      </c>
    </row>
    <row r="1056" spans="12:18" hidden="1">
      <c r="L1056" s="71"/>
      <c r="M1056" s="48">
        <v>1.1719999999999999</v>
      </c>
      <c r="N1056" s="49">
        <f t="shared" si="100"/>
        <v>70.468000000000188</v>
      </c>
      <c r="O1056" s="49">
        <f t="shared" si="101"/>
        <v>75.395999999999844</v>
      </c>
      <c r="P1056" s="49">
        <f t="shared" si="102"/>
        <v>81.652000000000186</v>
      </c>
      <c r="Q1056" s="49">
        <f t="shared" si="103"/>
        <v>84.316000000000003</v>
      </c>
      <c r="R1056" s="49">
        <f t="shared" si="104"/>
        <v>87.379999999999839</v>
      </c>
    </row>
    <row r="1057" spans="12:18" hidden="1">
      <c r="L1057" s="71"/>
      <c r="M1057" s="48">
        <v>1.173</v>
      </c>
      <c r="N1057" s="49">
        <f t="shared" si="100"/>
        <v>70.474500000000191</v>
      </c>
      <c r="O1057" s="49">
        <f t="shared" si="101"/>
        <v>75.401499999999842</v>
      </c>
      <c r="P1057" s="49">
        <f t="shared" si="102"/>
        <v>81.655500000000188</v>
      </c>
      <c r="Q1057" s="49">
        <f t="shared" si="103"/>
        <v>84.319000000000003</v>
      </c>
      <c r="R1057" s="49">
        <f t="shared" si="104"/>
        <v>87.382499999999837</v>
      </c>
    </row>
    <row r="1058" spans="12:18" hidden="1">
      <c r="L1058" s="71"/>
      <c r="M1058" s="48">
        <v>1.1739999999999999</v>
      </c>
      <c r="N1058" s="49">
        <f t="shared" si="100"/>
        <v>70.481000000000193</v>
      </c>
      <c r="O1058" s="49">
        <f t="shared" si="101"/>
        <v>75.40699999999984</v>
      </c>
      <c r="P1058" s="49">
        <f t="shared" si="102"/>
        <v>81.659000000000191</v>
      </c>
      <c r="Q1058" s="49">
        <f t="shared" si="103"/>
        <v>84.322000000000003</v>
      </c>
      <c r="R1058" s="49">
        <f t="shared" si="104"/>
        <v>87.384999999999835</v>
      </c>
    </row>
    <row r="1059" spans="12:18" hidden="1">
      <c r="L1059" s="71"/>
      <c r="M1059" s="48">
        <v>1.175</v>
      </c>
      <c r="N1059" s="49">
        <f t="shared" si="100"/>
        <v>70.487500000000196</v>
      </c>
      <c r="O1059" s="49">
        <f t="shared" si="101"/>
        <v>75.412499999999838</v>
      </c>
      <c r="P1059" s="49">
        <f t="shared" si="102"/>
        <v>81.662500000000193</v>
      </c>
      <c r="Q1059" s="49">
        <f t="shared" si="103"/>
        <v>84.325000000000003</v>
      </c>
      <c r="R1059" s="49">
        <f t="shared" si="104"/>
        <v>87.387499999999832</v>
      </c>
    </row>
    <row r="1060" spans="12:18" hidden="1">
      <c r="L1060" s="71"/>
      <c r="M1060" s="48">
        <v>1.1759999999999999</v>
      </c>
      <c r="N1060" s="49">
        <f t="shared" si="100"/>
        <v>70.494000000000199</v>
      </c>
      <c r="O1060" s="49">
        <f t="shared" si="101"/>
        <v>75.417999999999836</v>
      </c>
      <c r="P1060" s="49">
        <f t="shared" si="102"/>
        <v>81.666000000000196</v>
      </c>
      <c r="Q1060" s="49">
        <f t="shared" si="103"/>
        <v>84.328000000000003</v>
      </c>
      <c r="R1060" s="49">
        <f t="shared" si="104"/>
        <v>87.38999999999983</v>
      </c>
    </row>
    <row r="1061" spans="12:18" hidden="1">
      <c r="L1061" s="71"/>
      <c r="M1061" s="48">
        <v>1.177</v>
      </c>
      <c r="N1061" s="49">
        <f t="shared" si="100"/>
        <v>70.500500000000201</v>
      </c>
      <c r="O1061" s="49">
        <f t="shared" si="101"/>
        <v>75.423499999999834</v>
      </c>
      <c r="P1061" s="49">
        <f t="shared" si="102"/>
        <v>81.669500000000198</v>
      </c>
      <c r="Q1061" s="49">
        <f t="shared" si="103"/>
        <v>84.331000000000003</v>
      </c>
      <c r="R1061" s="49">
        <f t="shared" si="104"/>
        <v>87.392499999999828</v>
      </c>
    </row>
    <row r="1062" spans="12:18" hidden="1">
      <c r="L1062" s="71"/>
      <c r="M1062" s="48">
        <v>1.1779999999999999</v>
      </c>
      <c r="N1062" s="49">
        <f t="shared" si="100"/>
        <v>70.507000000000204</v>
      </c>
      <c r="O1062" s="49">
        <f t="shared" si="101"/>
        <v>75.428999999999832</v>
      </c>
      <c r="P1062" s="49">
        <f t="shared" si="102"/>
        <v>81.673000000000201</v>
      </c>
      <c r="Q1062" s="49">
        <f t="shared" si="103"/>
        <v>84.334000000000003</v>
      </c>
      <c r="R1062" s="49">
        <f t="shared" si="104"/>
        <v>87.394999999999825</v>
      </c>
    </row>
    <row r="1063" spans="12:18" hidden="1">
      <c r="L1063" s="71"/>
      <c r="M1063" s="48">
        <v>1.179</v>
      </c>
      <c r="N1063" s="49">
        <f t="shared" si="100"/>
        <v>70.513500000000207</v>
      </c>
      <c r="O1063" s="49">
        <f t="shared" si="101"/>
        <v>75.434499999999829</v>
      </c>
      <c r="P1063" s="49">
        <f t="shared" si="102"/>
        <v>81.676500000000203</v>
      </c>
      <c r="Q1063" s="49">
        <f t="shared" si="103"/>
        <v>84.337000000000003</v>
      </c>
      <c r="R1063" s="49">
        <f t="shared" si="104"/>
        <v>87.397499999999823</v>
      </c>
    </row>
    <row r="1064" spans="12:18" hidden="1">
      <c r="L1064" s="71"/>
      <c r="M1064" s="48">
        <v>1.18</v>
      </c>
      <c r="N1064" s="49">
        <f t="shared" si="100"/>
        <v>70.520000000000209</v>
      </c>
      <c r="O1064" s="49">
        <f t="shared" si="101"/>
        <v>75.439999999999827</v>
      </c>
      <c r="P1064" s="49">
        <f t="shared" si="102"/>
        <v>81.680000000000206</v>
      </c>
      <c r="Q1064" s="49">
        <f t="shared" si="103"/>
        <v>84.34</v>
      </c>
      <c r="R1064" s="49">
        <f t="shared" si="104"/>
        <v>87.399999999999821</v>
      </c>
    </row>
    <row r="1065" spans="12:18" hidden="1">
      <c r="L1065" s="71"/>
      <c r="M1065" s="48">
        <v>1.181</v>
      </c>
      <c r="N1065" s="49">
        <f t="shared" si="100"/>
        <v>70.526500000000212</v>
      </c>
      <c r="O1065" s="49">
        <f t="shared" si="101"/>
        <v>75.445499999999825</v>
      </c>
      <c r="P1065" s="49">
        <f t="shared" si="102"/>
        <v>81.683500000000208</v>
      </c>
      <c r="Q1065" s="49">
        <f t="shared" si="103"/>
        <v>84.343000000000004</v>
      </c>
      <c r="R1065" s="49">
        <f t="shared" si="104"/>
        <v>87.402499999999819</v>
      </c>
    </row>
    <row r="1066" spans="12:18" hidden="1">
      <c r="L1066" s="71"/>
      <c r="M1066" s="48">
        <v>1.1819999999999999</v>
      </c>
      <c r="N1066" s="49">
        <f t="shared" si="100"/>
        <v>70.533000000000214</v>
      </c>
      <c r="O1066" s="49">
        <f t="shared" si="101"/>
        <v>75.450999999999823</v>
      </c>
      <c r="P1066" s="49">
        <f t="shared" si="102"/>
        <v>81.687000000000211</v>
      </c>
      <c r="Q1066" s="49">
        <f t="shared" si="103"/>
        <v>84.346000000000004</v>
      </c>
      <c r="R1066" s="49">
        <f t="shared" si="104"/>
        <v>87.404999999999816</v>
      </c>
    </row>
    <row r="1067" spans="12:18" hidden="1">
      <c r="L1067" s="71"/>
      <c r="M1067" s="48">
        <v>1.1830000000000001</v>
      </c>
      <c r="N1067" s="49">
        <f t="shared" si="100"/>
        <v>70.539500000000217</v>
      </c>
      <c r="O1067" s="49">
        <f t="shared" si="101"/>
        <v>75.456499999999821</v>
      </c>
      <c r="P1067" s="49">
        <f t="shared" si="102"/>
        <v>81.690500000000213</v>
      </c>
      <c r="Q1067" s="49">
        <f t="shared" si="103"/>
        <v>84.349000000000004</v>
      </c>
      <c r="R1067" s="49">
        <f t="shared" si="104"/>
        <v>87.407499999999814</v>
      </c>
    </row>
    <row r="1068" spans="12:18" hidden="1">
      <c r="L1068" s="71"/>
      <c r="M1068" s="48">
        <v>1.1839999999999999</v>
      </c>
      <c r="N1068" s="49">
        <f t="shared" si="100"/>
        <v>70.54600000000022</v>
      </c>
      <c r="O1068" s="49">
        <f t="shared" si="101"/>
        <v>75.461999999999819</v>
      </c>
      <c r="P1068" s="49">
        <f t="shared" si="102"/>
        <v>81.694000000000216</v>
      </c>
      <c r="Q1068" s="49">
        <f t="shared" si="103"/>
        <v>84.352000000000004</v>
      </c>
      <c r="R1068" s="49">
        <f t="shared" si="104"/>
        <v>87.409999999999812</v>
      </c>
    </row>
    <row r="1069" spans="12:18" hidden="1">
      <c r="L1069" s="71"/>
      <c r="M1069" s="48">
        <v>1.1850000000000001</v>
      </c>
      <c r="N1069" s="49">
        <f t="shared" si="100"/>
        <v>70.552500000000222</v>
      </c>
      <c r="O1069" s="49">
        <f t="shared" si="101"/>
        <v>75.467499999999816</v>
      </c>
      <c r="P1069" s="49">
        <f t="shared" si="102"/>
        <v>81.697500000000218</v>
      </c>
      <c r="Q1069" s="49">
        <f t="shared" si="103"/>
        <v>84.355000000000004</v>
      </c>
      <c r="R1069" s="49">
        <f t="shared" si="104"/>
        <v>87.41249999999981</v>
      </c>
    </row>
    <row r="1070" spans="12:18" hidden="1">
      <c r="L1070" s="71"/>
      <c r="M1070" s="48">
        <v>1.1859999999999999</v>
      </c>
      <c r="N1070" s="49">
        <f t="shared" si="100"/>
        <v>70.559000000000225</v>
      </c>
      <c r="O1070" s="49">
        <f t="shared" si="101"/>
        <v>75.472999999999814</v>
      </c>
      <c r="P1070" s="49">
        <f t="shared" si="102"/>
        <v>81.701000000000221</v>
      </c>
      <c r="Q1070" s="49">
        <f t="shared" si="103"/>
        <v>84.358000000000004</v>
      </c>
      <c r="R1070" s="49">
        <f t="shared" si="104"/>
        <v>87.414999999999807</v>
      </c>
    </row>
    <row r="1071" spans="12:18" hidden="1">
      <c r="L1071" s="71"/>
      <c r="M1071" s="48">
        <v>1.1870000000000001</v>
      </c>
      <c r="N1071" s="49">
        <f t="shared" si="100"/>
        <v>70.565500000000227</v>
      </c>
      <c r="O1071" s="49">
        <f t="shared" si="101"/>
        <v>75.478499999999812</v>
      </c>
      <c r="P1071" s="49">
        <f t="shared" si="102"/>
        <v>81.704500000000223</v>
      </c>
      <c r="Q1071" s="49">
        <f t="shared" si="103"/>
        <v>84.361000000000004</v>
      </c>
      <c r="R1071" s="49">
        <f t="shared" si="104"/>
        <v>87.417499999999805</v>
      </c>
    </row>
    <row r="1072" spans="12:18" hidden="1">
      <c r="L1072" s="71"/>
      <c r="M1072" s="48">
        <v>1.1879999999999999</v>
      </c>
      <c r="N1072" s="49">
        <f t="shared" si="100"/>
        <v>70.57200000000023</v>
      </c>
      <c r="O1072" s="49">
        <f t="shared" si="101"/>
        <v>75.48399999999981</v>
      </c>
      <c r="P1072" s="49">
        <f t="shared" si="102"/>
        <v>81.708000000000226</v>
      </c>
      <c r="Q1072" s="49">
        <f t="shared" si="103"/>
        <v>84.364000000000004</v>
      </c>
      <c r="R1072" s="49">
        <f t="shared" si="104"/>
        <v>87.419999999999803</v>
      </c>
    </row>
    <row r="1073" spans="12:18" hidden="1">
      <c r="L1073" s="71"/>
      <c r="M1073" s="48">
        <v>1.1890000000000001</v>
      </c>
      <c r="N1073" s="49">
        <f t="shared" si="100"/>
        <v>70.578500000000233</v>
      </c>
      <c r="O1073" s="49">
        <f t="shared" si="101"/>
        <v>75.489499999999808</v>
      </c>
      <c r="P1073" s="49">
        <f t="shared" si="102"/>
        <v>81.711500000000228</v>
      </c>
      <c r="Q1073" s="49">
        <f t="shared" si="103"/>
        <v>84.367000000000004</v>
      </c>
      <c r="R1073" s="49">
        <f t="shared" si="104"/>
        <v>87.4224999999998</v>
      </c>
    </row>
    <row r="1074" spans="12:18" hidden="1">
      <c r="L1074" s="71"/>
      <c r="M1074" s="48">
        <v>1.19</v>
      </c>
      <c r="N1074" s="49">
        <f t="shared" si="100"/>
        <v>70.585000000000235</v>
      </c>
      <c r="O1074" s="49">
        <f t="shared" si="101"/>
        <v>75.494999999999806</v>
      </c>
      <c r="P1074" s="49">
        <f t="shared" si="102"/>
        <v>81.715000000000231</v>
      </c>
      <c r="Q1074" s="49">
        <f t="shared" si="103"/>
        <v>84.37</v>
      </c>
      <c r="R1074" s="49">
        <f t="shared" si="104"/>
        <v>87.424999999999798</v>
      </c>
    </row>
    <row r="1075" spans="12:18" hidden="1">
      <c r="L1075" s="71"/>
      <c r="M1075" s="48">
        <v>1.1910000000000001</v>
      </c>
      <c r="N1075" s="49">
        <f t="shared" si="100"/>
        <v>70.591500000000238</v>
      </c>
      <c r="O1075" s="49">
        <f t="shared" si="101"/>
        <v>75.500499999999803</v>
      </c>
      <c r="P1075" s="49">
        <f t="shared" si="102"/>
        <v>81.718500000000233</v>
      </c>
      <c r="Q1075" s="49">
        <f t="shared" si="103"/>
        <v>84.373000000000005</v>
      </c>
      <c r="R1075" s="49">
        <f t="shared" si="104"/>
        <v>87.427499999999796</v>
      </c>
    </row>
    <row r="1076" spans="12:18" hidden="1">
      <c r="L1076" s="71"/>
      <c r="M1076" s="48">
        <v>1.1919999999999999</v>
      </c>
      <c r="N1076" s="49">
        <f t="shared" si="100"/>
        <v>70.598000000000241</v>
      </c>
      <c r="O1076" s="49">
        <f t="shared" si="101"/>
        <v>75.505999999999801</v>
      </c>
      <c r="P1076" s="49">
        <f t="shared" si="102"/>
        <v>81.722000000000236</v>
      </c>
      <c r="Q1076" s="49">
        <f t="shared" si="103"/>
        <v>84.376000000000005</v>
      </c>
      <c r="R1076" s="49">
        <f t="shared" si="104"/>
        <v>87.429999999999794</v>
      </c>
    </row>
    <row r="1077" spans="12:18" hidden="1">
      <c r="L1077" s="71"/>
      <c r="M1077" s="48">
        <v>1.1930000000000001</v>
      </c>
      <c r="N1077" s="49">
        <f t="shared" si="100"/>
        <v>70.604500000000243</v>
      </c>
      <c r="O1077" s="49">
        <f t="shared" si="101"/>
        <v>75.511499999999799</v>
      </c>
      <c r="P1077" s="49">
        <f t="shared" si="102"/>
        <v>81.725500000000238</v>
      </c>
      <c r="Q1077" s="49">
        <f t="shared" si="103"/>
        <v>84.379000000000005</v>
      </c>
      <c r="R1077" s="49">
        <f t="shared" si="104"/>
        <v>87.432499999999791</v>
      </c>
    </row>
    <row r="1078" spans="12:18" hidden="1">
      <c r="L1078" s="71"/>
      <c r="M1078" s="48">
        <v>1.194</v>
      </c>
      <c r="N1078" s="49">
        <f t="shared" si="100"/>
        <v>70.611000000000246</v>
      </c>
      <c r="O1078" s="49">
        <f t="shared" si="101"/>
        <v>75.516999999999797</v>
      </c>
      <c r="P1078" s="49">
        <f t="shared" si="102"/>
        <v>81.729000000000241</v>
      </c>
      <c r="Q1078" s="49">
        <f t="shared" si="103"/>
        <v>84.382000000000005</v>
      </c>
      <c r="R1078" s="49">
        <f t="shared" si="104"/>
        <v>87.434999999999789</v>
      </c>
    </row>
    <row r="1079" spans="12:18" hidden="1">
      <c r="L1079" s="71"/>
      <c r="M1079" s="48">
        <v>1.1950000000000001</v>
      </c>
      <c r="N1079" s="49">
        <f t="shared" si="100"/>
        <v>70.617500000000248</v>
      </c>
      <c r="O1079" s="49">
        <f t="shared" si="101"/>
        <v>75.522499999999795</v>
      </c>
      <c r="P1079" s="49">
        <f t="shared" si="102"/>
        <v>81.732500000000243</v>
      </c>
      <c r="Q1079" s="49">
        <f t="shared" si="103"/>
        <v>84.385000000000005</v>
      </c>
      <c r="R1079" s="49">
        <f t="shared" si="104"/>
        <v>87.437499999999787</v>
      </c>
    </row>
    <row r="1080" spans="12:18" hidden="1">
      <c r="L1080" s="71"/>
      <c r="M1080" s="48">
        <v>1.196</v>
      </c>
      <c r="N1080" s="49">
        <f t="shared" si="100"/>
        <v>70.624000000000251</v>
      </c>
      <c r="O1080" s="49">
        <f t="shared" si="101"/>
        <v>75.527999999999793</v>
      </c>
      <c r="P1080" s="49">
        <f t="shared" si="102"/>
        <v>81.736000000000246</v>
      </c>
      <c r="Q1080" s="49">
        <f t="shared" si="103"/>
        <v>84.388000000000005</v>
      </c>
      <c r="R1080" s="49">
        <f t="shared" si="104"/>
        <v>87.439999999999785</v>
      </c>
    </row>
    <row r="1081" spans="12:18" hidden="1">
      <c r="L1081" s="71"/>
      <c r="M1081" s="48">
        <v>1.1970000000000001</v>
      </c>
      <c r="N1081" s="49">
        <f t="shared" si="100"/>
        <v>70.630500000000254</v>
      </c>
      <c r="O1081" s="49">
        <f t="shared" si="101"/>
        <v>75.53349999999979</v>
      </c>
      <c r="P1081" s="49">
        <f t="shared" si="102"/>
        <v>81.739500000000248</v>
      </c>
      <c r="Q1081" s="49">
        <f t="shared" si="103"/>
        <v>84.391000000000005</v>
      </c>
      <c r="R1081" s="49">
        <f t="shared" si="104"/>
        <v>87.442499999999782</v>
      </c>
    </row>
    <row r="1082" spans="12:18" hidden="1">
      <c r="L1082" s="71"/>
      <c r="M1082" s="48">
        <v>1.198</v>
      </c>
      <c r="N1082" s="49">
        <f t="shared" si="100"/>
        <v>70.637000000000256</v>
      </c>
      <c r="O1082" s="49">
        <f t="shared" si="101"/>
        <v>75.538999999999788</v>
      </c>
      <c r="P1082" s="49">
        <f t="shared" si="102"/>
        <v>81.743000000000251</v>
      </c>
      <c r="Q1082" s="49">
        <f t="shared" si="103"/>
        <v>84.394000000000005</v>
      </c>
      <c r="R1082" s="49">
        <f t="shared" si="104"/>
        <v>87.44499999999978</v>
      </c>
    </row>
    <row r="1083" spans="12:18" hidden="1">
      <c r="L1083" s="71"/>
      <c r="M1083" s="48">
        <v>1.1990000000000001</v>
      </c>
      <c r="N1083" s="49">
        <f t="shared" si="100"/>
        <v>70.643500000000259</v>
      </c>
      <c r="O1083" s="49">
        <f t="shared" si="101"/>
        <v>75.544499999999786</v>
      </c>
      <c r="P1083" s="49">
        <f t="shared" si="102"/>
        <v>81.746500000000253</v>
      </c>
      <c r="Q1083" s="49">
        <f t="shared" si="103"/>
        <v>84.397000000000006</v>
      </c>
      <c r="R1083" s="49">
        <f t="shared" si="104"/>
        <v>87.447499999999778</v>
      </c>
    </row>
    <row r="1084" spans="12:18" hidden="1">
      <c r="L1084" s="71"/>
      <c r="M1084" s="48">
        <v>1.2</v>
      </c>
      <c r="N1084" s="49">
        <f t="shared" si="100"/>
        <v>70.650000000000261</v>
      </c>
      <c r="O1084" s="49">
        <f t="shared" si="101"/>
        <v>75.549999999999784</v>
      </c>
      <c r="P1084" s="49">
        <f t="shared" si="102"/>
        <v>81.750000000000256</v>
      </c>
      <c r="Q1084" s="49">
        <f t="shared" si="103"/>
        <v>84.4</v>
      </c>
      <c r="R1084" s="49">
        <f t="shared" si="104"/>
        <v>87.449999999999775</v>
      </c>
    </row>
    <row r="1085" spans="12:18" hidden="1">
      <c r="L1085" s="71"/>
      <c r="M1085" s="48">
        <v>1.2010000000000001</v>
      </c>
      <c r="N1085" s="49">
        <f t="shared" si="100"/>
        <v>70.656500000000264</v>
      </c>
      <c r="O1085" s="49">
        <f t="shared" si="101"/>
        <v>75.555499999999782</v>
      </c>
      <c r="P1085" s="49">
        <f t="shared" si="102"/>
        <v>81.753500000000258</v>
      </c>
      <c r="Q1085" s="49">
        <f t="shared" si="103"/>
        <v>84.403000000000006</v>
      </c>
      <c r="R1085" s="49">
        <f t="shared" si="104"/>
        <v>87.452499999999773</v>
      </c>
    </row>
    <row r="1086" spans="12:18" hidden="1">
      <c r="L1086" s="71"/>
      <c r="M1086" s="48">
        <v>1.202</v>
      </c>
      <c r="N1086" s="49">
        <f t="shared" si="100"/>
        <v>70.663000000000267</v>
      </c>
      <c r="O1086" s="49">
        <f t="shared" si="101"/>
        <v>75.56099999999978</v>
      </c>
      <c r="P1086" s="49">
        <f t="shared" si="102"/>
        <v>81.757000000000261</v>
      </c>
      <c r="Q1086" s="49">
        <f t="shared" si="103"/>
        <v>84.406000000000006</v>
      </c>
      <c r="R1086" s="49">
        <f t="shared" si="104"/>
        <v>87.454999999999771</v>
      </c>
    </row>
    <row r="1087" spans="12:18" hidden="1">
      <c r="L1087" s="71"/>
      <c r="M1087" s="48">
        <v>1.2030000000000001</v>
      </c>
      <c r="N1087" s="49">
        <f t="shared" si="100"/>
        <v>70.669500000000269</v>
      </c>
      <c r="O1087" s="49">
        <f t="shared" si="101"/>
        <v>75.566499999999778</v>
      </c>
      <c r="P1087" s="49">
        <f t="shared" si="102"/>
        <v>81.760500000000263</v>
      </c>
      <c r="Q1087" s="49">
        <f t="shared" si="103"/>
        <v>84.409000000000006</v>
      </c>
      <c r="R1087" s="49">
        <f t="shared" si="104"/>
        <v>87.457499999999769</v>
      </c>
    </row>
    <row r="1088" spans="12:18" hidden="1">
      <c r="L1088" s="71"/>
      <c r="M1088" s="48">
        <v>1.204</v>
      </c>
      <c r="N1088" s="49">
        <f t="shared" si="100"/>
        <v>70.676000000000272</v>
      </c>
      <c r="O1088" s="49">
        <f t="shared" si="101"/>
        <v>75.571999999999775</v>
      </c>
      <c r="P1088" s="49">
        <f t="shared" si="102"/>
        <v>81.764000000000266</v>
      </c>
      <c r="Q1088" s="49">
        <f t="shared" si="103"/>
        <v>84.412000000000006</v>
      </c>
      <c r="R1088" s="49">
        <f t="shared" si="104"/>
        <v>87.459999999999766</v>
      </c>
    </row>
    <row r="1089" spans="12:18" hidden="1">
      <c r="L1089" s="71"/>
      <c r="M1089" s="48">
        <v>1.2050000000000001</v>
      </c>
      <c r="N1089" s="49">
        <f t="shared" si="100"/>
        <v>70.682500000000275</v>
      </c>
      <c r="O1089" s="49">
        <f t="shared" si="101"/>
        <v>75.577499999999773</v>
      </c>
      <c r="P1089" s="49">
        <f t="shared" si="102"/>
        <v>81.767500000000268</v>
      </c>
      <c r="Q1089" s="49">
        <f t="shared" si="103"/>
        <v>84.415000000000006</v>
      </c>
      <c r="R1089" s="49">
        <f t="shared" si="104"/>
        <v>87.462499999999764</v>
      </c>
    </row>
    <row r="1090" spans="12:18" hidden="1">
      <c r="L1090" s="71"/>
      <c r="M1090" s="48">
        <v>1.206</v>
      </c>
      <c r="N1090" s="49">
        <f t="shared" si="100"/>
        <v>70.689000000000277</v>
      </c>
      <c r="O1090" s="49">
        <f t="shared" si="101"/>
        <v>75.582999999999771</v>
      </c>
      <c r="P1090" s="49">
        <f t="shared" si="102"/>
        <v>81.771000000000271</v>
      </c>
      <c r="Q1090" s="49">
        <f t="shared" si="103"/>
        <v>84.418000000000006</v>
      </c>
      <c r="R1090" s="49">
        <f t="shared" si="104"/>
        <v>87.464999999999762</v>
      </c>
    </row>
    <row r="1091" spans="12:18" hidden="1">
      <c r="L1091" s="71"/>
      <c r="M1091" s="48">
        <v>1.2070000000000001</v>
      </c>
      <c r="N1091" s="49">
        <f t="shared" si="100"/>
        <v>70.69550000000028</v>
      </c>
      <c r="O1091" s="49">
        <f t="shared" si="101"/>
        <v>75.588499999999769</v>
      </c>
      <c r="P1091" s="49">
        <f t="shared" si="102"/>
        <v>81.774500000000273</v>
      </c>
      <c r="Q1091" s="49">
        <f t="shared" si="103"/>
        <v>84.421000000000006</v>
      </c>
      <c r="R1091" s="49">
        <f t="shared" si="104"/>
        <v>87.46749999999976</v>
      </c>
    </row>
    <row r="1092" spans="12:18" hidden="1">
      <c r="L1092" s="71"/>
      <c r="M1092" s="48">
        <v>1.208</v>
      </c>
      <c r="N1092" s="49">
        <f t="shared" si="100"/>
        <v>70.702000000000282</v>
      </c>
      <c r="O1092" s="49">
        <f t="shared" si="101"/>
        <v>75.593999999999767</v>
      </c>
      <c r="P1092" s="49">
        <f t="shared" si="102"/>
        <v>81.778000000000276</v>
      </c>
      <c r="Q1092" s="49">
        <f t="shared" si="103"/>
        <v>84.424000000000007</v>
      </c>
      <c r="R1092" s="49">
        <f t="shared" si="104"/>
        <v>87.469999999999757</v>
      </c>
    </row>
    <row r="1093" spans="12:18" hidden="1">
      <c r="L1093" s="71"/>
      <c r="M1093" s="48">
        <v>1.2090000000000001</v>
      </c>
      <c r="N1093" s="49">
        <f t="shared" si="100"/>
        <v>70.708500000000285</v>
      </c>
      <c r="O1093" s="49">
        <f t="shared" si="101"/>
        <v>75.599499999999765</v>
      </c>
      <c r="P1093" s="49">
        <f t="shared" si="102"/>
        <v>81.781500000000278</v>
      </c>
      <c r="Q1093" s="49">
        <f t="shared" si="103"/>
        <v>84.427000000000007</v>
      </c>
      <c r="R1093" s="49">
        <f t="shared" si="104"/>
        <v>87.472499999999755</v>
      </c>
    </row>
    <row r="1094" spans="12:18" hidden="1">
      <c r="L1094" s="71"/>
      <c r="M1094" s="48">
        <v>1.21</v>
      </c>
      <c r="N1094" s="49">
        <f t="shared" si="100"/>
        <v>70.715000000000288</v>
      </c>
      <c r="O1094" s="49">
        <f t="shared" si="101"/>
        <v>75.604999999999762</v>
      </c>
      <c r="P1094" s="49">
        <f t="shared" si="102"/>
        <v>81.785000000000281</v>
      </c>
      <c r="Q1094" s="49">
        <f t="shared" si="103"/>
        <v>84.43</v>
      </c>
      <c r="R1094" s="49">
        <f t="shared" si="104"/>
        <v>87.474999999999753</v>
      </c>
    </row>
    <row r="1095" spans="12:18" hidden="1">
      <c r="L1095" s="71"/>
      <c r="M1095" s="48">
        <v>1.2110000000000001</v>
      </c>
      <c r="N1095" s="49">
        <f t="shared" si="100"/>
        <v>70.72150000000029</v>
      </c>
      <c r="O1095" s="49">
        <f t="shared" si="101"/>
        <v>75.61049999999976</v>
      </c>
      <c r="P1095" s="49">
        <f t="shared" si="102"/>
        <v>81.788500000000283</v>
      </c>
      <c r="Q1095" s="49">
        <f t="shared" si="103"/>
        <v>84.433000000000007</v>
      </c>
      <c r="R1095" s="49">
        <f t="shared" si="104"/>
        <v>87.47749999999975</v>
      </c>
    </row>
    <row r="1096" spans="12:18" hidden="1">
      <c r="L1096" s="71"/>
      <c r="M1096" s="48">
        <v>1.212</v>
      </c>
      <c r="N1096" s="49">
        <f t="shared" si="100"/>
        <v>70.728000000000293</v>
      </c>
      <c r="O1096" s="49">
        <f t="shared" si="101"/>
        <v>75.615999999999758</v>
      </c>
      <c r="P1096" s="49">
        <f t="shared" si="102"/>
        <v>81.792000000000286</v>
      </c>
      <c r="Q1096" s="49">
        <f t="shared" si="103"/>
        <v>84.436000000000007</v>
      </c>
      <c r="R1096" s="49">
        <f t="shared" si="104"/>
        <v>87.479999999999748</v>
      </c>
    </row>
    <row r="1097" spans="12:18" hidden="1">
      <c r="L1097" s="71"/>
      <c r="M1097" s="48">
        <v>1.2130000000000001</v>
      </c>
      <c r="N1097" s="49">
        <f t="shared" si="100"/>
        <v>70.734500000000295</v>
      </c>
      <c r="O1097" s="49">
        <f t="shared" si="101"/>
        <v>75.621499999999756</v>
      </c>
      <c r="P1097" s="49">
        <f t="shared" si="102"/>
        <v>81.795500000000288</v>
      </c>
      <c r="Q1097" s="49">
        <f t="shared" si="103"/>
        <v>84.439000000000007</v>
      </c>
      <c r="R1097" s="49">
        <f t="shared" si="104"/>
        <v>87.482499999999746</v>
      </c>
    </row>
    <row r="1098" spans="12:18" hidden="1">
      <c r="L1098" s="71"/>
      <c r="M1098" s="48">
        <v>1.214</v>
      </c>
      <c r="N1098" s="49">
        <f t="shared" si="100"/>
        <v>70.741000000000298</v>
      </c>
      <c r="O1098" s="49">
        <f t="shared" si="101"/>
        <v>75.626999999999754</v>
      </c>
      <c r="P1098" s="49">
        <f t="shared" si="102"/>
        <v>81.799000000000291</v>
      </c>
      <c r="Q1098" s="49">
        <f t="shared" si="103"/>
        <v>84.442000000000007</v>
      </c>
      <c r="R1098" s="49">
        <f t="shared" si="104"/>
        <v>87.484999999999744</v>
      </c>
    </row>
    <row r="1099" spans="12:18" hidden="1">
      <c r="L1099" s="71"/>
      <c r="M1099" s="48">
        <v>1.2150000000000001</v>
      </c>
      <c r="N1099" s="49">
        <f t="shared" si="100"/>
        <v>70.747500000000301</v>
      </c>
      <c r="O1099" s="49">
        <f t="shared" si="101"/>
        <v>75.632499999999752</v>
      </c>
      <c r="P1099" s="49">
        <f t="shared" si="102"/>
        <v>81.802500000000293</v>
      </c>
      <c r="Q1099" s="49">
        <f t="shared" si="103"/>
        <v>84.445000000000007</v>
      </c>
      <c r="R1099" s="49">
        <f t="shared" si="104"/>
        <v>87.487499999999741</v>
      </c>
    </row>
    <row r="1100" spans="12:18" hidden="1">
      <c r="L1100" s="71"/>
      <c r="M1100" s="48">
        <v>1.216</v>
      </c>
      <c r="N1100" s="49">
        <f t="shared" si="100"/>
        <v>70.754000000000303</v>
      </c>
      <c r="O1100" s="49">
        <f t="shared" si="101"/>
        <v>75.637999999999749</v>
      </c>
      <c r="P1100" s="49">
        <f t="shared" si="102"/>
        <v>81.806000000000296</v>
      </c>
      <c r="Q1100" s="49">
        <f t="shared" si="103"/>
        <v>84.448000000000008</v>
      </c>
      <c r="R1100" s="49">
        <f t="shared" si="104"/>
        <v>87.489999999999739</v>
      </c>
    </row>
    <row r="1101" spans="12:18" hidden="1">
      <c r="L1101" s="71"/>
      <c r="M1101" s="48">
        <v>1.2170000000000001</v>
      </c>
      <c r="N1101" s="49">
        <f t="shared" si="100"/>
        <v>70.760500000000306</v>
      </c>
      <c r="O1101" s="49">
        <f t="shared" si="101"/>
        <v>75.643499999999747</v>
      </c>
      <c r="P1101" s="49">
        <f t="shared" si="102"/>
        <v>81.809500000000298</v>
      </c>
      <c r="Q1101" s="49">
        <f t="shared" si="103"/>
        <v>84.451000000000008</v>
      </c>
      <c r="R1101" s="49">
        <f t="shared" si="104"/>
        <v>87.492499999999737</v>
      </c>
    </row>
    <row r="1102" spans="12:18" hidden="1">
      <c r="L1102" s="71"/>
      <c r="M1102" s="48">
        <v>1.218</v>
      </c>
      <c r="N1102" s="49">
        <f t="shared" si="100"/>
        <v>70.767000000000309</v>
      </c>
      <c r="O1102" s="49">
        <f t="shared" si="101"/>
        <v>75.648999999999745</v>
      </c>
      <c r="P1102" s="49">
        <f t="shared" si="102"/>
        <v>81.813000000000301</v>
      </c>
      <c r="Q1102" s="49">
        <f t="shared" si="103"/>
        <v>84.454000000000008</v>
      </c>
      <c r="R1102" s="49">
        <f t="shared" si="104"/>
        <v>87.494999999999735</v>
      </c>
    </row>
    <row r="1103" spans="12:18" hidden="1">
      <c r="L1103" s="71"/>
      <c r="M1103" s="48">
        <v>1.2190000000000001</v>
      </c>
      <c r="N1103" s="49">
        <f t="shared" si="100"/>
        <v>70.773500000000311</v>
      </c>
      <c r="O1103" s="49">
        <f t="shared" si="101"/>
        <v>75.654499999999743</v>
      </c>
      <c r="P1103" s="49">
        <f t="shared" si="102"/>
        <v>81.816500000000303</v>
      </c>
      <c r="Q1103" s="49">
        <f t="shared" si="103"/>
        <v>84.457000000000008</v>
      </c>
      <c r="R1103" s="49">
        <f t="shared" si="104"/>
        <v>87.497499999999732</v>
      </c>
    </row>
    <row r="1104" spans="12:18" hidden="1">
      <c r="L1104" s="71"/>
      <c r="M1104" s="48">
        <v>1.22</v>
      </c>
      <c r="N1104" s="49">
        <f t="shared" si="100"/>
        <v>70.780000000000314</v>
      </c>
      <c r="O1104" s="49">
        <f t="shared" si="101"/>
        <v>75.659999999999741</v>
      </c>
      <c r="P1104" s="49">
        <f t="shared" si="102"/>
        <v>81.820000000000306</v>
      </c>
      <c r="Q1104" s="49">
        <f t="shared" si="103"/>
        <v>84.460000000000008</v>
      </c>
      <c r="R1104" s="49">
        <f t="shared" si="104"/>
        <v>87.49999999999973</v>
      </c>
    </row>
    <row r="1105" spans="12:18" hidden="1">
      <c r="L1105" s="71"/>
      <c r="M1105" s="48">
        <v>1.2210000000000001</v>
      </c>
      <c r="N1105" s="49">
        <f t="shared" si="100"/>
        <v>70.786500000000316</v>
      </c>
      <c r="O1105" s="49">
        <f t="shared" si="101"/>
        <v>75.665499999999739</v>
      </c>
      <c r="P1105" s="49">
        <f t="shared" si="102"/>
        <v>81.823500000000308</v>
      </c>
      <c r="Q1105" s="49">
        <f t="shared" si="103"/>
        <v>84.463000000000008</v>
      </c>
      <c r="R1105" s="49">
        <f t="shared" si="104"/>
        <v>87.502499999999728</v>
      </c>
    </row>
    <row r="1106" spans="12:18" hidden="1">
      <c r="L1106" s="71"/>
      <c r="M1106" s="48">
        <v>1.222</v>
      </c>
      <c r="N1106" s="49">
        <f t="shared" si="100"/>
        <v>70.793000000000319</v>
      </c>
      <c r="O1106" s="49">
        <f t="shared" si="101"/>
        <v>75.670999999999736</v>
      </c>
      <c r="P1106" s="49">
        <f t="shared" si="102"/>
        <v>81.827000000000311</v>
      </c>
      <c r="Q1106" s="49">
        <f t="shared" si="103"/>
        <v>84.466000000000008</v>
      </c>
      <c r="R1106" s="49">
        <f t="shared" si="104"/>
        <v>87.504999999999725</v>
      </c>
    </row>
    <row r="1107" spans="12:18" hidden="1">
      <c r="L1107" s="71"/>
      <c r="M1107" s="48">
        <v>1.2230000000000001</v>
      </c>
      <c r="N1107" s="49">
        <f t="shared" si="100"/>
        <v>70.799500000000322</v>
      </c>
      <c r="O1107" s="49">
        <f t="shared" si="101"/>
        <v>75.676499999999734</v>
      </c>
      <c r="P1107" s="49">
        <f t="shared" si="102"/>
        <v>81.830500000000313</v>
      </c>
      <c r="Q1107" s="49">
        <f t="shared" si="103"/>
        <v>84.469000000000008</v>
      </c>
      <c r="R1107" s="49">
        <f t="shared" si="104"/>
        <v>87.507499999999723</v>
      </c>
    </row>
    <row r="1108" spans="12:18" hidden="1">
      <c r="L1108" s="71"/>
      <c r="M1108" s="48">
        <v>1.224</v>
      </c>
      <c r="N1108" s="49">
        <f t="shared" si="100"/>
        <v>70.806000000000324</v>
      </c>
      <c r="O1108" s="49">
        <f t="shared" si="101"/>
        <v>75.681999999999732</v>
      </c>
      <c r="P1108" s="49">
        <f t="shared" si="102"/>
        <v>81.834000000000316</v>
      </c>
      <c r="Q1108" s="49">
        <f t="shared" si="103"/>
        <v>84.472000000000008</v>
      </c>
      <c r="R1108" s="49">
        <f t="shared" si="104"/>
        <v>87.509999999999721</v>
      </c>
    </row>
    <row r="1109" spans="12:18" hidden="1">
      <c r="L1109" s="71"/>
      <c r="M1109" s="48">
        <v>1.2250000000000001</v>
      </c>
      <c r="N1109" s="49">
        <f t="shared" si="100"/>
        <v>70.812500000000327</v>
      </c>
      <c r="O1109" s="49">
        <f t="shared" si="101"/>
        <v>75.68749999999973</v>
      </c>
      <c r="P1109" s="49">
        <f t="shared" si="102"/>
        <v>81.837500000000318</v>
      </c>
      <c r="Q1109" s="49">
        <f t="shared" si="103"/>
        <v>84.475000000000009</v>
      </c>
      <c r="R1109" s="49">
        <f t="shared" si="104"/>
        <v>87.512499999999719</v>
      </c>
    </row>
    <row r="1110" spans="12:18" hidden="1">
      <c r="L1110" s="71"/>
      <c r="M1110" s="48">
        <v>1.226</v>
      </c>
      <c r="N1110" s="49">
        <f t="shared" si="100"/>
        <v>70.819000000000329</v>
      </c>
      <c r="O1110" s="49">
        <f t="shared" si="101"/>
        <v>75.692999999999728</v>
      </c>
      <c r="P1110" s="49">
        <f t="shared" si="102"/>
        <v>81.841000000000321</v>
      </c>
      <c r="Q1110" s="49">
        <f t="shared" si="103"/>
        <v>84.478000000000009</v>
      </c>
      <c r="R1110" s="49">
        <f t="shared" si="104"/>
        <v>87.514999999999716</v>
      </c>
    </row>
    <row r="1111" spans="12:18" hidden="1">
      <c r="L1111" s="71"/>
      <c r="M1111" s="48">
        <v>1.2270000000000001</v>
      </c>
      <c r="N1111" s="49">
        <f t="shared" si="100"/>
        <v>70.825500000000332</v>
      </c>
      <c r="O1111" s="49">
        <f t="shared" si="101"/>
        <v>75.698499999999726</v>
      </c>
      <c r="P1111" s="49">
        <f t="shared" si="102"/>
        <v>81.844500000000323</v>
      </c>
      <c r="Q1111" s="49">
        <f t="shared" si="103"/>
        <v>84.481000000000009</v>
      </c>
      <c r="R1111" s="49">
        <f t="shared" si="104"/>
        <v>87.517499999999714</v>
      </c>
    </row>
    <row r="1112" spans="12:18" hidden="1">
      <c r="L1112" s="71"/>
      <c r="M1112" s="48">
        <v>1.228</v>
      </c>
      <c r="N1112" s="49">
        <f t="shared" si="100"/>
        <v>70.832000000000335</v>
      </c>
      <c r="O1112" s="49">
        <f t="shared" si="101"/>
        <v>75.703999999999724</v>
      </c>
      <c r="P1112" s="49">
        <f t="shared" si="102"/>
        <v>81.848000000000326</v>
      </c>
      <c r="Q1112" s="49">
        <f t="shared" si="103"/>
        <v>84.484000000000009</v>
      </c>
      <c r="R1112" s="49">
        <f t="shared" si="104"/>
        <v>87.519999999999712</v>
      </c>
    </row>
    <row r="1113" spans="12:18" hidden="1">
      <c r="L1113" s="71"/>
      <c r="M1113" s="48">
        <v>1.2290000000000001</v>
      </c>
      <c r="N1113" s="49">
        <f t="shared" si="100"/>
        <v>70.838500000000337</v>
      </c>
      <c r="O1113" s="49">
        <f t="shared" si="101"/>
        <v>75.709499999999721</v>
      </c>
      <c r="P1113" s="49">
        <f t="shared" si="102"/>
        <v>81.851500000000328</v>
      </c>
      <c r="Q1113" s="49">
        <f t="shared" si="103"/>
        <v>84.487000000000009</v>
      </c>
      <c r="R1113" s="49">
        <f t="shared" si="104"/>
        <v>87.52249999999971</v>
      </c>
    </row>
    <row r="1114" spans="12:18" hidden="1">
      <c r="L1114" s="71"/>
      <c r="M1114" s="48">
        <v>1.23</v>
      </c>
      <c r="N1114" s="49">
        <f t="shared" ref="N1114:N1177" si="105">N1113+0.0065</f>
        <v>70.84500000000034</v>
      </c>
      <c r="O1114" s="49">
        <f t="shared" ref="O1114:O1177" si="106">O1113+0.0055</f>
        <v>75.714999999999719</v>
      </c>
      <c r="P1114" s="49">
        <f t="shared" ref="P1114:P1177" si="107">P1113+0.0035</f>
        <v>81.855000000000331</v>
      </c>
      <c r="Q1114" s="49">
        <f t="shared" ref="Q1114:Q1177" si="108">Q1113+0.003</f>
        <v>84.490000000000009</v>
      </c>
      <c r="R1114" s="49">
        <f t="shared" ref="R1114:R1177" si="109">R1113+0.0025</f>
        <v>87.524999999999707</v>
      </c>
    </row>
    <row r="1115" spans="12:18" hidden="1">
      <c r="L1115" s="71"/>
      <c r="M1115" s="48">
        <v>1.2310000000000001</v>
      </c>
      <c r="N1115" s="49">
        <f t="shared" si="105"/>
        <v>70.851500000000343</v>
      </c>
      <c r="O1115" s="49">
        <f t="shared" si="106"/>
        <v>75.720499999999717</v>
      </c>
      <c r="P1115" s="49">
        <f t="shared" si="107"/>
        <v>81.858500000000333</v>
      </c>
      <c r="Q1115" s="49">
        <f t="shared" si="108"/>
        <v>84.493000000000009</v>
      </c>
      <c r="R1115" s="49">
        <f t="shared" si="109"/>
        <v>87.527499999999705</v>
      </c>
    </row>
    <row r="1116" spans="12:18" hidden="1">
      <c r="L1116" s="71"/>
      <c r="M1116" s="48">
        <v>1.232</v>
      </c>
      <c r="N1116" s="49">
        <f t="shared" si="105"/>
        <v>70.858000000000345</v>
      </c>
      <c r="O1116" s="49">
        <f t="shared" si="106"/>
        <v>75.725999999999715</v>
      </c>
      <c r="P1116" s="49">
        <f t="shared" si="107"/>
        <v>81.862000000000336</v>
      </c>
      <c r="Q1116" s="49">
        <f t="shared" si="108"/>
        <v>84.496000000000009</v>
      </c>
      <c r="R1116" s="49">
        <f t="shared" si="109"/>
        <v>87.529999999999703</v>
      </c>
    </row>
    <row r="1117" spans="12:18" hidden="1">
      <c r="L1117" s="71"/>
      <c r="M1117" s="48">
        <v>1.2330000000000001</v>
      </c>
      <c r="N1117" s="49">
        <f t="shared" si="105"/>
        <v>70.864500000000348</v>
      </c>
      <c r="O1117" s="49">
        <f t="shared" si="106"/>
        <v>75.731499999999713</v>
      </c>
      <c r="P1117" s="49">
        <f t="shared" si="107"/>
        <v>81.865500000000338</v>
      </c>
      <c r="Q1117" s="49">
        <f t="shared" si="108"/>
        <v>84.499000000000009</v>
      </c>
      <c r="R1117" s="49">
        <f t="shared" si="109"/>
        <v>87.5324999999997</v>
      </c>
    </row>
    <row r="1118" spans="12:18" hidden="1">
      <c r="L1118" s="71"/>
      <c r="M1118" s="48">
        <v>1.234</v>
      </c>
      <c r="N1118" s="49">
        <f t="shared" si="105"/>
        <v>70.87100000000035</v>
      </c>
      <c r="O1118" s="49">
        <f t="shared" si="106"/>
        <v>75.736999999999711</v>
      </c>
      <c r="P1118" s="49">
        <f t="shared" si="107"/>
        <v>81.869000000000341</v>
      </c>
      <c r="Q1118" s="49">
        <f t="shared" si="108"/>
        <v>84.50200000000001</v>
      </c>
      <c r="R1118" s="49">
        <f t="shared" si="109"/>
        <v>87.534999999999698</v>
      </c>
    </row>
    <row r="1119" spans="12:18" hidden="1">
      <c r="L1119" s="71"/>
      <c r="M1119" s="48">
        <v>1.2350000000000001</v>
      </c>
      <c r="N1119" s="49">
        <f t="shared" si="105"/>
        <v>70.877500000000353</v>
      </c>
      <c r="O1119" s="49">
        <f t="shared" si="106"/>
        <v>75.742499999999708</v>
      </c>
      <c r="P1119" s="49">
        <f t="shared" si="107"/>
        <v>81.872500000000343</v>
      </c>
      <c r="Q1119" s="49">
        <f t="shared" si="108"/>
        <v>84.50500000000001</v>
      </c>
      <c r="R1119" s="49">
        <f t="shared" si="109"/>
        <v>87.537499999999696</v>
      </c>
    </row>
    <row r="1120" spans="12:18" hidden="1">
      <c r="L1120" s="71"/>
      <c r="M1120" s="48">
        <v>1.236</v>
      </c>
      <c r="N1120" s="49">
        <f t="shared" si="105"/>
        <v>70.884000000000356</v>
      </c>
      <c r="O1120" s="49">
        <f t="shared" si="106"/>
        <v>75.747999999999706</v>
      </c>
      <c r="P1120" s="49">
        <f t="shared" si="107"/>
        <v>81.876000000000346</v>
      </c>
      <c r="Q1120" s="49">
        <f t="shared" si="108"/>
        <v>84.50800000000001</v>
      </c>
      <c r="R1120" s="49">
        <f t="shared" si="109"/>
        <v>87.539999999999694</v>
      </c>
    </row>
    <row r="1121" spans="12:18" hidden="1">
      <c r="L1121" s="71"/>
      <c r="M1121" s="48">
        <v>1.2370000000000001</v>
      </c>
      <c r="N1121" s="49">
        <f t="shared" si="105"/>
        <v>70.890500000000358</v>
      </c>
      <c r="O1121" s="49">
        <f t="shared" si="106"/>
        <v>75.753499999999704</v>
      </c>
      <c r="P1121" s="49">
        <f t="shared" si="107"/>
        <v>81.879500000000348</v>
      </c>
      <c r="Q1121" s="49">
        <f t="shared" si="108"/>
        <v>84.51100000000001</v>
      </c>
      <c r="R1121" s="49">
        <f t="shared" si="109"/>
        <v>87.542499999999691</v>
      </c>
    </row>
    <row r="1122" spans="12:18" hidden="1">
      <c r="L1122" s="71"/>
      <c r="M1122" s="48">
        <v>1.238</v>
      </c>
      <c r="N1122" s="49">
        <f t="shared" si="105"/>
        <v>70.897000000000361</v>
      </c>
      <c r="O1122" s="49">
        <f t="shared" si="106"/>
        <v>75.758999999999702</v>
      </c>
      <c r="P1122" s="49">
        <f t="shared" si="107"/>
        <v>81.883000000000351</v>
      </c>
      <c r="Q1122" s="49">
        <f t="shared" si="108"/>
        <v>84.51400000000001</v>
      </c>
      <c r="R1122" s="49">
        <f t="shared" si="109"/>
        <v>87.544999999999689</v>
      </c>
    </row>
    <row r="1123" spans="12:18" hidden="1">
      <c r="L1123" s="71"/>
      <c r="M1123" s="48">
        <v>1.2390000000000001</v>
      </c>
      <c r="N1123" s="49">
        <f t="shared" si="105"/>
        <v>70.903500000000363</v>
      </c>
      <c r="O1123" s="49">
        <f t="shared" si="106"/>
        <v>75.7644999999997</v>
      </c>
      <c r="P1123" s="49">
        <f t="shared" si="107"/>
        <v>81.886500000000353</v>
      </c>
      <c r="Q1123" s="49">
        <f t="shared" si="108"/>
        <v>84.51700000000001</v>
      </c>
      <c r="R1123" s="49">
        <f t="shared" si="109"/>
        <v>87.547499999999687</v>
      </c>
    </row>
    <row r="1124" spans="12:18" hidden="1">
      <c r="L1124" s="71"/>
      <c r="M1124" s="48">
        <v>1.24</v>
      </c>
      <c r="N1124" s="49">
        <f t="shared" si="105"/>
        <v>70.910000000000366</v>
      </c>
      <c r="O1124" s="49">
        <f t="shared" si="106"/>
        <v>75.769999999999698</v>
      </c>
      <c r="P1124" s="49">
        <f t="shared" si="107"/>
        <v>81.890000000000356</v>
      </c>
      <c r="Q1124" s="49">
        <f t="shared" si="108"/>
        <v>84.52000000000001</v>
      </c>
      <c r="R1124" s="49">
        <f t="shared" si="109"/>
        <v>87.549999999999685</v>
      </c>
    </row>
    <row r="1125" spans="12:18" hidden="1">
      <c r="L1125" s="71"/>
      <c r="M1125" s="48">
        <v>1.2410000000000001</v>
      </c>
      <c r="N1125" s="49">
        <f t="shared" si="105"/>
        <v>70.916500000000369</v>
      </c>
      <c r="O1125" s="49">
        <f t="shared" si="106"/>
        <v>75.775499999999695</v>
      </c>
      <c r="P1125" s="49">
        <f t="shared" si="107"/>
        <v>81.893500000000358</v>
      </c>
      <c r="Q1125" s="49">
        <f t="shared" si="108"/>
        <v>84.52300000000001</v>
      </c>
      <c r="R1125" s="49">
        <f t="shared" si="109"/>
        <v>87.552499999999682</v>
      </c>
    </row>
    <row r="1126" spans="12:18" hidden="1">
      <c r="L1126" s="71"/>
      <c r="M1126" s="48">
        <v>1.242</v>
      </c>
      <c r="N1126" s="49">
        <f t="shared" si="105"/>
        <v>70.923000000000371</v>
      </c>
      <c r="O1126" s="49">
        <f t="shared" si="106"/>
        <v>75.780999999999693</v>
      </c>
      <c r="P1126" s="49">
        <f t="shared" si="107"/>
        <v>81.897000000000361</v>
      </c>
      <c r="Q1126" s="49">
        <f t="shared" si="108"/>
        <v>84.52600000000001</v>
      </c>
      <c r="R1126" s="49">
        <f t="shared" si="109"/>
        <v>87.55499999999968</v>
      </c>
    </row>
    <row r="1127" spans="12:18" hidden="1">
      <c r="L1127" s="71"/>
      <c r="M1127" s="48">
        <v>1.2430000000000001</v>
      </c>
      <c r="N1127" s="49">
        <f t="shared" si="105"/>
        <v>70.929500000000374</v>
      </c>
      <c r="O1127" s="49">
        <f t="shared" si="106"/>
        <v>75.786499999999691</v>
      </c>
      <c r="P1127" s="49">
        <f t="shared" si="107"/>
        <v>81.900500000000363</v>
      </c>
      <c r="Q1127" s="49">
        <f t="shared" si="108"/>
        <v>84.529000000000011</v>
      </c>
      <c r="R1127" s="49">
        <f t="shared" si="109"/>
        <v>87.557499999999678</v>
      </c>
    </row>
    <row r="1128" spans="12:18" hidden="1">
      <c r="L1128" s="71"/>
      <c r="M1128" s="48">
        <v>1.244</v>
      </c>
      <c r="N1128" s="49">
        <f t="shared" si="105"/>
        <v>70.936000000000377</v>
      </c>
      <c r="O1128" s="49">
        <f t="shared" si="106"/>
        <v>75.791999999999689</v>
      </c>
      <c r="P1128" s="49">
        <f t="shared" si="107"/>
        <v>81.904000000000366</v>
      </c>
      <c r="Q1128" s="49">
        <f t="shared" si="108"/>
        <v>84.532000000000011</v>
      </c>
      <c r="R1128" s="49">
        <f t="shared" si="109"/>
        <v>87.559999999999675</v>
      </c>
    </row>
    <row r="1129" spans="12:18" hidden="1">
      <c r="L1129" s="71"/>
      <c r="M1129" s="48">
        <v>1.2450000000000001</v>
      </c>
      <c r="N1129" s="49">
        <f t="shared" si="105"/>
        <v>70.942500000000379</v>
      </c>
      <c r="O1129" s="49">
        <f t="shared" si="106"/>
        <v>75.797499999999687</v>
      </c>
      <c r="P1129" s="49">
        <f t="shared" si="107"/>
        <v>81.907500000000368</v>
      </c>
      <c r="Q1129" s="49">
        <f t="shared" si="108"/>
        <v>84.535000000000011</v>
      </c>
      <c r="R1129" s="49">
        <f t="shared" si="109"/>
        <v>87.562499999999673</v>
      </c>
    </row>
    <row r="1130" spans="12:18" hidden="1">
      <c r="L1130" s="71"/>
      <c r="M1130" s="48">
        <v>1.246</v>
      </c>
      <c r="N1130" s="49">
        <f t="shared" si="105"/>
        <v>70.949000000000382</v>
      </c>
      <c r="O1130" s="49">
        <f t="shared" si="106"/>
        <v>75.802999999999685</v>
      </c>
      <c r="P1130" s="49">
        <f t="shared" si="107"/>
        <v>81.911000000000371</v>
      </c>
      <c r="Q1130" s="49">
        <f t="shared" si="108"/>
        <v>84.538000000000011</v>
      </c>
      <c r="R1130" s="49">
        <f t="shared" si="109"/>
        <v>87.564999999999671</v>
      </c>
    </row>
    <row r="1131" spans="12:18" hidden="1">
      <c r="L1131" s="71"/>
      <c r="M1131" s="48">
        <v>1.2470000000000001</v>
      </c>
      <c r="N1131" s="49">
        <f t="shared" si="105"/>
        <v>70.955500000000384</v>
      </c>
      <c r="O1131" s="49">
        <f t="shared" si="106"/>
        <v>75.808499999999682</v>
      </c>
      <c r="P1131" s="49">
        <f t="shared" si="107"/>
        <v>81.914500000000373</v>
      </c>
      <c r="Q1131" s="49">
        <f t="shared" si="108"/>
        <v>84.541000000000011</v>
      </c>
      <c r="R1131" s="49">
        <f t="shared" si="109"/>
        <v>87.567499999999669</v>
      </c>
    </row>
    <row r="1132" spans="12:18" hidden="1">
      <c r="L1132" s="71"/>
      <c r="M1132" s="48">
        <v>1.248</v>
      </c>
      <c r="N1132" s="49">
        <f t="shared" si="105"/>
        <v>70.962000000000387</v>
      </c>
      <c r="O1132" s="49">
        <f t="shared" si="106"/>
        <v>75.81399999999968</v>
      </c>
      <c r="P1132" s="49">
        <f t="shared" si="107"/>
        <v>81.918000000000376</v>
      </c>
      <c r="Q1132" s="49">
        <f t="shared" si="108"/>
        <v>84.544000000000011</v>
      </c>
      <c r="R1132" s="49">
        <f t="shared" si="109"/>
        <v>87.569999999999666</v>
      </c>
    </row>
    <row r="1133" spans="12:18" hidden="1">
      <c r="L1133" s="71"/>
      <c r="M1133" s="48">
        <v>1.2490000000000001</v>
      </c>
      <c r="N1133" s="49">
        <f t="shared" si="105"/>
        <v>70.96850000000039</v>
      </c>
      <c r="O1133" s="49">
        <f t="shared" si="106"/>
        <v>75.819499999999678</v>
      </c>
      <c r="P1133" s="49">
        <f t="shared" si="107"/>
        <v>81.921500000000378</v>
      </c>
      <c r="Q1133" s="49">
        <f t="shared" si="108"/>
        <v>84.547000000000011</v>
      </c>
      <c r="R1133" s="49">
        <f t="shared" si="109"/>
        <v>87.572499999999664</v>
      </c>
    </row>
    <row r="1134" spans="12:18" hidden="1">
      <c r="L1134" s="71"/>
      <c r="M1134" s="48">
        <v>1.25</v>
      </c>
      <c r="N1134" s="49">
        <f t="shared" si="105"/>
        <v>70.975000000000392</v>
      </c>
      <c r="O1134" s="49">
        <f t="shared" si="106"/>
        <v>75.824999999999676</v>
      </c>
      <c r="P1134" s="49">
        <f t="shared" si="107"/>
        <v>81.925000000000381</v>
      </c>
      <c r="Q1134" s="49">
        <f t="shared" si="108"/>
        <v>84.550000000000011</v>
      </c>
      <c r="R1134" s="49">
        <f t="shared" si="109"/>
        <v>87.574999999999662</v>
      </c>
    </row>
    <row r="1135" spans="12:18" hidden="1">
      <c r="L1135" s="71"/>
      <c r="M1135" s="48">
        <v>1.2509999999999999</v>
      </c>
      <c r="N1135" s="49">
        <f t="shared" si="105"/>
        <v>70.981500000000395</v>
      </c>
      <c r="O1135" s="49">
        <f t="shared" si="106"/>
        <v>75.830499999999674</v>
      </c>
      <c r="P1135" s="49">
        <f t="shared" si="107"/>
        <v>81.928500000000383</v>
      </c>
      <c r="Q1135" s="49">
        <f t="shared" si="108"/>
        <v>84.553000000000011</v>
      </c>
      <c r="R1135" s="49">
        <f t="shared" si="109"/>
        <v>87.57749999999966</v>
      </c>
    </row>
    <row r="1136" spans="12:18" hidden="1">
      <c r="L1136" s="71"/>
      <c r="M1136" s="48">
        <v>1.252</v>
      </c>
      <c r="N1136" s="49">
        <f t="shared" si="105"/>
        <v>70.988000000000397</v>
      </c>
      <c r="O1136" s="49">
        <f t="shared" si="106"/>
        <v>75.835999999999672</v>
      </c>
      <c r="P1136" s="49">
        <f t="shared" si="107"/>
        <v>81.932000000000386</v>
      </c>
      <c r="Q1136" s="49">
        <f t="shared" si="108"/>
        <v>84.556000000000012</v>
      </c>
      <c r="R1136" s="49">
        <f t="shared" si="109"/>
        <v>87.579999999999657</v>
      </c>
    </row>
    <row r="1137" spans="12:18" hidden="1">
      <c r="L1137" s="71"/>
      <c r="M1137" s="48">
        <v>1.2529999999999999</v>
      </c>
      <c r="N1137" s="49">
        <f t="shared" si="105"/>
        <v>70.9945000000004</v>
      </c>
      <c r="O1137" s="49">
        <f t="shared" si="106"/>
        <v>75.84149999999967</v>
      </c>
      <c r="P1137" s="49">
        <f t="shared" si="107"/>
        <v>81.935500000000388</v>
      </c>
      <c r="Q1137" s="49">
        <f t="shared" si="108"/>
        <v>84.559000000000012</v>
      </c>
      <c r="R1137" s="49">
        <f t="shared" si="109"/>
        <v>87.582499999999655</v>
      </c>
    </row>
    <row r="1138" spans="12:18" hidden="1">
      <c r="L1138" s="71"/>
      <c r="M1138" s="48">
        <v>1.254</v>
      </c>
      <c r="N1138" s="49">
        <f t="shared" si="105"/>
        <v>71.001000000000403</v>
      </c>
      <c r="O1138" s="49">
        <f t="shared" si="106"/>
        <v>75.846999999999667</v>
      </c>
      <c r="P1138" s="49">
        <f t="shared" si="107"/>
        <v>81.939000000000391</v>
      </c>
      <c r="Q1138" s="49">
        <f t="shared" si="108"/>
        <v>84.562000000000012</v>
      </c>
      <c r="R1138" s="49">
        <f t="shared" si="109"/>
        <v>87.584999999999653</v>
      </c>
    </row>
    <row r="1139" spans="12:18" hidden="1">
      <c r="L1139" s="71"/>
      <c r="M1139" s="48">
        <v>1.2549999999999999</v>
      </c>
      <c r="N1139" s="49">
        <f t="shared" si="105"/>
        <v>71.007500000000405</v>
      </c>
      <c r="O1139" s="49">
        <f t="shared" si="106"/>
        <v>75.852499999999665</v>
      </c>
      <c r="P1139" s="49">
        <f t="shared" si="107"/>
        <v>81.942500000000393</v>
      </c>
      <c r="Q1139" s="49">
        <f t="shared" si="108"/>
        <v>84.565000000000012</v>
      </c>
      <c r="R1139" s="49">
        <f t="shared" si="109"/>
        <v>87.58749999999965</v>
      </c>
    </row>
    <row r="1140" spans="12:18" hidden="1">
      <c r="L1140" s="71"/>
      <c r="M1140" s="48">
        <v>1.256</v>
      </c>
      <c r="N1140" s="49">
        <f t="shared" si="105"/>
        <v>71.014000000000408</v>
      </c>
      <c r="O1140" s="49">
        <f t="shared" si="106"/>
        <v>75.857999999999663</v>
      </c>
      <c r="P1140" s="49">
        <f t="shared" si="107"/>
        <v>81.946000000000396</v>
      </c>
      <c r="Q1140" s="49">
        <f t="shared" si="108"/>
        <v>84.568000000000012</v>
      </c>
      <c r="R1140" s="49">
        <f t="shared" si="109"/>
        <v>87.589999999999648</v>
      </c>
    </row>
    <row r="1141" spans="12:18" hidden="1">
      <c r="L1141" s="71"/>
      <c r="M1141" s="48">
        <v>1.2569999999999999</v>
      </c>
      <c r="N1141" s="49">
        <f t="shared" si="105"/>
        <v>71.020500000000411</v>
      </c>
      <c r="O1141" s="49">
        <f t="shared" si="106"/>
        <v>75.863499999999661</v>
      </c>
      <c r="P1141" s="49">
        <f t="shared" si="107"/>
        <v>81.949500000000398</v>
      </c>
      <c r="Q1141" s="49">
        <f t="shared" si="108"/>
        <v>84.571000000000012</v>
      </c>
      <c r="R1141" s="49">
        <f t="shared" si="109"/>
        <v>87.592499999999646</v>
      </c>
    </row>
    <row r="1142" spans="12:18" hidden="1">
      <c r="L1142" s="71"/>
      <c r="M1142" s="48">
        <v>1.258</v>
      </c>
      <c r="N1142" s="49">
        <f t="shared" si="105"/>
        <v>71.027000000000413</v>
      </c>
      <c r="O1142" s="49">
        <f t="shared" si="106"/>
        <v>75.868999999999659</v>
      </c>
      <c r="P1142" s="49">
        <f t="shared" si="107"/>
        <v>81.953000000000401</v>
      </c>
      <c r="Q1142" s="49">
        <f t="shared" si="108"/>
        <v>84.574000000000012</v>
      </c>
      <c r="R1142" s="49">
        <f t="shared" si="109"/>
        <v>87.594999999999644</v>
      </c>
    </row>
    <row r="1143" spans="12:18" hidden="1">
      <c r="L1143" s="71"/>
      <c r="M1143" s="48">
        <v>1.2589999999999999</v>
      </c>
      <c r="N1143" s="49">
        <f t="shared" si="105"/>
        <v>71.033500000000416</v>
      </c>
      <c r="O1143" s="49">
        <f t="shared" si="106"/>
        <v>75.874499999999657</v>
      </c>
      <c r="P1143" s="49">
        <f t="shared" si="107"/>
        <v>81.956500000000403</v>
      </c>
      <c r="Q1143" s="49">
        <f t="shared" si="108"/>
        <v>84.577000000000012</v>
      </c>
      <c r="R1143" s="49">
        <f t="shared" si="109"/>
        <v>87.597499999999641</v>
      </c>
    </row>
    <row r="1144" spans="12:18" hidden="1">
      <c r="L1144" s="71"/>
      <c r="M1144" s="48">
        <v>1.26</v>
      </c>
      <c r="N1144" s="49">
        <f t="shared" si="105"/>
        <v>71.040000000000418</v>
      </c>
      <c r="O1144" s="49">
        <f t="shared" si="106"/>
        <v>75.879999999999654</v>
      </c>
      <c r="P1144" s="49">
        <f t="shared" si="107"/>
        <v>81.960000000000406</v>
      </c>
      <c r="Q1144" s="49">
        <f t="shared" si="108"/>
        <v>84.580000000000013</v>
      </c>
      <c r="R1144" s="49">
        <f t="shared" si="109"/>
        <v>87.599999999999639</v>
      </c>
    </row>
    <row r="1145" spans="12:18" hidden="1">
      <c r="L1145" s="71"/>
      <c r="M1145" s="48">
        <v>1.2609999999999999</v>
      </c>
      <c r="N1145" s="49">
        <f t="shared" si="105"/>
        <v>71.046500000000421</v>
      </c>
      <c r="O1145" s="49">
        <f t="shared" si="106"/>
        <v>75.885499999999652</v>
      </c>
      <c r="P1145" s="49">
        <f t="shared" si="107"/>
        <v>81.963500000000408</v>
      </c>
      <c r="Q1145" s="49">
        <f t="shared" si="108"/>
        <v>84.583000000000013</v>
      </c>
      <c r="R1145" s="49">
        <f t="shared" si="109"/>
        <v>87.602499999999637</v>
      </c>
    </row>
    <row r="1146" spans="12:18" hidden="1">
      <c r="L1146" s="71"/>
      <c r="M1146" s="48">
        <v>1.262</v>
      </c>
      <c r="N1146" s="49">
        <f t="shared" si="105"/>
        <v>71.053000000000424</v>
      </c>
      <c r="O1146" s="49">
        <f t="shared" si="106"/>
        <v>75.89099999999965</v>
      </c>
      <c r="P1146" s="49">
        <f t="shared" si="107"/>
        <v>81.967000000000411</v>
      </c>
      <c r="Q1146" s="49">
        <f t="shared" si="108"/>
        <v>84.586000000000013</v>
      </c>
      <c r="R1146" s="49">
        <f t="shared" si="109"/>
        <v>87.604999999999634</v>
      </c>
    </row>
    <row r="1147" spans="12:18" hidden="1">
      <c r="L1147" s="71"/>
      <c r="M1147" s="48">
        <v>1.2629999999999999</v>
      </c>
      <c r="N1147" s="49">
        <f t="shared" si="105"/>
        <v>71.059500000000426</v>
      </c>
      <c r="O1147" s="49">
        <f t="shared" si="106"/>
        <v>75.896499999999648</v>
      </c>
      <c r="P1147" s="49">
        <f t="shared" si="107"/>
        <v>81.970500000000413</v>
      </c>
      <c r="Q1147" s="49">
        <f t="shared" si="108"/>
        <v>84.589000000000013</v>
      </c>
      <c r="R1147" s="49">
        <f t="shared" si="109"/>
        <v>87.607499999999632</v>
      </c>
    </row>
    <row r="1148" spans="12:18" hidden="1">
      <c r="L1148" s="71"/>
      <c r="M1148" s="48">
        <v>1.264</v>
      </c>
      <c r="N1148" s="49">
        <f t="shared" si="105"/>
        <v>71.066000000000429</v>
      </c>
      <c r="O1148" s="49">
        <f t="shared" si="106"/>
        <v>75.901999999999646</v>
      </c>
      <c r="P1148" s="49">
        <f t="shared" si="107"/>
        <v>81.974000000000416</v>
      </c>
      <c r="Q1148" s="49">
        <f t="shared" si="108"/>
        <v>84.592000000000013</v>
      </c>
      <c r="R1148" s="49">
        <f t="shared" si="109"/>
        <v>87.60999999999963</v>
      </c>
    </row>
    <row r="1149" spans="12:18" hidden="1">
      <c r="L1149" s="71"/>
      <c r="M1149" s="48">
        <v>1.2649999999999999</v>
      </c>
      <c r="N1149" s="49">
        <f t="shared" si="105"/>
        <v>71.072500000000431</v>
      </c>
      <c r="O1149" s="49">
        <f t="shared" si="106"/>
        <v>75.907499999999644</v>
      </c>
      <c r="P1149" s="49">
        <f t="shared" si="107"/>
        <v>81.977500000000418</v>
      </c>
      <c r="Q1149" s="49">
        <f t="shared" si="108"/>
        <v>84.595000000000013</v>
      </c>
      <c r="R1149" s="49">
        <f t="shared" si="109"/>
        <v>87.612499999999628</v>
      </c>
    </row>
    <row r="1150" spans="12:18" hidden="1">
      <c r="L1150" s="71"/>
      <c r="M1150" s="48">
        <v>1.266</v>
      </c>
      <c r="N1150" s="49">
        <f t="shared" si="105"/>
        <v>71.079000000000434</v>
      </c>
      <c r="O1150" s="49">
        <f t="shared" si="106"/>
        <v>75.912999999999641</v>
      </c>
      <c r="P1150" s="49">
        <f t="shared" si="107"/>
        <v>81.981000000000421</v>
      </c>
      <c r="Q1150" s="49">
        <f t="shared" si="108"/>
        <v>84.598000000000013</v>
      </c>
      <c r="R1150" s="49">
        <f t="shared" si="109"/>
        <v>87.614999999999625</v>
      </c>
    </row>
    <row r="1151" spans="12:18" hidden="1">
      <c r="L1151" s="71"/>
      <c r="M1151" s="48">
        <v>1.2669999999999999</v>
      </c>
      <c r="N1151" s="49">
        <f t="shared" si="105"/>
        <v>71.085500000000437</v>
      </c>
      <c r="O1151" s="49">
        <f t="shared" si="106"/>
        <v>75.918499999999639</v>
      </c>
      <c r="P1151" s="49">
        <f t="shared" si="107"/>
        <v>81.984500000000423</v>
      </c>
      <c r="Q1151" s="49">
        <f t="shared" si="108"/>
        <v>84.601000000000013</v>
      </c>
      <c r="R1151" s="49">
        <f t="shared" si="109"/>
        <v>87.617499999999623</v>
      </c>
    </row>
    <row r="1152" spans="12:18" hidden="1">
      <c r="L1152" s="71"/>
      <c r="M1152" s="48">
        <v>1.268</v>
      </c>
      <c r="N1152" s="49">
        <f t="shared" si="105"/>
        <v>71.092000000000439</v>
      </c>
      <c r="O1152" s="49">
        <f t="shared" si="106"/>
        <v>75.923999999999637</v>
      </c>
      <c r="P1152" s="49">
        <f t="shared" si="107"/>
        <v>81.988000000000426</v>
      </c>
      <c r="Q1152" s="49">
        <f t="shared" si="108"/>
        <v>84.604000000000013</v>
      </c>
      <c r="R1152" s="49">
        <f t="shared" si="109"/>
        <v>87.619999999999621</v>
      </c>
    </row>
    <row r="1153" spans="12:18" hidden="1">
      <c r="L1153" s="71"/>
      <c r="M1153" s="48">
        <v>1.2689999999999999</v>
      </c>
      <c r="N1153" s="49">
        <f t="shared" si="105"/>
        <v>71.098500000000442</v>
      </c>
      <c r="O1153" s="49">
        <f t="shared" si="106"/>
        <v>75.929499999999635</v>
      </c>
      <c r="P1153" s="49">
        <f t="shared" si="107"/>
        <v>81.991500000000428</v>
      </c>
      <c r="Q1153" s="49">
        <f t="shared" si="108"/>
        <v>84.607000000000014</v>
      </c>
      <c r="R1153" s="49">
        <f t="shared" si="109"/>
        <v>87.622499999999619</v>
      </c>
    </row>
    <row r="1154" spans="12:18" hidden="1">
      <c r="L1154" s="71"/>
      <c r="M1154" s="48">
        <v>1.27</v>
      </c>
      <c r="N1154" s="49">
        <f t="shared" si="105"/>
        <v>71.105000000000445</v>
      </c>
      <c r="O1154" s="49">
        <f t="shared" si="106"/>
        <v>75.934999999999633</v>
      </c>
      <c r="P1154" s="49">
        <f t="shared" si="107"/>
        <v>81.995000000000431</v>
      </c>
      <c r="Q1154" s="49">
        <f t="shared" si="108"/>
        <v>84.610000000000014</v>
      </c>
      <c r="R1154" s="49">
        <f t="shared" si="109"/>
        <v>87.624999999999616</v>
      </c>
    </row>
    <row r="1155" spans="12:18" hidden="1">
      <c r="L1155" s="71"/>
      <c r="M1155" s="48">
        <v>1.2709999999999999</v>
      </c>
      <c r="N1155" s="49">
        <f t="shared" si="105"/>
        <v>71.111500000000447</v>
      </c>
      <c r="O1155" s="49">
        <f t="shared" si="106"/>
        <v>75.940499999999631</v>
      </c>
      <c r="P1155" s="49">
        <f t="shared" si="107"/>
        <v>81.998500000000433</v>
      </c>
      <c r="Q1155" s="49">
        <f t="shared" si="108"/>
        <v>84.613000000000014</v>
      </c>
      <c r="R1155" s="49">
        <f t="shared" si="109"/>
        <v>87.627499999999614</v>
      </c>
    </row>
    <row r="1156" spans="12:18" hidden="1">
      <c r="L1156" s="71"/>
      <c r="M1156" s="48">
        <v>1.272</v>
      </c>
      <c r="N1156" s="49">
        <f t="shared" si="105"/>
        <v>71.11800000000045</v>
      </c>
      <c r="O1156" s="49">
        <f t="shared" si="106"/>
        <v>75.945999999999628</v>
      </c>
      <c r="P1156" s="49">
        <f t="shared" si="107"/>
        <v>82.002000000000436</v>
      </c>
      <c r="Q1156" s="49">
        <f t="shared" si="108"/>
        <v>84.616000000000014</v>
      </c>
      <c r="R1156" s="49">
        <f t="shared" si="109"/>
        <v>87.629999999999612</v>
      </c>
    </row>
    <row r="1157" spans="12:18" hidden="1">
      <c r="L1157" s="71"/>
      <c r="M1157" s="48">
        <v>1.2729999999999999</v>
      </c>
      <c r="N1157" s="49">
        <f t="shared" si="105"/>
        <v>71.124500000000452</v>
      </c>
      <c r="O1157" s="49">
        <f t="shared" si="106"/>
        <v>75.951499999999626</v>
      </c>
      <c r="P1157" s="49">
        <f t="shared" si="107"/>
        <v>82.005500000000438</v>
      </c>
      <c r="Q1157" s="49">
        <f t="shared" si="108"/>
        <v>84.619000000000014</v>
      </c>
      <c r="R1157" s="49">
        <f t="shared" si="109"/>
        <v>87.632499999999609</v>
      </c>
    </row>
    <row r="1158" spans="12:18" hidden="1">
      <c r="L1158" s="71"/>
      <c r="M1158" s="48">
        <v>1.274</v>
      </c>
      <c r="N1158" s="49">
        <f t="shared" si="105"/>
        <v>71.131000000000455</v>
      </c>
      <c r="O1158" s="49">
        <f t="shared" si="106"/>
        <v>75.956999999999624</v>
      </c>
      <c r="P1158" s="49">
        <f t="shared" si="107"/>
        <v>82.009000000000441</v>
      </c>
      <c r="Q1158" s="49">
        <f t="shared" si="108"/>
        <v>84.622000000000014</v>
      </c>
      <c r="R1158" s="49">
        <f t="shared" si="109"/>
        <v>87.634999999999607</v>
      </c>
    </row>
    <row r="1159" spans="12:18" hidden="1">
      <c r="L1159" s="71"/>
      <c r="M1159" s="48">
        <v>1.2749999999999999</v>
      </c>
      <c r="N1159" s="49">
        <f t="shared" si="105"/>
        <v>71.137500000000458</v>
      </c>
      <c r="O1159" s="49">
        <f t="shared" si="106"/>
        <v>75.962499999999622</v>
      </c>
      <c r="P1159" s="49">
        <f t="shared" si="107"/>
        <v>82.012500000000443</v>
      </c>
      <c r="Q1159" s="49">
        <f t="shared" si="108"/>
        <v>84.625000000000014</v>
      </c>
      <c r="R1159" s="49">
        <f t="shared" si="109"/>
        <v>87.637499999999605</v>
      </c>
    </row>
    <row r="1160" spans="12:18" hidden="1">
      <c r="L1160" s="71"/>
      <c r="M1160" s="48">
        <v>1.276</v>
      </c>
      <c r="N1160" s="49">
        <f t="shared" si="105"/>
        <v>71.14400000000046</v>
      </c>
      <c r="O1160" s="49">
        <f t="shared" si="106"/>
        <v>75.96799999999962</v>
      </c>
      <c r="P1160" s="49">
        <f t="shared" si="107"/>
        <v>82.016000000000446</v>
      </c>
      <c r="Q1160" s="49">
        <f t="shared" si="108"/>
        <v>84.628000000000014</v>
      </c>
      <c r="R1160" s="49">
        <f t="shared" si="109"/>
        <v>87.639999999999603</v>
      </c>
    </row>
    <row r="1161" spans="12:18" hidden="1">
      <c r="L1161" s="71"/>
      <c r="M1161" s="48">
        <v>1.2769999999999999</v>
      </c>
      <c r="N1161" s="49">
        <f t="shared" si="105"/>
        <v>71.150500000000463</v>
      </c>
      <c r="O1161" s="49">
        <f t="shared" si="106"/>
        <v>75.973499999999618</v>
      </c>
      <c r="P1161" s="49">
        <f t="shared" si="107"/>
        <v>82.019500000000448</v>
      </c>
      <c r="Q1161" s="49">
        <f t="shared" si="108"/>
        <v>84.631000000000014</v>
      </c>
      <c r="R1161" s="49">
        <f t="shared" si="109"/>
        <v>87.6424999999996</v>
      </c>
    </row>
    <row r="1162" spans="12:18" hidden="1">
      <c r="L1162" s="71"/>
      <c r="M1162" s="48">
        <v>1.278</v>
      </c>
      <c r="N1162" s="49">
        <f t="shared" si="105"/>
        <v>71.157000000000465</v>
      </c>
      <c r="O1162" s="49">
        <f t="shared" si="106"/>
        <v>75.978999999999616</v>
      </c>
      <c r="P1162" s="49">
        <f t="shared" si="107"/>
        <v>82.023000000000451</v>
      </c>
      <c r="Q1162" s="49">
        <f t="shared" si="108"/>
        <v>84.634000000000015</v>
      </c>
      <c r="R1162" s="49">
        <f t="shared" si="109"/>
        <v>87.644999999999598</v>
      </c>
    </row>
    <row r="1163" spans="12:18" hidden="1">
      <c r="L1163" s="71"/>
      <c r="M1163" s="48">
        <v>1.2789999999999999</v>
      </c>
      <c r="N1163" s="49">
        <f t="shared" si="105"/>
        <v>71.163500000000468</v>
      </c>
      <c r="O1163" s="49">
        <f t="shared" si="106"/>
        <v>75.984499999999613</v>
      </c>
      <c r="P1163" s="49">
        <f t="shared" si="107"/>
        <v>82.026500000000453</v>
      </c>
      <c r="Q1163" s="49">
        <f t="shared" si="108"/>
        <v>84.637000000000015</v>
      </c>
      <c r="R1163" s="49">
        <f t="shared" si="109"/>
        <v>87.647499999999596</v>
      </c>
    </row>
    <row r="1164" spans="12:18" hidden="1">
      <c r="L1164" s="71"/>
      <c r="M1164" s="48">
        <v>1.28</v>
      </c>
      <c r="N1164" s="49">
        <f t="shared" si="105"/>
        <v>71.170000000000471</v>
      </c>
      <c r="O1164" s="49">
        <f t="shared" si="106"/>
        <v>75.989999999999611</v>
      </c>
      <c r="P1164" s="49">
        <f t="shared" si="107"/>
        <v>82.030000000000456</v>
      </c>
      <c r="Q1164" s="49">
        <f t="shared" si="108"/>
        <v>84.640000000000015</v>
      </c>
      <c r="R1164" s="49">
        <f t="shared" si="109"/>
        <v>87.649999999999594</v>
      </c>
    </row>
    <row r="1165" spans="12:18" hidden="1">
      <c r="L1165" s="71"/>
      <c r="M1165" s="48">
        <v>1.2809999999999999</v>
      </c>
      <c r="N1165" s="49">
        <f t="shared" si="105"/>
        <v>71.176500000000473</v>
      </c>
      <c r="O1165" s="49">
        <f t="shared" si="106"/>
        <v>75.995499999999609</v>
      </c>
      <c r="P1165" s="49">
        <f t="shared" si="107"/>
        <v>82.033500000000458</v>
      </c>
      <c r="Q1165" s="49">
        <f t="shared" si="108"/>
        <v>84.643000000000015</v>
      </c>
      <c r="R1165" s="49">
        <f t="shared" si="109"/>
        <v>87.652499999999591</v>
      </c>
    </row>
    <row r="1166" spans="12:18" hidden="1">
      <c r="L1166" s="71"/>
      <c r="M1166" s="48">
        <v>1.282</v>
      </c>
      <c r="N1166" s="49">
        <f t="shared" si="105"/>
        <v>71.183000000000476</v>
      </c>
      <c r="O1166" s="49">
        <f t="shared" si="106"/>
        <v>76.000999999999607</v>
      </c>
      <c r="P1166" s="49">
        <f t="shared" si="107"/>
        <v>82.037000000000461</v>
      </c>
      <c r="Q1166" s="49">
        <f t="shared" si="108"/>
        <v>84.646000000000015</v>
      </c>
      <c r="R1166" s="49">
        <f t="shared" si="109"/>
        <v>87.654999999999589</v>
      </c>
    </row>
    <row r="1167" spans="12:18" hidden="1">
      <c r="L1167" s="71"/>
      <c r="M1167" s="48">
        <v>1.2829999999999999</v>
      </c>
      <c r="N1167" s="49">
        <f t="shared" si="105"/>
        <v>71.189500000000479</v>
      </c>
      <c r="O1167" s="49">
        <f t="shared" si="106"/>
        <v>76.006499999999605</v>
      </c>
      <c r="P1167" s="49">
        <f t="shared" si="107"/>
        <v>82.040500000000463</v>
      </c>
      <c r="Q1167" s="49">
        <f t="shared" si="108"/>
        <v>84.649000000000015</v>
      </c>
      <c r="R1167" s="49">
        <f t="shared" si="109"/>
        <v>87.657499999999587</v>
      </c>
    </row>
    <row r="1168" spans="12:18" hidden="1">
      <c r="L1168" s="71"/>
      <c r="M1168" s="48">
        <v>1.284</v>
      </c>
      <c r="N1168" s="49">
        <f t="shared" si="105"/>
        <v>71.196000000000481</v>
      </c>
      <c r="O1168" s="49">
        <f t="shared" si="106"/>
        <v>76.011999999999603</v>
      </c>
      <c r="P1168" s="49">
        <f t="shared" si="107"/>
        <v>82.044000000000466</v>
      </c>
      <c r="Q1168" s="49">
        <f t="shared" si="108"/>
        <v>84.652000000000015</v>
      </c>
      <c r="R1168" s="49">
        <f t="shared" si="109"/>
        <v>87.659999999999584</v>
      </c>
    </row>
    <row r="1169" spans="12:18" hidden="1">
      <c r="L1169" s="71"/>
      <c r="M1169" s="48">
        <v>1.2849999999999999</v>
      </c>
      <c r="N1169" s="49">
        <f t="shared" si="105"/>
        <v>71.202500000000484</v>
      </c>
      <c r="O1169" s="49">
        <f t="shared" si="106"/>
        <v>76.0174999999996</v>
      </c>
      <c r="P1169" s="49">
        <f t="shared" si="107"/>
        <v>82.047500000000468</v>
      </c>
      <c r="Q1169" s="49">
        <f t="shared" si="108"/>
        <v>84.655000000000015</v>
      </c>
      <c r="R1169" s="49">
        <f t="shared" si="109"/>
        <v>87.662499999999582</v>
      </c>
    </row>
    <row r="1170" spans="12:18" hidden="1">
      <c r="L1170" s="71"/>
      <c r="M1170" s="48">
        <v>1.286</v>
      </c>
      <c r="N1170" s="49">
        <f t="shared" si="105"/>
        <v>71.209000000000486</v>
      </c>
      <c r="O1170" s="49">
        <f t="shared" si="106"/>
        <v>76.022999999999598</v>
      </c>
      <c r="P1170" s="49">
        <f t="shared" si="107"/>
        <v>82.051000000000471</v>
      </c>
      <c r="Q1170" s="49">
        <f t="shared" si="108"/>
        <v>84.658000000000015</v>
      </c>
      <c r="R1170" s="49">
        <f t="shared" si="109"/>
        <v>87.66499999999958</v>
      </c>
    </row>
    <row r="1171" spans="12:18" hidden="1">
      <c r="L1171" s="71"/>
      <c r="M1171" s="48">
        <v>1.2869999999999999</v>
      </c>
      <c r="N1171" s="49">
        <f t="shared" si="105"/>
        <v>71.215500000000489</v>
      </c>
      <c r="O1171" s="49">
        <f t="shared" si="106"/>
        <v>76.028499999999596</v>
      </c>
      <c r="P1171" s="49">
        <f t="shared" si="107"/>
        <v>82.054500000000473</v>
      </c>
      <c r="Q1171" s="49">
        <f t="shared" si="108"/>
        <v>84.661000000000016</v>
      </c>
      <c r="R1171" s="49">
        <f t="shared" si="109"/>
        <v>87.667499999999578</v>
      </c>
    </row>
    <row r="1172" spans="12:18" hidden="1">
      <c r="L1172" s="71"/>
      <c r="M1172" s="48">
        <v>1.288</v>
      </c>
      <c r="N1172" s="49">
        <f t="shared" si="105"/>
        <v>71.222000000000492</v>
      </c>
      <c r="O1172" s="49">
        <f t="shared" si="106"/>
        <v>76.033999999999594</v>
      </c>
      <c r="P1172" s="49">
        <f t="shared" si="107"/>
        <v>82.058000000000476</v>
      </c>
      <c r="Q1172" s="49">
        <f t="shared" si="108"/>
        <v>84.664000000000016</v>
      </c>
      <c r="R1172" s="49">
        <f t="shared" si="109"/>
        <v>87.669999999999575</v>
      </c>
    </row>
    <row r="1173" spans="12:18" hidden="1">
      <c r="L1173" s="71"/>
      <c r="M1173" s="48">
        <v>1.2889999999999999</v>
      </c>
      <c r="N1173" s="49">
        <f t="shared" si="105"/>
        <v>71.228500000000494</v>
      </c>
      <c r="O1173" s="49">
        <f t="shared" si="106"/>
        <v>76.039499999999592</v>
      </c>
      <c r="P1173" s="49">
        <f t="shared" si="107"/>
        <v>82.061500000000478</v>
      </c>
      <c r="Q1173" s="49">
        <f t="shared" si="108"/>
        <v>84.667000000000016</v>
      </c>
      <c r="R1173" s="49">
        <f t="shared" si="109"/>
        <v>87.672499999999573</v>
      </c>
    </row>
    <row r="1174" spans="12:18" hidden="1">
      <c r="L1174" s="71"/>
      <c r="M1174" s="48">
        <v>1.29</v>
      </c>
      <c r="N1174" s="49">
        <f t="shared" si="105"/>
        <v>71.235000000000497</v>
      </c>
      <c r="O1174" s="49">
        <f t="shared" si="106"/>
        <v>76.04499999999959</v>
      </c>
      <c r="P1174" s="49">
        <f t="shared" si="107"/>
        <v>82.065000000000481</v>
      </c>
      <c r="Q1174" s="49">
        <f t="shared" si="108"/>
        <v>84.670000000000016</v>
      </c>
      <c r="R1174" s="49">
        <f t="shared" si="109"/>
        <v>87.674999999999571</v>
      </c>
    </row>
    <row r="1175" spans="12:18" hidden="1">
      <c r="L1175" s="71"/>
      <c r="M1175" s="48">
        <v>1.2909999999999999</v>
      </c>
      <c r="N1175" s="49">
        <f t="shared" si="105"/>
        <v>71.241500000000499</v>
      </c>
      <c r="O1175" s="49">
        <f t="shared" si="106"/>
        <v>76.050499999999587</v>
      </c>
      <c r="P1175" s="49">
        <f t="shared" si="107"/>
        <v>82.068500000000483</v>
      </c>
      <c r="Q1175" s="49">
        <f t="shared" si="108"/>
        <v>84.673000000000016</v>
      </c>
      <c r="R1175" s="49">
        <f t="shared" si="109"/>
        <v>87.677499999999569</v>
      </c>
    </row>
    <row r="1176" spans="12:18" hidden="1">
      <c r="L1176" s="71"/>
      <c r="M1176" s="48">
        <v>1.292</v>
      </c>
      <c r="N1176" s="49">
        <f t="shared" si="105"/>
        <v>71.248000000000502</v>
      </c>
      <c r="O1176" s="49">
        <f t="shared" si="106"/>
        <v>76.055999999999585</v>
      </c>
      <c r="P1176" s="49">
        <f t="shared" si="107"/>
        <v>82.072000000000486</v>
      </c>
      <c r="Q1176" s="49">
        <f t="shared" si="108"/>
        <v>84.676000000000016</v>
      </c>
      <c r="R1176" s="49">
        <f t="shared" si="109"/>
        <v>87.679999999999566</v>
      </c>
    </row>
    <row r="1177" spans="12:18" hidden="1">
      <c r="L1177" s="71"/>
      <c r="M1177" s="48">
        <v>1.2929999999999999</v>
      </c>
      <c r="N1177" s="49">
        <f t="shared" si="105"/>
        <v>71.254500000000505</v>
      </c>
      <c r="O1177" s="49">
        <f t="shared" si="106"/>
        <v>76.061499999999583</v>
      </c>
      <c r="P1177" s="49">
        <f t="shared" si="107"/>
        <v>82.075500000000488</v>
      </c>
      <c r="Q1177" s="49">
        <f t="shared" si="108"/>
        <v>84.679000000000016</v>
      </c>
      <c r="R1177" s="49">
        <f t="shared" si="109"/>
        <v>87.682499999999564</v>
      </c>
    </row>
    <row r="1178" spans="12:18" hidden="1">
      <c r="L1178" s="71"/>
      <c r="M1178" s="48">
        <v>1.294</v>
      </c>
      <c r="N1178" s="49">
        <f t="shared" ref="N1178:N1241" si="110">N1177+0.0065</f>
        <v>71.261000000000507</v>
      </c>
      <c r="O1178" s="49">
        <f t="shared" ref="O1178:O1241" si="111">O1177+0.0055</f>
        <v>76.066999999999581</v>
      </c>
      <c r="P1178" s="49">
        <f t="shared" ref="P1178:P1241" si="112">P1177+0.0035</f>
        <v>82.079000000000491</v>
      </c>
      <c r="Q1178" s="49">
        <f t="shared" ref="Q1178:Q1241" si="113">Q1177+0.003</f>
        <v>84.682000000000016</v>
      </c>
      <c r="R1178" s="49">
        <f t="shared" ref="R1178:R1241" si="114">R1177+0.0025</f>
        <v>87.684999999999562</v>
      </c>
    </row>
    <row r="1179" spans="12:18" hidden="1">
      <c r="L1179" s="71"/>
      <c r="M1179" s="48">
        <v>1.2949999999999999</v>
      </c>
      <c r="N1179" s="49">
        <f t="shared" si="110"/>
        <v>71.26750000000051</v>
      </c>
      <c r="O1179" s="49">
        <f t="shared" si="111"/>
        <v>76.072499999999579</v>
      </c>
      <c r="P1179" s="49">
        <f t="shared" si="112"/>
        <v>82.082500000000493</v>
      </c>
      <c r="Q1179" s="49">
        <f t="shared" si="113"/>
        <v>84.685000000000016</v>
      </c>
      <c r="R1179" s="49">
        <f t="shared" si="114"/>
        <v>87.687499999999559</v>
      </c>
    </row>
    <row r="1180" spans="12:18" hidden="1">
      <c r="L1180" s="71"/>
      <c r="M1180" s="48">
        <v>1.296</v>
      </c>
      <c r="N1180" s="49">
        <f t="shared" si="110"/>
        <v>71.274000000000513</v>
      </c>
      <c r="O1180" s="49">
        <f t="shared" si="111"/>
        <v>76.077999999999577</v>
      </c>
      <c r="P1180" s="49">
        <f t="shared" si="112"/>
        <v>82.086000000000496</v>
      </c>
      <c r="Q1180" s="49">
        <f t="shared" si="113"/>
        <v>84.688000000000017</v>
      </c>
      <c r="R1180" s="49">
        <f t="shared" si="114"/>
        <v>87.689999999999557</v>
      </c>
    </row>
    <row r="1181" spans="12:18" hidden="1">
      <c r="L1181" s="71"/>
      <c r="M1181" s="48">
        <v>1.2969999999999999</v>
      </c>
      <c r="N1181" s="49">
        <f t="shared" si="110"/>
        <v>71.280500000000515</v>
      </c>
      <c r="O1181" s="49">
        <f t="shared" si="111"/>
        <v>76.083499999999574</v>
      </c>
      <c r="P1181" s="49">
        <f t="shared" si="112"/>
        <v>82.089500000000498</v>
      </c>
      <c r="Q1181" s="49">
        <f t="shared" si="113"/>
        <v>84.691000000000017</v>
      </c>
      <c r="R1181" s="49">
        <f t="shared" si="114"/>
        <v>87.692499999999555</v>
      </c>
    </row>
    <row r="1182" spans="12:18" hidden="1">
      <c r="L1182" s="71"/>
      <c r="M1182" s="48">
        <v>1.298</v>
      </c>
      <c r="N1182" s="49">
        <f t="shared" si="110"/>
        <v>71.287000000000518</v>
      </c>
      <c r="O1182" s="49">
        <f t="shared" si="111"/>
        <v>76.088999999999572</v>
      </c>
      <c r="P1182" s="49">
        <f t="shared" si="112"/>
        <v>82.093000000000501</v>
      </c>
      <c r="Q1182" s="49">
        <f t="shared" si="113"/>
        <v>84.694000000000017</v>
      </c>
      <c r="R1182" s="49">
        <f t="shared" si="114"/>
        <v>87.694999999999553</v>
      </c>
    </row>
    <row r="1183" spans="12:18" hidden="1">
      <c r="L1183" s="71"/>
      <c r="M1183" s="48">
        <v>1.2989999999999999</v>
      </c>
      <c r="N1183" s="49">
        <f t="shared" si="110"/>
        <v>71.29350000000052</v>
      </c>
      <c r="O1183" s="49">
        <f t="shared" si="111"/>
        <v>76.09449999999957</v>
      </c>
      <c r="P1183" s="49">
        <f t="shared" si="112"/>
        <v>82.096500000000503</v>
      </c>
      <c r="Q1183" s="49">
        <f t="shared" si="113"/>
        <v>84.697000000000017</v>
      </c>
      <c r="R1183" s="49">
        <f t="shared" si="114"/>
        <v>87.69749999999955</v>
      </c>
    </row>
    <row r="1184" spans="12:18" hidden="1">
      <c r="L1184" s="71"/>
      <c r="M1184" s="48">
        <v>1.3</v>
      </c>
      <c r="N1184" s="49">
        <f t="shared" si="110"/>
        <v>71.300000000000523</v>
      </c>
      <c r="O1184" s="49">
        <f t="shared" si="111"/>
        <v>76.099999999999568</v>
      </c>
      <c r="P1184" s="49">
        <f t="shared" si="112"/>
        <v>82.100000000000506</v>
      </c>
      <c r="Q1184" s="49">
        <f t="shared" si="113"/>
        <v>84.700000000000017</v>
      </c>
      <c r="R1184" s="49">
        <f t="shared" si="114"/>
        <v>87.699999999999548</v>
      </c>
    </row>
    <row r="1185" spans="12:18" hidden="1">
      <c r="L1185" s="71"/>
      <c r="M1185" s="48">
        <v>1.3009999999999999</v>
      </c>
      <c r="N1185" s="49">
        <f t="shared" si="110"/>
        <v>71.306500000000526</v>
      </c>
      <c r="O1185" s="49">
        <f t="shared" si="111"/>
        <v>76.105499999999566</v>
      </c>
      <c r="P1185" s="49">
        <f t="shared" si="112"/>
        <v>82.103500000000508</v>
      </c>
      <c r="Q1185" s="49">
        <f t="shared" si="113"/>
        <v>84.703000000000017</v>
      </c>
      <c r="R1185" s="49">
        <f t="shared" si="114"/>
        <v>87.702499999999546</v>
      </c>
    </row>
    <row r="1186" spans="12:18" hidden="1">
      <c r="L1186" s="71"/>
      <c r="M1186" s="48">
        <v>1.302</v>
      </c>
      <c r="N1186" s="49">
        <f t="shared" si="110"/>
        <v>71.313000000000528</v>
      </c>
      <c r="O1186" s="49">
        <f t="shared" si="111"/>
        <v>76.110999999999564</v>
      </c>
      <c r="P1186" s="49">
        <f t="shared" si="112"/>
        <v>82.107000000000511</v>
      </c>
      <c r="Q1186" s="49">
        <f t="shared" si="113"/>
        <v>84.706000000000017</v>
      </c>
      <c r="R1186" s="49">
        <f t="shared" si="114"/>
        <v>87.704999999999544</v>
      </c>
    </row>
    <row r="1187" spans="12:18" hidden="1">
      <c r="L1187" s="71"/>
      <c r="M1187" s="48">
        <v>1.3029999999999999</v>
      </c>
      <c r="N1187" s="49">
        <f t="shared" si="110"/>
        <v>71.319500000000531</v>
      </c>
      <c r="O1187" s="49">
        <f t="shared" si="111"/>
        <v>76.116499999999562</v>
      </c>
      <c r="P1187" s="49">
        <f t="shared" si="112"/>
        <v>82.110500000000513</v>
      </c>
      <c r="Q1187" s="49">
        <f t="shared" si="113"/>
        <v>84.709000000000017</v>
      </c>
      <c r="R1187" s="49">
        <f t="shared" si="114"/>
        <v>87.707499999999541</v>
      </c>
    </row>
    <row r="1188" spans="12:18" hidden="1">
      <c r="L1188" s="71"/>
      <c r="M1188" s="48">
        <v>1.304</v>
      </c>
      <c r="N1188" s="49">
        <f t="shared" si="110"/>
        <v>71.326000000000533</v>
      </c>
      <c r="O1188" s="49">
        <f t="shared" si="111"/>
        <v>76.121999999999559</v>
      </c>
      <c r="P1188" s="49">
        <f t="shared" si="112"/>
        <v>82.114000000000516</v>
      </c>
      <c r="Q1188" s="49">
        <f t="shared" si="113"/>
        <v>84.712000000000018</v>
      </c>
      <c r="R1188" s="49">
        <f t="shared" si="114"/>
        <v>87.709999999999539</v>
      </c>
    </row>
    <row r="1189" spans="12:18" hidden="1">
      <c r="L1189" s="71"/>
      <c r="M1189" s="48">
        <v>1.3049999999999999</v>
      </c>
      <c r="N1189" s="49">
        <f t="shared" si="110"/>
        <v>71.332500000000536</v>
      </c>
      <c r="O1189" s="49">
        <f t="shared" si="111"/>
        <v>76.127499999999557</v>
      </c>
      <c r="P1189" s="49">
        <f t="shared" si="112"/>
        <v>82.117500000000518</v>
      </c>
      <c r="Q1189" s="49">
        <f t="shared" si="113"/>
        <v>84.715000000000018</v>
      </c>
      <c r="R1189" s="49">
        <f t="shared" si="114"/>
        <v>87.712499999999537</v>
      </c>
    </row>
    <row r="1190" spans="12:18" hidden="1">
      <c r="L1190" s="71"/>
      <c r="M1190" s="48">
        <v>1.306</v>
      </c>
      <c r="N1190" s="49">
        <f t="shared" si="110"/>
        <v>71.339000000000539</v>
      </c>
      <c r="O1190" s="49">
        <f t="shared" si="111"/>
        <v>76.132999999999555</v>
      </c>
      <c r="P1190" s="49">
        <f t="shared" si="112"/>
        <v>82.121000000000521</v>
      </c>
      <c r="Q1190" s="49">
        <f t="shared" si="113"/>
        <v>84.718000000000018</v>
      </c>
      <c r="R1190" s="49">
        <f t="shared" si="114"/>
        <v>87.714999999999534</v>
      </c>
    </row>
    <row r="1191" spans="12:18" hidden="1">
      <c r="L1191" s="71"/>
      <c r="M1191" s="48">
        <v>1.3069999999999999</v>
      </c>
      <c r="N1191" s="49">
        <f t="shared" si="110"/>
        <v>71.345500000000541</v>
      </c>
      <c r="O1191" s="49">
        <f t="shared" si="111"/>
        <v>76.138499999999553</v>
      </c>
      <c r="P1191" s="49">
        <f t="shared" si="112"/>
        <v>82.124500000000523</v>
      </c>
      <c r="Q1191" s="49">
        <f t="shared" si="113"/>
        <v>84.721000000000018</v>
      </c>
      <c r="R1191" s="49">
        <f t="shared" si="114"/>
        <v>87.717499999999532</v>
      </c>
    </row>
    <row r="1192" spans="12:18" hidden="1">
      <c r="L1192" s="71"/>
      <c r="M1192" s="48">
        <v>1.3080000000000001</v>
      </c>
      <c r="N1192" s="49">
        <f t="shared" si="110"/>
        <v>71.352000000000544</v>
      </c>
      <c r="O1192" s="49">
        <f t="shared" si="111"/>
        <v>76.143999999999551</v>
      </c>
      <c r="P1192" s="49">
        <f t="shared" si="112"/>
        <v>82.128000000000526</v>
      </c>
      <c r="Q1192" s="49">
        <f t="shared" si="113"/>
        <v>84.724000000000018</v>
      </c>
      <c r="R1192" s="49">
        <f t="shared" si="114"/>
        <v>87.71999999999953</v>
      </c>
    </row>
    <row r="1193" spans="12:18" hidden="1">
      <c r="L1193" s="71"/>
      <c r="M1193" s="48">
        <v>1.3089999999999999</v>
      </c>
      <c r="N1193" s="49">
        <f t="shared" si="110"/>
        <v>71.358500000000546</v>
      </c>
      <c r="O1193" s="49">
        <f t="shared" si="111"/>
        <v>76.149499999999549</v>
      </c>
      <c r="P1193" s="49">
        <f t="shared" si="112"/>
        <v>82.131500000000528</v>
      </c>
      <c r="Q1193" s="49">
        <f t="shared" si="113"/>
        <v>84.727000000000018</v>
      </c>
      <c r="R1193" s="49">
        <f t="shared" si="114"/>
        <v>87.722499999999528</v>
      </c>
    </row>
    <row r="1194" spans="12:18" hidden="1">
      <c r="L1194" s="71"/>
      <c r="M1194" s="48">
        <v>1.31</v>
      </c>
      <c r="N1194" s="49">
        <f t="shared" si="110"/>
        <v>71.365000000000549</v>
      </c>
      <c r="O1194" s="49">
        <f t="shared" si="111"/>
        <v>76.154999999999546</v>
      </c>
      <c r="P1194" s="49">
        <f t="shared" si="112"/>
        <v>82.135000000000531</v>
      </c>
      <c r="Q1194" s="49">
        <f t="shared" si="113"/>
        <v>84.730000000000018</v>
      </c>
      <c r="R1194" s="49">
        <f t="shared" si="114"/>
        <v>87.724999999999525</v>
      </c>
    </row>
    <row r="1195" spans="12:18" hidden="1">
      <c r="L1195" s="71"/>
      <c r="M1195" s="48">
        <v>1.3109999999999999</v>
      </c>
      <c r="N1195" s="49">
        <f t="shared" si="110"/>
        <v>71.371500000000552</v>
      </c>
      <c r="O1195" s="49">
        <f t="shared" si="111"/>
        <v>76.160499999999544</v>
      </c>
      <c r="P1195" s="49">
        <f t="shared" si="112"/>
        <v>82.138500000000533</v>
      </c>
      <c r="Q1195" s="49">
        <f t="shared" si="113"/>
        <v>84.733000000000018</v>
      </c>
      <c r="R1195" s="49">
        <f t="shared" si="114"/>
        <v>87.727499999999523</v>
      </c>
    </row>
    <row r="1196" spans="12:18" hidden="1">
      <c r="L1196" s="71"/>
      <c r="M1196" s="48">
        <v>1.3120000000000001</v>
      </c>
      <c r="N1196" s="49">
        <f t="shared" si="110"/>
        <v>71.378000000000554</v>
      </c>
      <c r="O1196" s="49">
        <f t="shared" si="111"/>
        <v>76.165999999999542</v>
      </c>
      <c r="P1196" s="49">
        <f t="shared" si="112"/>
        <v>82.142000000000536</v>
      </c>
      <c r="Q1196" s="49">
        <f t="shared" si="113"/>
        <v>84.736000000000018</v>
      </c>
      <c r="R1196" s="49">
        <f t="shared" si="114"/>
        <v>87.729999999999521</v>
      </c>
    </row>
    <row r="1197" spans="12:18" hidden="1">
      <c r="L1197" s="71"/>
      <c r="M1197" s="48">
        <v>1.3129999999999999</v>
      </c>
      <c r="N1197" s="49">
        <f t="shared" si="110"/>
        <v>71.384500000000557</v>
      </c>
      <c r="O1197" s="49">
        <f t="shared" si="111"/>
        <v>76.17149999999954</v>
      </c>
      <c r="P1197" s="49">
        <f t="shared" si="112"/>
        <v>82.145500000000538</v>
      </c>
      <c r="Q1197" s="49">
        <f t="shared" si="113"/>
        <v>84.739000000000019</v>
      </c>
      <c r="R1197" s="49">
        <f t="shared" si="114"/>
        <v>87.732499999999519</v>
      </c>
    </row>
    <row r="1198" spans="12:18" hidden="1">
      <c r="L1198" s="71"/>
      <c r="M1198" s="48">
        <v>1.3140000000000001</v>
      </c>
      <c r="N1198" s="49">
        <f t="shared" si="110"/>
        <v>71.39100000000056</v>
      </c>
      <c r="O1198" s="49">
        <f t="shared" si="111"/>
        <v>76.176999999999538</v>
      </c>
      <c r="P1198" s="49">
        <f t="shared" si="112"/>
        <v>82.149000000000541</v>
      </c>
      <c r="Q1198" s="49">
        <f t="shared" si="113"/>
        <v>84.742000000000019</v>
      </c>
      <c r="R1198" s="49">
        <f t="shared" si="114"/>
        <v>87.734999999999516</v>
      </c>
    </row>
    <row r="1199" spans="12:18" hidden="1">
      <c r="L1199" s="71"/>
      <c r="M1199" s="48">
        <v>1.3149999999999999</v>
      </c>
      <c r="N1199" s="49">
        <f t="shared" si="110"/>
        <v>71.397500000000562</v>
      </c>
      <c r="O1199" s="49">
        <f t="shared" si="111"/>
        <v>76.182499999999536</v>
      </c>
      <c r="P1199" s="49">
        <f t="shared" si="112"/>
        <v>82.152500000000543</v>
      </c>
      <c r="Q1199" s="49">
        <f t="shared" si="113"/>
        <v>84.745000000000019</v>
      </c>
      <c r="R1199" s="49">
        <f t="shared" si="114"/>
        <v>87.737499999999514</v>
      </c>
    </row>
    <row r="1200" spans="12:18" hidden="1">
      <c r="L1200" s="71"/>
      <c r="M1200" s="48">
        <v>1.3160000000000001</v>
      </c>
      <c r="N1200" s="49">
        <f t="shared" si="110"/>
        <v>71.404000000000565</v>
      </c>
      <c r="O1200" s="49">
        <f t="shared" si="111"/>
        <v>76.187999999999533</v>
      </c>
      <c r="P1200" s="49">
        <f t="shared" si="112"/>
        <v>82.156000000000546</v>
      </c>
      <c r="Q1200" s="49">
        <f t="shared" si="113"/>
        <v>84.748000000000019</v>
      </c>
      <c r="R1200" s="49">
        <f t="shared" si="114"/>
        <v>87.739999999999512</v>
      </c>
    </row>
    <row r="1201" spans="12:18" hidden="1">
      <c r="L1201" s="71"/>
      <c r="M1201" s="48">
        <v>1.3169999999999999</v>
      </c>
      <c r="N1201" s="49">
        <f t="shared" si="110"/>
        <v>71.410500000000567</v>
      </c>
      <c r="O1201" s="49">
        <f t="shared" si="111"/>
        <v>76.193499999999531</v>
      </c>
      <c r="P1201" s="49">
        <f t="shared" si="112"/>
        <v>82.159500000000548</v>
      </c>
      <c r="Q1201" s="49">
        <f t="shared" si="113"/>
        <v>84.751000000000019</v>
      </c>
      <c r="R1201" s="49">
        <f t="shared" si="114"/>
        <v>87.742499999999509</v>
      </c>
    </row>
    <row r="1202" spans="12:18" hidden="1">
      <c r="L1202" s="71"/>
      <c r="M1202" s="48">
        <v>1.3180000000000001</v>
      </c>
      <c r="N1202" s="49">
        <f t="shared" si="110"/>
        <v>71.41700000000057</v>
      </c>
      <c r="O1202" s="49">
        <f t="shared" si="111"/>
        <v>76.198999999999529</v>
      </c>
      <c r="P1202" s="49">
        <f t="shared" si="112"/>
        <v>82.163000000000551</v>
      </c>
      <c r="Q1202" s="49">
        <f t="shared" si="113"/>
        <v>84.754000000000019</v>
      </c>
      <c r="R1202" s="49">
        <f t="shared" si="114"/>
        <v>87.744999999999507</v>
      </c>
    </row>
    <row r="1203" spans="12:18" hidden="1">
      <c r="L1203" s="71"/>
      <c r="M1203" s="48">
        <v>1.319</v>
      </c>
      <c r="N1203" s="49">
        <f t="shared" si="110"/>
        <v>71.423500000000573</v>
      </c>
      <c r="O1203" s="49">
        <f t="shared" si="111"/>
        <v>76.204499999999527</v>
      </c>
      <c r="P1203" s="49">
        <f t="shared" si="112"/>
        <v>82.166500000000553</v>
      </c>
      <c r="Q1203" s="49">
        <f t="shared" si="113"/>
        <v>84.757000000000019</v>
      </c>
      <c r="R1203" s="49">
        <f t="shared" si="114"/>
        <v>87.747499999999505</v>
      </c>
    </row>
    <row r="1204" spans="12:18" hidden="1">
      <c r="L1204" s="71"/>
      <c r="M1204" s="48">
        <v>1.32</v>
      </c>
      <c r="N1204" s="49">
        <f t="shared" si="110"/>
        <v>71.430000000000575</v>
      </c>
      <c r="O1204" s="49">
        <f t="shared" si="111"/>
        <v>76.209999999999525</v>
      </c>
      <c r="P1204" s="49">
        <f t="shared" si="112"/>
        <v>82.170000000000556</v>
      </c>
      <c r="Q1204" s="49">
        <f t="shared" si="113"/>
        <v>84.760000000000019</v>
      </c>
      <c r="R1204" s="49">
        <f t="shared" si="114"/>
        <v>87.749999999999503</v>
      </c>
    </row>
    <row r="1205" spans="12:18" hidden="1">
      <c r="L1205" s="71"/>
      <c r="M1205" s="48">
        <v>1.321</v>
      </c>
      <c r="N1205" s="49">
        <f t="shared" si="110"/>
        <v>71.436500000000578</v>
      </c>
      <c r="O1205" s="49">
        <f t="shared" si="111"/>
        <v>76.215499999999523</v>
      </c>
      <c r="P1205" s="49">
        <f t="shared" si="112"/>
        <v>82.173500000000558</v>
      </c>
      <c r="Q1205" s="49">
        <f t="shared" si="113"/>
        <v>84.763000000000019</v>
      </c>
      <c r="R1205" s="49">
        <f t="shared" si="114"/>
        <v>87.7524999999995</v>
      </c>
    </row>
    <row r="1206" spans="12:18" hidden="1">
      <c r="L1206" s="71"/>
      <c r="M1206" s="48">
        <v>1.3220000000000001</v>
      </c>
      <c r="N1206" s="49">
        <f t="shared" si="110"/>
        <v>71.44300000000058</v>
      </c>
      <c r="O1206" s="49">
        <f t="shared" si="111"/>
        <v>76.22099999999952</v>
      </c>
      <c r="P1206" s="49">
        <f t="shared" si="112"/>
        <v>82.177000000000561</v>
      </c>
      <c r="Q1206" s="49">
        <f t="shared" si="113"/>
        <v>84.76600000000002</v>
      </c>
      <c r="R1206" s="49">
        <f t="shared" si="114"/>
        <v>87.754999999999498</v>
      </c>
    </row>
    <row r="1207" spans="12:18" hidden="1">
      <c r="L1207" s="71"/>
      <c r="M1207" s="48">
        <v>1.323</v>
      </c>
      <c r="N1207" s="49">
        <f t="shared" si="110"/>
        <v>71.449500000000583</v>
      </c>
      <c r="O1207" s="49">
        <f t="shared" si="111"/>
        <v>76.226499999999518</v>
      </c>
      <c r="P1207" s="49">
        <f t="shared" si="112"/>
        <v>82.180500000000563</v>
      </c>
      <c r="Q1207" s="49">
        <f t="shared" si="113"/>
        <v>84.76900000000002</v>
      </c>
      <c r="R1207" s="49">
        <f t="shared" si="114"/>
        <v>87.757499999999496</v>
      </c>
    </row>
    <row r="1208" spans="12:18" hidden="1">
      <c r="L1208" s="71"/>
      <c r="M1208" s="48">
        <v>1.3240000000000001</v>
      </c>
      <c r="N1208" s="49">
        <f t="shared" si="110"/>
        <v>71.456000000000586</v>
      </c>
      <c r="O1208" s="49">
        <f t="shared" si="111"/>
        <v>76.231999999999516</v>
      </c>
      <c r="P1208" s="49">
        <f t="shared" si="112"/>
        <v>82.184000000000566</v>
      </c>
      <c r="Q1208" s="49">
        <f t="shared" si="113"/>
        <v>84.77200000000002</v>
      </c>
      <c r="R1208" s="49">
        <f t="shared" si="114"/>
        <v>87.759999999999494</v>
      </c>
    </row>
    <row r="1209" spans="12:18" hidden="1">
      <c r="L1209" s="71"/>
      <c r="M1209" s="48">
        <v>1.325</v>
      </c>
      <c r="N1209" s="49">
        <f t="shared" si="110"/>
        <v>71.462500000000588</v>
      </c>
      <c r="O1209" s="49">
        <f t="shared" si="111"/>
        <v>76.237499999999514</v>
      </c>
      <c r="P1209" s="49">
        <f t="shared" si="112"/>
        <v>82.187500000000568</v>
      </c>
      <c r="Q1209" s="49">
        <f t="shared" si="113"/>
        <v>84.77500000000002</v>
      </c>
      <c r="R1209" s="49">
        <f t="shared" si="114"/>
        <v>87.762499999999491</v>
      </c>
    </row>
    <row r="1210" spans="12:18" hidden="1">
      <c r="L1210" s="71"/>
      <c r="M1210" s="48">
        <v>1.3260000000000001</v>
      </c>
      <c r="N1210" s="49">
        <f t="shared" si="110"/>
        <v>71.469000000000591</v>
      </c>
      <c r="O1210" s="49">
        <f t="shared" si="111"/>
        <v>76.242999999999512</v>
      </c>
      <c r="P1210" s="49">
        <f t="shared" si="112"/>
        <v>82.191000000000571</v>
      </c>
      <c r="Q1210" s="49">
        <f t="shared" si="113"/>
        <v>84.77800000000002</v>
      </c>
      <c r="R1210" s="49">
        <f t="shared" si="114"/>
        <v>87.764999999999489</v>
      </c>
    </row>
    <row r="1211" spans="12:18" hidden="1">
      <c r="L1211" s="71"/>
      <c r="M1211" s="48">
        <v>1.327</v>
      </c>
      <c r="N1211" s="49">
        <f t="shared" si="110"/>
        <v>71.475500000000594</v>
      </c>
      <c r="O1211" s="49">
        <f t="shared" si="111"/>
        <v>76.24849999999951</v>
      </c>
      <c r="P1211" s="49">
        <f t="shared" si="112"/>
        <v>82.194500000000573</v>
      </c>
      <c r="Q1211" s="49">
        <f t="shared" si="113"/>
        <v>84.78100000000002</v>
      </c>
      <c r="R1211" s="49">
        <f t="shared" si="114"/>
        <v>87.767499999999487</v>
      </c>
    </row>
    <row r="1212" spans="12:18" hidden="1">
      <c r="L1212" s="71"/>
      <c r="M1212" s="48">
        <v>1.3280000000000001</v>
      </c>
      <c r="N1212" s="49">
        <f t="shared" si="110"/>
        <v>71.482000000000596</v>
      </c>
      <c r="O1212" s="49">
        <f t="shared" si="111"/>
        <v>76.253999999999508</v>
      </c>
      <c r="P1212" s="49">
        <f t="shared" si="112"/>
        <v>82.198000000000576</v>
      </c>
      <c r="Q1212" s="49">
        <f t="shared" si="113"/>
        <v>84.78400000000002</v>
      </c>
      <c r="R1212" s="49">
        <f t="shared" si="114"/>
        <v>87.769999999999484</v>
      </c>
    </row>
    <row r="1213" spans="12:18" hidden="1">
      <c r="L1213" s="71"/>
      <c r="M1213" s="48">
        <v>1.329</v>
      </c>
      <c r="N1213" s="49">
        <f t="shared" si="110"/>
        <v>71.488500000000599</v>
      </c>
      <c r="O1213" s="49">
        <f t="shared" si="111"/>
        <v>76.259499999999505</v>
      </c>
      <c r="P1213" s="49">
        <f t="shared" si="112"/>
        <v>82.201500000000578</v>
      </c>
      <c r="Q1213" s="49">
        <f t="shared" si="113"/>
        <v>84.78700000000002</v>
      </c>
      <c r="R1213" s="49">
        <f t="shared" si="114"/>
        <v>87.772499999999482</v>
      </c>
    </row>
    <row r="1214" spans="12:18" hidden="1">
      <c r="L1214" s="71"/>
      <c r="M1214" s="48">
        <v>1.33</v>
      </c>
      <c r="N1214" s="49">
        <f t="shared" si="110"/>
        <v>71.495000000000601</v>
      </c>
      <c r="O1214" s="49">
        <f t="shared" si="111"/>
        <v>76.264999999999503</v>
      </c>
      <c r="P1214" s="49">
        <f t="shared" si="112"/>
        <v>82.205000000000581</v>
      </c>
      <c r="Q1214" s="49">
        <f t="shared" si="113"/>
        <v>84.79000000000002</v>
      </c>
      <c r="R1214" s="49">
        <f t="shared" si="114"/>
        <v>87.77499999999948</v>
      </c>
    </row>
    <row r="1215" spans="12:18" hidden="1">
      <c r="L1215" s="71"/>
      <c r="M1215" s="48">
        <v>1.331</v>
      </c>
      <c r="N1215" s="49">
        <f t="shared" si="110"/>
        <v>71.501500000000604</v>
      </c>
      <c r="O1215" s="49">
        <f t="shared" si="111"/>
        <v>76.270499999999501</v>
      </c>
      <c r="P1215" s="49">
        <f t="shared" si="112"/>
        <v>82.208500000000583</v>
      </c>
      <c r="Q1215" s="49">
        <f t="shared" si="113"/>
        <v>84.793000000000021</v>
      </c>
      <c r="R1215" s="49">
        <f t="shared" si="114"/>
        <v>87.777499999999478</v>
      </c>
    </row>
    <row r="1216" spans="12:18" hidden="1">
      <c r="L1216" s="71"/>
      <c r="M1216" s="48">
        <v>1.3320000000000001</v>
      </c>
      <c r="N1216" s="49">
        <f t="shared" si="110"/>
        <v>71.508000000000607</v>
      </c>
      <c r="O1216" s="49">
        <f t="shared" si="111"/>
        <v>76.275999999999499</v>
      </c>
      <c r="P1216" s="49">
        <f t="shared" si="112"/>
        <v>82.212000000000586</v>
      </c>
      <c r="Q1216" s="49">
        <f t="shared" si="113"/>
        <v>84.796000000000021</v>
      </c>
      <c r="R1216" s="49">
        <f t="shared" si="114"/>
        <v>87.779999999999475</v>
      </c>
    </row>
    <row r="1217" spans="12:18" hidden="1">
      <c r="L1217" s="71"/>
      <c r="M1217" s="48">
        <v>1.333</v>
      </c>
      <c r="N1217" s="49">
        <f t="shared" si="110"/>
        <v>71.514500000000609</v>
      </c>
      <c r="O1217" s="49">
        <f t="shared" si="111"/>
        <v>76.281499999999497</v>
      </c>
      <c r="P1217" s="49">
        <f t="shared" si="112"/>
        <v>82.215500000000588</v>
      </c>
      <c r="Q1217" s="49">
        <f t="shared" si="113"/>
        <v>84.799000000000021</v>
      </c>
      <c r="R1217" s="49">
        <f t="shared" si="114"/>
        <v>87.782499999999473</v>
      </c>
    </row>
    <row r="1218" spans="12:18" hidden="1">
      <c r="L1218" s="71"/>
      <c r="M1218" s="48">
        <v>1.3340000000000001</v>
      </c>
      <c r="N1218" s="49">
        <f t="shared" si="110"/>
        <v>71.521000000000612</v>
      </c>
      <c r="O1218" s="49">
        <f t="shared" si="111"/>
        <v>76.286999999999495</v>
      </c>
      <c r="P1218" s="49">
        <f t="shared" si="112"/>
        <v>82.219000000000591</v>
      </c>
      <c r="Q1218" s="49">
        <f t="shared" si="113"/>
        <v>84.802000000000021</v>
      </c>
      <c r="R1218" s="49">
        <f t="shared" si="114"/>
        <v>87.784999999999471</v>
      </c>
    </row>
    <row r="1219" spans="12:18" hidden="1">
      <c r="L1219" s="71"/>
      <c r="M1219" s="48">
        <v>1.335</v>
      </c>
      <c r="N1219" s="49">
        <f t="shared" si="110"/>
        <v>71.527500000000614</v>
      </c>
      <c r="O1219" s="49">
        <f t="shared" si="111"/>
        <v>76.292499999999492</v>
      </c>
      <c r="P1219" s="49">
        <f t="shared" si="112"/>
        <v>82.222500000000593</v>
      </c>
      <c r="Q1219" s="49">
        <f t="shared" si="113"/>
        <v>84.805000000000021</v>
      </c>
      <c r="R1219" s="49">
        <f t="shared" si="114"/>
        <v>87.787499999999469</v>
      </c>
    </row>
    <row r="1220" spans="12:18" hidden="1">
      <c r="L1220" s="71"/>
      <c r="M1220" s="48">
        <v>1.3360000000000001</v>
      </c>
      <c r="N1220" s="49">
        <f t="shared" si="110"/>
        <v>71.534000000000617</v>
      </c>
      <c r="O1220" s="49">
        <f t="shared" si="111"/>
        <v>76.29799999999949</v>
      </c>
      <c r="P1220" s="49">
        <f t="shared" si="112"/>
        <v>82.226000000000596</v>
      </c>
      <c r="Q1220" s="49">
        <f t="shared" si="113"/>
        <v>84.808000000000021</v>
      </c>
      <c r="R1220" s="49">
        <f t="shared" si="114"/>
        <v>87.789999999999466</v>
      </c>
    </row>
    <row r="1221" spans="12:18" hidden="1">
      <c r="L1221" s="71"/>
      <c r="M1221" s="48">
        <v>1.337</v>
      </c>
      <c r="N1221" s="49">
        <f t="shared" si="110"/>
        <v>71.54050000000062</v>
      </c>
      <c r="O1221" s="49">
        <f t="shared" si="111"/>
        <v>76.303499999999488</v>
      </c>
      <c r="P1221" s="49">
        <f t="shared" si="112"/>
        <v>82.229500000000598</v>
      </c>
      <c r="Q1221" s="49">
        <f t="shared" si="113"/>
        <v>84.811000000000021</v>
      </c>
      <c r="R1221" s="49">
        <f t="shared" si="114"/>
        <v>87.792499999999464</v>
      </c>
    </row>
    <row r="1222" spans="12:18" hidden="1">
      <c r="L1222" s="71"/>
      <c r="M1222" s="48">
        <v>1.3380000000000001</v>
      </c>
      <c r="N1222" s="49">
        <f t="shared" si="110"/>
        <v>71.547000000000622</v>
      </c>
      <c r="O1222" s="49">
        <f t="shared" si="111"/>
        <v>76.308999999999486</v>
      </c>
      <c r="P1222" s="49">
        <f t="shared" si="112"/>
        <v>82.233000000000601</v>
      </c>
      <c r="Q1222" s="49">
        <f t="shared" si="113"/>
        <v>84.814000000000021</v>
      </c>
      <c r="R1222" s="49">
        <f t="shared" si="114"/>
        <v>87.794999999999462</v>
      </c>
    </row>
    <row r="1223" spans="12:18" hidden="1">
      <c r="L1223" s="71"/>
      <c r="M1223" s="48">
        <v>1.339</v>
      </c>
      <c r="N1223" s="49">
        <f t="shared" si="110"/>
        <v>71.553500000000625</v>
      </c>
      <c r="O1223" s="49">
        <f t="shared" si="111"/>
        <v>76.314499999999484</v>
      </c>
      <c r="P1223" s="49">
        <f t="shared" si="112"/>
        <v>82.236500000000603</v>
      </c>
      <c r="Q1223" s="49">
        <f t="shared" si="113"/>
        <v>84.817000000000021</v>
      </c>
      <c r="R1223" s="49">
        <f t="shared" si="114"/>
        <v>87.797499999999459</v>
      </c>
    </row>
    <row r="1224" spans="12:18" hidden="1">
      <c r="L1224" s="71"/>
      <c r="M1224" s="48">
        <v>1.34</v>
      </c>
      <c r="N1224" s="49">
        <f t="shared" si="110"/>
        <v>71.560000000000628</v>
      </c>
      <c r="O1224" s="49">
        <f t="shared" si="111"/>
        <v>76.319999999999482</v>
      </c>
      <c r="P1224" s="49">
        <f t="shared" si="112"/>
        <v>82.240000000000606</v>
      </c>
      <c r="Q1224" s="49">
        <f t="shared" si="113"/>
        <v>84.820000000000022</v>
      </c>
      <c r="R1224" s="49">
        <f t="shared" si="114"/>
        <v>87.799999999999457</v>
      </c>
    </row>
    <row r="1225" spans="12:18" hidden="1">
      <c r="L1225" s="71"/>
      <c r="M1225" s="48">
        <v>1.341</v>
      </c>
      <c r="N1225" s="49">
        <f t="shared" si="110"/>
        <v>71.56650000000063</v>
      </c>
      <c r="O1225" s="49">
        <f t="shared" si="111"/>
        <v>76.325499999999479</v>
      </c>
      <c r="P1225" s="49">
        <f t="shared" si="112"/>
        <v>82.243500000000608</v>
      </c>
      <c r="Q1225" s="49">
        <f t="shared" si="113"/>
        <v>84.823000000000022</v>
      </c>
      <c r="R1225" s="49">
        <f t="shared" si="114"/>
        <v>87.802499999999455</v>
      </c>
    </row>
    <row r="1226" spans="12:18" hidden="1">
      <c r="L1226" s="71"/>
      <c r="M1226" s="48">
        <v>1.3420000000000001</v>
      </c>
      <c r="N1226" s="49">
        <f t="shared" si="110"/>
        <v>71.573000000000633</v>
      </c>
      <c r="O1226" s="49">
        <f t="shared" si="111"/>
        <v>76.330999999999477</v>
      </c>
      <c r="P1226" s="49">
        <f t="shared" si="112"/>
        <v>82.247000000000611</v>
      </c>
      <c r="Q1226" s="49">
        <f t="shared" si="113"/>
        <v>84.826000000000022</v>
      </c>
      <c r="R1226" s="49">
        <f t="shared" si="114"/>
        <v>87.804999999999453</v>
      </c>
    </row>
    <row r="1227" spans="12:18" hidden="1">
      <c r="L1227" s="71"/>
      <c r="M1227" s="48">
        <v>1.343</v>
      </c>
      <c r="N1227" s="49">
        <f t="shared" si="110"/>
        <v>71.579500000000635</v>
      </c>
      <c r="O1227" s="49">
        <f t="shared" si="111"/>
        <v>76.336499999999475</v>
      </c>
      <c r="P1227" s="49">
        <f t="shared" si="112"/>
        <v>82.250500000000613</v>
      </c>
      <c r="Q1227" s="49">
        <f t="shared" si="113"/>
        <v>84.829000000000022</v>
      </c>
      <c r="R1227" s="49">
        <f t="shared" si="114"/>
        <v>87.80749999999945</v>
      </c>
    </row>
    <row r="1228" spans="12:18" hidden="1">
      <c r="L1228" s="71"/>
      <c r="M1228" s="48">
        <v>1.3440000000000001</v>
      </c>
      <c r="N1228" s="49">
        <f t="shared" si="110"/>
        <v>71.586000000000638</v>
      </c>
      <c r="O1228" s="49">
        <f t="shared" si="111"/>
        <v>76.341999999999473</v>
      </c>
      <c r="P1228" s="49">
        <f t="shared" si="112"/>
        <v>82.254000000000616</v>
      </c>
      <c r="Q1228" s="49">
        <f t="shared" si="113"/>
        <v>84.832000000000022</v>
      </c>
      <c r="R1228" s="49">
        <f t="shared" si="114"/>
        <v>87.809999999999448</v>
      </c>
    </row>
    <row r="1229" spans="12:18" hidden="1">
      <c r="L1229" s="71"/>
      <c r="M1229" s="48">
        <v>1.345</v>
      </c>
      <c r="N1229" s="49">
        <f t="shared" si="110"/>
        <v>71.592500000000641</v>
      </c>
      <c r="O1229" s="49">
        <f t="shared" si="111"/>
        <v>76.347499999999471</v>
      </c>
      <c r="P1229" s="49">
        <f t="shared" si="112"/>
        <v>82.257500000000618</v>
      </c>
      <c r="Q1229" s="49">
        <f t="shared" si="113"/>
        <v>84.835000000000022</v>
      </c>
      <c r="R1229" s="49">
        <f t="shared" si="114"/>
        <v>87.812499999999446</v>
      </c>
    </row>
    <row r="1230" spans="12:18" hidden="1">
      <c r="L1230" s="71"/>
      <c r="M1230" s="48">
        <v>1.3460000000000001</v>
      </c>
      <c r="N1230" s="49">
        <f t="shared" si="110"/>
        <v>71.599000000000643</v>
      </c>
      <c r="O1230" s="49">
        <f t="shared" si="111"/>
        <v>76.352999999999469</v>
      </c>
      <c r="P1230" s="49">
        <f t="shared" si="112"/>
        <v>82.261000000000621</v>
      </c>
      <c r="Q1230" s="49">
        <f t="shared" si="113"/>
        <v>84.838000000000022</v>
      </c>
      <c r="R1230" s="49">
        <f t="shared" si="114"/>
        <v>87.814999999999444</v>
      </c>
    </row>
    <row r="1231" spans="12:18" hidden="1">
      <c r="L1231" s="71"/>
      <c r="M1231" s="48">
        <v>1.347</v>
      </c>
      <c r="N1231" s="49">
        <f t="shared" si="110"/>
        <v>71.605500000000646</v>
      </c>
      <c r="O1231" s="49">
        <f t="shared" si="111"/>
        <v>76.358499999999466</v>
      </c>
      <c r="P1231" s="49">
        <f t="shared" si="112"/>
        <v>82.264500000000623</v>
      </c>
      <c r="Q1231" s="49">
        <f t="shared" si="113"/>
        <v>84.841000000000022</v>
      </c>
      <c r="R1231" s="49">
        <f t="shared" si="114"/>
        <v>87.817499999999441</v>
      </c>
    </row>
    <row r="1232" spans="12:18" hidden="1">
      <c r="L1232" s="71"/>
      <c r="M1232" s="48">
        <v>1.3480000000000001</v>
      </c>
      <c r="N1232" s="49">
        <f t="shared" si="110"/>
        <v>71.612000000000648</v>
      </c>
      <c r="O1232" s="49">
        <f t="shared" si="111"/>
        <v>76.363999999999464</v>
      </c>
      <c r="P1232" s="49">
        <f t="shared" si="112"/>
        <v>82.268000000000626</v>
      </c>
      <c r="Q1232" s="49">
        <f t="shared" si="113"/>
        <v>84.844000000000023</v>
      </c>
      <c r="R1232" s="49">
        <f t="shared" si="114"/>
        <v>87.819999999999439</v>
      </c>
    </row>
    <row r="1233" spans="12:18" hidden="1">
      <c r="L1233" s="71"/>
      <c r="M1233" s="48">
        <v>1.349</v>
      </c>
      <c r="N1233" s="49">
        <f t="shared" si="110"/>
        <v>71.618500000000651</v>
      </c>
      <c r="O1233" s="49">
        <f t="shared" si="111"/>
        <v>76.369499999999462</v>
      </c>
      <c r="P1233" s="49">
        <f t="shared" si="112"/>
        <v>82.271500000000628</v>
      </c>
      <c r="Q1233" s="49">
        <f t="shared" si="113"/>
        <v>84.847000000000023</v>
      </c>
      <c r="R1233" s="49">
        <f t="shared" si="114"/>
        <v>87.822499999999437</v>
      </c>
    </row>
    <row r="1234" spans="12:18" hidden="1">
      <c r="L1234" s="71"/>
      <c r="M1234" s="48">
        <v>1.35</v>
      </c>
      <c r="N1234" s="49">
        <f t="shared" si="110"/>
        <v>71.625000000000654</v>
      </c>
      <c r="O1234" s="49">
        <f t="shared" si="111"/>
        <v>76.37499999999946</v>
      </c>
      <c r="P1234" s="49">
        <f t="shared" si="112"/>
        <v>82.275000000000631</v>
      </c>
      <c r="Q1234" s="49">
        <f t="shared" si="113"/>
        <v>84.850000000000023</v>
      </c>
      <c r="R1234" s="49">
        <f t="shared" si="114"/>
        <v>87.824999999999434</v>
      </c>
    </row>
    <row r="1235" spans="12:18" hidden="1">
      <c r="L1235" s="71"/>
      <c r="M1235" s="48">
        <v>1.351</v>
      </c>
      <c r="N1235" s="49">
        <f t="shared" si="110"/>
        <v>71.631500000000656</v>
      </c>
      <c r="O1235" s="49">
        <f t="shared" si="111"/>
        <v>76.380499999999458</v>
      </c>
      <c r="P1235" s="49">
        <f t="shared" si="112"/>
        <v>82.278500000000633</v>
      </c>
      <c r="Q1235" s="49">
        <f t="shared" si="113"/>
        <v>84.853000000000023</v>
      </c>
      <c r="R1235" s="49">
        <f t="shared" si="114"/>
        <v>87.827499999999432</v>
      </c>
    </row>
    <row r="1236" spans="12:18" hidden="1">
      <c r="L1236" s="71"/>
      <c r="M1236" s="48">
        <v>1.3520000000000001</v>
      </c>
      <c r="N1236" s="49">
        <f t="shared" si="110"/>
        <v>71.638000000000659</v>
      </c>
      <c r="O1236" s="49">
        <f t="shared" si="111"/>
        <v>76.385999999999456</v>
      </c>
      <c r="P1236" s="49">
        <f t="shared" si="112"/>
        <v>82.282000000000636</v>
      </c>
      <c r="Q1236" s="49">
        <f t="shared" si="113"/>
        <v>84.856000000000023</v>
      </c>
      <c r="R1236" s="49">
        <f t="shared" si="114"/>
        <v>87.82999999999943</v>
      </c>
    </row>
    <row r="1237" spans="12:18" hidden="1">
      <c r="L1237" s="71"/>
      <c r="M1237" s="48">
        <v>1.353</v>
      </c>
      <c r="N1237" s="49">
        <f t="shared" si="110"/>
        <v>71.644500000000662</v>
      </c>
      <c r="O1237" s="49">
        <f t="shared" si="111"/>
        <v>76.391499999999454</v>
      </c>
      <c r="P1237" s="49">
        <f t="shared" si="112"/>
        <v>82.285500000000638</v>
      </c>
      <c r="Q1237" s="49">
        <f t="shared" si="113"/>
        <v>84.859000000000023</v>
      </c>
      <c r="R1237" s="49">
        <f t="shared" si="114"/>
        <v>87.832499999999428</v>
      </c>
    </row>
    <row r="1238" spans="12:18" hidden="1">
      <c r="L1238" s="71"/>
      <c r="M1238" s="48">
        <v>1.3540000000000001</v>
      </c>
      <c r="N1238" s="49">
        <f t="shared" si="110"/>
        <v>71.651000000000664</v>
      </c>
      <c r="O1238" s="49">
        <f t="shared" si="111"/>
        <v>76.396999999999451</v>
      </c>
      <c r="P1238" s="49">
        <f t="shared" si="112"/>
        <v>82.289000000000641</v>
      </c>
      <c r="Q1238" s="49">
        <f t="shared" si="113"/>
        <v>84.862000000000023</v>
      </c>
      <c r="R1238" s="49">
        <f t="shared" si="114"/>
        <v>87.834999999999425</v>
      </c>
    </row>
    <row r="1239" spans="12:18" hidden="1">
      <c r="L1239" s="71"/>
      <c r="M1239" s="48">
        <v>1.355</v>
      </c>
      <c r="N1239" s="49">
        <f t="shared" si="110"/>
        <v>71.657500000000667</v>
      </c>
      <c r="O1239" s="49">
        <f t="shared" si="111"/>
        <v>76.402499999999449</v>
      </c>
      <c r="P1239" s="49">
        <f t="shared" si="112"/>
        <v>82.292500000000643</v>
      </c>
      <c r="Q1239" s="49">
        <f t="shared" si="113"/>
        <v>84.865000000000023</v>
      </c>
      <c r="R1239" s="49">
        <f t="shared" si="114"/>
        <v>87.837499999999423</v>
      </c>
    </row>
    <row r="1240" spans="12:18" hidden="1">
      <c r="L1240" s="71"/>
      <c r="M1240" s="48">
        <v>1.3560000000000001</v>
      </c>
      <c r="N1240" s="49">
        <f t="shared" si="110"/>
        <v>71.664000000000669</v>
      </c>
      <c r="O1240" s="49">
        <f t="shared" si="111"/>
        <v>76.407999999999447</v>
      </c>
      <c r="P1240" s="49">
        <f t="shared" si="112"/>
        <v>82.296000000000646</v>
      </c>
      <c r="Q1240" s="49">
        <f t="shared" si="113"/>
        <v>84.868000000000023</v>
      </c>
      <c r="R1240" s="49">
        <f t="shared" si="114"/>
        <v>87.839999999999421</v>
      </c>
    </row>
    <row r="1241" spans="12:18" hidden="1">
      <c r="L1241" s="71"/>
      <c r="M1241" s="48">
        <v>1.357</v>
      </c>
      <c r="N1241" s="49">
        <f t="shared" si="110"/>
        <v>71.670500000000672</v>
      </c>
      <c r="O1241" s="49">
        <f t="shared" si="111"/>
        <v>76.413499999999445</v>
      </c>
      <c r="P1241" s="49">
        <f t="shared" si="112"/>
        <v>82.299500000000648</v>
      </c>
      <c r="Q1241" s="49">
        <f t="shared" si="113"/>
        <v>84.871000000000024</v>
      </c>
      <c r="R1241" s="49">
        <f t="shared" si="114"/>
        <v>87.842499999999418</v>
      </c>
    </row>
    <row r="1242" spans="12:18" hidden="1">
      <c r="L1242" s="71"/>
      <c r="M1242" s="48">
        <v>1.3580000000000001</v>
      </c>
      <c r="N1242" s="49">
        <f t="shared" ref="N1242:N1305" si="115">N1241+0.0065</f>
        <v>71.677000000000675</v>
      </c>
      <c r="O1242" s="49">
        <f t="shared" ref="O1242:O1305" si="116">O1241+0.0055</f>
        <v>76.418999999999443</v>
      </c>
      <c r="P1242" s="49">
        <f t="shared" ref="P1242:P1305" si="117">P1241+0.0035</f>
        <v>82.303000000000651</v>
      </c>
      <c r="Q1242" s="49">
        <f t="shared" ref="Q1242:Q1305" si="118">Q1241+0.003</f>
        <v>84.874000000000024</v>
      </c>
      <c r="R1242" s="49">
        <f t="shared" ref="R1242:R1305" si="119">R1241+0.0025</f>
        <v>87.844999999999416</v>
      </c>
    </row>
    <row r="1243" spans="12:18" hidden="1">
      <c r="L1243" s="71"/>
      <c r="M1243" s="48">
        <v>1.359</v>
      </c>
      <c r="N1243" s="49">
        <f t="shared" si="115"/>
        <v>71.683500000000677</v>
      </c>
      <c r="O1243" s="49">
        <f t="shared" si="116"/>
        <v>76.424499999999441</v>
      </c>
      <c r="P1243" s="49">
        <f t="shared" si="117"/>
        <v>82.306500000000653</v>
      </c>
      <c r="Q1243" s="49">
        <f t="shared" si="118"/>
        <v>84.877000000000024</v>
      </c>
      <c r="R1243" s="49">
        <f t="shared" si="119"/>
        <v>87.847499999999414</v>
      </c>
    </row>
    <row r="1244" spans="12:18" hidden="1">
      <c r="L1244" s="71"/>
      <c r="M1244" s="48">
        <v>1.36</v>
      </c>
      <c r="N1244" s="49">
        <f t="shared" si="115"/>
        <v>71.69000000000068</v>
      </c>
      <c r="O1244" s="49">
        <f t="shared" si="116"/>
        <v>76.429999999999438</v>
      </c>
      <c r="P1244" s="49">
        <f t="shared" si="117"/>
        <v>82.310000000000656</v>
      </c>
      <c r="Q1244" s="49">
        <f t="shared" si="118"/>
        <v>84.880000000000024</v>
      </c>
      <c r="R1244" s="49">
        <f t="shared" si="119"/>
        <v>87.849999999999412</v>
      </c>
    </row>
    <row r="1245" spans="12:18" hidden="1">
      <c r="L1245" s="71"/>
      <c r="M1245" s="48">
        <v>1.361</v>
      </c>
      <c r="N1245" s="49">
        <f t="shared" si="115"/>
        <v>71.696500000000682</v>
      </c>
      <c r="O1245" s="49">
        <f t="shared" si="116"/>
        <v>76.435499999999436</v>
      </c>
      <c r="P1245" s="49">
        <f t="shared" si="117"/>
        <v>82.313500000000658</v>
      </c>
      <c r="Q1245" s="49">
        <f t="shared" si="118"/>
        <v>84.883000000000024</v>
      </c>
      <c r="R1245" s="49">
        <f t="shared" si="119"/>
        <v>87.852499999999409</v>
      </c>
    </row>
    <row r="1246" spans="12:18" hidden="1">
      <c r="L1246" s="71"/>
      <c r="M1246" s="48">
        <v>1.3620000000000001</v>
      </c>
      <c r="N1246" s="49">
        <f t="shared" si="115"/>
        <v>71.703000000000685</v>
      </c>
      <c r="O1246" s="49">
        <f t="shared" si="116"/>
        <v>76.440999999999434</v>
      </c>
      <c r="P1246" s="49">
        <f t="shared" si="117"/>
        <v>82.317000000000661</v>
      </c>
      <c r="Q1246" s="49">
        <f t="shared" si="118"/>
        <v>84.886000000000024</v>
      </c>
      <c r="R1246" s="49">
        <f t="shared" si="119"/>
        <v>87.854999999999407</v>
      </c>
    </row>
    <row r="1247" spans="12:18" hidden="1">
      <c r="L1247" s="71"/>
      <c r="M1247" s="48">
        <v>1.363</v>
      </c>
      <c r="N1247" s="49">
        <f t="shared" si="115"/>
        <v>71.709500000000688</v>
      </c>
      <c r="O1247" s="49">
        <f t="shared" si="116"/>
        <v>76.446499999999432</v>
      </c>
      <c r="P1247" s="49">
        <f t="shared" si="117"/>
        <v>82.320500000000663</v>
      </c>
      <c r="Q1247" s="49">
        <f t="shared" si="118"/>
        <v>84.889000000000024</v>
      </c>
      <c r="R1247" s="49">
        <f t="shared" si="119"/>
        <v>87.857499999999405</v>
      </c>
    </row>
    <row r="1248" spans="12:18" hidden="1">
      <c r="L1248" s="71"/>
      <c r="M1248" s="48">
        <v>1.3640000000000001</v>
      </c>
      <c r="N1248" s="49">
        <f t="shared" si="115"/>
        <v>71.71600000000069</v>
      </c>
      <c r="O1248" s="49">
        <f t="shared" si="116"/>
        <v>76.45199999999943</v>
      </c>
      <c r="P1248" s="49">
        <f t="shared" si="117"/>
        <v>82.324000000000666</v>
      </c>
      <c r="Q1248" s="49">
        <f t="shared" si="118"/>
        <v>84.892000000000024</v>
      </c>
      <c r="R1248" s="49">
        <f t="shared" si="119"/>
        <v>87.859999999999403</v>
      </c>
    </row>
    <row r="1249" spans="12:18" hidden="1">
      <c r="L1249" s="71"/>
      <c r="M1249" s="48">
        <v>1.365</v>
      </c>
      <c r="N1249" s="49">
        <f t="shared" si="115"/>
        <v>71.722500000000693</v>
      </c>
      <c r="O1249" s="49">
        <f t="shared" si="116"/>
        <v>76.457499999999428</v>
      </c>
      <c r="P1249" s="49">
        <f t="shared" si="117"/>
        <v>82.327500000000668</v>
      </c>
      <c r="Q1249" s="49">
        <f t="shared" si="118"/>
        <v>84.895000000000024</v>
      </c>
      <c r="R1249" s="49">
        <f t="shared" si="119"/>
        <v>87.8624999999994</v>
      </c>
    </row>
    <row r="1250" spans="12:18" hidden="1">
      <c r="L1250" s="71"/>
      <c r="M1250" s="48">
        <v>1.3660000000000001</v>
      </c>
      <c r="N1250" s="49">
        <f t="shared" si="115"/>
        <v>71.729000000000696</v>
      </c>
      <c r="O1250" s="49">
        <f t="shared" si="116"/>
        <v>76.462999999999425</v>
      </c>
      <c r="P1250" s="49">
        <f t="shared" si="117"/>
        <v>82.331000000000671</v>
      </c>
      <c r="Q1250" s="49">
        <f t="shared" si="118"/>
        <v>84.898000000000025</v>
      </c>
      <c r="R1250" s="49">
        <f t="shared" si="119"/>
        <v>87.864999999999398</v>
      </c>
    </row>
    <row r="1251" spans="12:18" hidden="1">
      <c r="L1251" s="71"/>
      <c r="M1251" s="48">
        <v>1.367</v>
      </c>
      <c r="N1251" s="49">
        <f t="shared" si="115"/>
        <v>71.735500000000698</v>
      </c>
      <c r="O1251" s="49">
        <f t="shared" si="116"/>
        <v>76.468499999999423</v>
      </c>
      <c r="P1251" s="49">
        <f t="shared" si="117"/>
        <v>82.334500000000673</v>
      </c>
      <c r="Q1251" s="49">
        <f t="shared" si="118"/>
        <v>84.901000000000025</v>
      </c>
      <c r="R1251" s="49">
        <f t="shared" si="119"/>
        <v>87.867499999999396</v>
      </c>
    </row>
    <row r="1252" spans="12:18" hidden="1">
      <c r="L1252" s="71"/>
      <c r="M1252" s="48">
        <v>1.3680000000000001</v>
      </c>
      <c r="N1252" s="49">
        <f t="shared" si="115"/>
        <v>71.742000000000701</v>
      </c>
      <c r="O1252" s="49">
        <f t="shared" si="116"/>
        <v>76.473999999999421</v>
      </c>
      <c r="P1252" s="49">
        <f t="shared" si="117"/>
        <v>82.338000000000676</v>
      </c>
      <c r="Q1252" s="49">
        <f t="shared" si="118"/>
        <v>84.904000000000025</v>
      </c>
      <c r="R1252" s="49">
        <f t="shared" si="119"/>
        <v>87.869999999999393</v>
      </c>
    </row>
    <row r="1253" spans="12:18" hidden="1">
      <c r="L1253" s="71"/>
      <c r="M1253" s="48">
        <v>1.369</v>
      </c>
      <c r="N1253" s="49">
        <f t="shared" si="115"/>
        <v>71.748500000000703</v>
      </c>
      <c r="O1253" s="49">
        <f t="shared" si="116"/>
        <v>76.479499999999419</v>
      </c>
      <c r="P1253" s="49">
        <f t="shared" si="117"/>
        <v>82.341500000000678</v>
      </c>
      <c r="Q1253" s="49">
        <f t="shared" si="118"/>
        <v>84.907000000000025</v>
      </c>
      <c r="R1253" s="49">
        <f t="shared" si="119"/>
        <v>87.872499999999391</v>
      </c>
    </row>
    <row r="1254" spans="12:18" hidden="1">
      <c r="L1254" s="71"/>
      <c r="M1254" s="48">
        <v>1.37</v>
      </c>
      <c r="N1254" s="49">
        <f t="shared" si="115"/>
        <v>71.755000000000706</v>
      </c>
      <c r="O1254" s="49">
        <f t="shared" si="116"/>
        <v>76.484999999999417</v>
      </c>
      <c r="P1254" s="49">
        <f t="shared" si="117"/>
        <v>82.345000000000681</v>
      </c>
      <c r="Q1254" s="49">
        <f t="shared" si="118"/>
        <v>84.910000000000025</v>
      </c>
      <c r="R1254" s="49">
        <f t="shared" si="119"/>
        <v>87.874999999999389</v>
      </c>
    </row>
    <row r="1255" spans="12:18" hidden="1">
      <c r="L1255" s="71"/>
      <c r="M1255" s="48">
        <v>1.371</v>
      </c>
      <c r="N1255" s="49">
        <f t="shared" si="115"/>
        <v>71.761500000000709</v>
      </c>
      <c r="O1255" s="49">
        <f t="shared" si="116"/>
        <v>76.490499999999415</v>
      </c>
      <c r="P1255" s="49">
        <f t="shared" si="117"/>
        <v>82.348500000000683</v>
      </c>
      <c r="Q1255" s="49">
        <f t="shared" si="118"/>
        <v>84.913000000000025</v>
      </c>
      <c r="R1255" s="49">
        <f t="shared" si="119"/>
        <v>87.877499999999387</v>
      </c>
    </row>
    <row r="1256" spans="12:18" hidden="1">
      <c r="L1256" s="71"/>
      <c r="M1256" s="48">
        <v>1.3720000000000001</v>
      </c>
      <c r="N1256" s="49">
        <f t="shared" si="115"/>
        <v>71.768000000000711</v>
      </c>
      <c r="O1256" s="49">
        <f t="shared" si="116"/>
        <v>76.495999999999412</v>
      </c>
      <c r="P1256" s="49">
        <f t="shared" si="117"/>
        <v>82.352000000000686</v>
      </c>
      <c r="Q1256" s="49">
        <f t="shared" si="118"/>
        <v>84.916000000000025</v>
      </c>
      <c r="R1256" s="49">
        <f t="shared" si="119"/>
        <v>87.879999999999384</v>
      </c>
    </row>
    <row r="1257" spans="12:18" hidden="1">
      <c r="L1257" s="71"/>
      <c r="M1257" s="48">
        <v>1.373</v>
      </c>
      <c r="N1257" s="49">
        <f t="shared" si="115"/>
        <v>71.774500000000714</v>
      </c>
      <c r="O1257" s="49">
        <f t="shared" si="116"/>
        <v>76.50149999999941</v>
      </c>
      <c r="P1257" s="49">
        <f t="shared" si="117"/>
        <v>82.355500000000688</v>
      </c>
      <c r="Q1257" s="49">
        <f t="shared" si="118"/>
        <v>84.919000000000025</v>
      </c>
      <c r="R1257" s="49">
        <f t="shared" si="119"/>
        <v>87.882499999999382</v>
      </c>
    </row>
    <row r="1258" spans="12:18" hidden="1">
      <c r="L1258" s="71"/>
      <c r="M1258" s="48">
        <v>1.3740000000000001</v>
      </c>
      <c r="N1258" s="49">
        <f t="shared" si="115"/>
        <v>71.781000000000716</v>
      </c>
      <c r="O1258" s="49">
        <f t="shared" si="116"/>
        <v>76.506999999999408</v>
      </c>
      <c r="P1258" s="49">
        <f t="shared" si="117"/>
        <v>82.359000000000691</v>
      </c>
      <c r="Q1258" s="49">
        <f t="shared" si="118"/>
        <v>84.922000000000025</v>
      </c>
      <c r="R1258" s="49">
        <f t="shared" si="119"/>
        <v>87.88499999999938</v>
      </c>
    </row>
    <row r="1259" spans="12:18" hidden="1">
      <c r="L1259" s="71"/>
      <c r="M1259" s="48">
        <v>1.375</v>
      </c>
      <c r="N1259" s="49">
        <f t="shared" si="115"/>
        <v>71.787500000000719</v>
      </c>
      <c r="O1259" s="49">
        <f t="shared" si="116"/>
        <v>76.512499999999406</v>
      </c>
      <c r="P1259" s="49">
        <f t="shared" si="117"/>
        <v>82.362500000000693</v>
      </c>
      <c r="Q1259" s="49">
        <f t="shared" si="118"/>
        <v>84.925000000000026</v>
      </c>
      <c r="R1259" s="49">
        <f t="shared" si="119"/>
        <v>87.887499999999378</v>
      </c>
    </row>
    <row r="1260" spans="12:18" hidden="1">
      <c r="L1260" s="71"/>
      <c r="M1260" s="48">
        <v>1.3759999999999999</v>
      </c>
      <c r="N1260" s="49">
        <f t="shared" si="115"/>
        <v>71.794000000000722</v>
      </c>
      <c r="O1260" s="49">
        <f t="shared" si="116"/>
        <v>76.517999999999404</v>
      </c>
      <c r="P1260" s="49">
        <f t="shared" si="117"/>
        <v>82.366000000000696</v>
      </c>
      <c r="Q1260" s="49">
        <f t="shared" si="118"/>
        <v>84.928000000000026</v>
      </c>
      <c r="R1260" s="49">
        <f t="shared" si="119"/>
        <v>87.889999999999375</v>
      </c>
    </row>
    <row r="1261" spans="12:18" hidden="1">
      <c r="L1261" s="71"/>
      <c r="M1261" s="48">
        <v>1.377</v>
      </c>
      <c r="N1261" s="49">
        <f t="shared" si="115"/>
        <v>71.800500000000724</v>
      </c>
      <c r="O1261" s="49">
        <f t="shared" si="116"/>
        <v>76.523499999999402</v>
      </c>
      <c r="P1261" s="49">
        <f t="shared" si="117"/>
        <v>82.369500000000698</v>
      </c>
      <c r="Q1261" s="49">
        <f t="shared" si="118"/>
        <v>84.931000000000026</v>
      </c>
      <c r="R1261" s="49">
        <f t="shared" si="119"/>
        <v>87.892499999999373</v>
      </c>
    </row>
    <row r="1262" spans="12:18" hidden="1">
      <c r="L1262" s="71"/>
      <c r="M1262" s="48">
        <v>1.3779999999999999</v>
      </c>
      <c r="N1262" s="49">
        <f t="shared" si="115"/>
        <v>71.807000000000727</v>
      </c>
      <c r="O1262" s="49">
        <f t="shared" si="116"/>
        <v>76.5289999999994</v>
      </c>
      <c r="P1262" s="49">
        <f t="shared" si="117"/>
        <v>82.373000000000701</v>
      </c>
      <c r="Q1262" s="49">
        <f t="shared" si="118"/>
        <v>84.934000000000026</v>
      </c>
      <c r="R1262" s="49">
        <f t="shared" si="119"/>
        <v>87.894999999999371</v>
      </c>
    </row>
    <row r="1263" spans="12:18" hidden="1">
      <c r="L1263" s="71"/>
      <c r="M1263" s="48">
        <v>1.379</v>
      </c>
      <c r="N1263" s="49">
        <f t="shared" si="115"/>
        <v>71.81350000000073</v>
      </c>
      <c r="O1263" s="49">
        <f t="shared" si="116"/>
        <v>76.534499999999397</v>
      </c>
      <c r="P1263" s="49">
        <f t="shared" si="117"/>
        <v>82.376500000000703</v>
      </c>
      <c r="Q1263" s="49">
        <f t="shared" si="118"/>
        <v>84.937000000000026</v>
      </c>
      <c r="R1263" s="49">
        <f t="shared" si="119"/>
        <v>87.897499999999368</v>
      </c>
    </row>
    <row r="1264" spans="12:18" hidden="1">
      <c r="L1264" s="71"/>
      <c r="M1264" s="48">
        <v>1.38</v>
      </c>
      <c r="N1264" s="49">
        <f t="shared" si="115"/>
        <v>71.820000000000732</v>
      </c>
      <c r="O1264" s="49">
        <f t="shared" si="116"/>
        <v>76.539999999999395</v>
      </c>
      <c r="P1264" s="49">
        <f t="shared" si="117"/>
        <v>82.380000000000706</v>
      </c>
      <c r="Q1264" s="49">
        <f t="shared" si="118"/>
        <v>84.940000000000026</v>
      </c>
      <c r="R1264" s="49">
        <f t="shared" si="119"/>
        <v>87.899999999999366</v>
      </c>
    </row>
    <row r="1265" spans="12:18" hidden="1">
      <c r="L1265" s="71"/>
      <c r="M1265" s="48">
        <v>1.381</v>
      </c>
      <c r="N1265" s="49">
        <f t="shared" si="115"/>
        <v>71.826500000000735</v>
      </c>
      <c r="O1265" s="49">
        <f t="shared" si="116"/>
        <v>76.545499999999393</v>
      </c>
      <c r="P1265" s="49">
        <f t="shared" si="117"/>
        <v>82.383500000000708</v>
      </c>
      <c r="Q1265" s="49">
        <f t="shared" si="118"/>
        <v>84.943000000000026</v>
      </c>
      <c r="R1265" s="49">
        <f t="shared" si="119"/>
        <v>87.902499999999364</v>
      </c>
    </row>
    <row r="1266" spans="12:18" hidden="1">
      <c r="L1266" s="71"/>
      <c r="M1266" s="48">
        <v>1.3819999999999999</v>
      </c>
      <c r="N1266" s="49">
        <f t="shared" si="115"/>
        <v>71.833000000000737</v>
      </c>
      <c r="O1266" s="49">
        <f t="shared" si="116"/>
        <v>76.550999999999391</v>
      </c>
      <c r="P1266" s="49">
        <f t="shared" si="117"/>
        <v>82.387000000000711</v>
      </c>
      <c r="Q1266" s="49">
        <f t="shared" si="118"/>
        <v>84.946000000000026</v>
      </c>
      <c r="R1266" s="49">
        <f t="shared" si="119"/>
        <v>87.904999999999362</v>
      </c>
    </row>
    <row r="1267" spans="12:18" hidden="1">
      <c r="L1267" s="71"/>
      <c r="M1267" s="48">
        <v>1.383</v>
      </c>
      <c r="N1267" s="49">
        <f t="shared" si="115"/>
        <v>71.83950000000074</v>
      </c>
      <c r="O1267" s="49">
        <f t="shared" si="116"/>
        <v>76.556499999999389</v>
      </c>
      <c r="P1267" s="49">
        <f t="shared" si="117"/>
        <v>82.390500000000713</v>
      </c>
      <c r="Q1267" s="49">
        <f t="shared" si="118"/>
        <v>84.949000000000026</v>
      </c>
      <c r="R1267" s="49">
        <f t="shared" si="119"/>
        <v>87.907499999999359</v>
      </c>
    </row>
    <row r="1268" spans="12:18" hidden="1">
      <c r="L1268" s="71"/>
      <c r="M1268" s="48">
        <v>1.3839999999999999</v>
      </c>
      <c r="N1268" s="49">
        <f t="shared" si="115"/>
        <v>71.846000000000743</v>
      </c>
      <c r="O1268" s="49">
        <f t="shared" si="116"/>
        <v>76.561999999999387</v>
      </c>
      <c r="P1268" s="49">
        <f t="shared" si="117"/>
        <v>82.394000000000716</v>
      </c>
      <c r="Q1268" s="49">
        <f t="shared" si="118"/>
        <v>84.952000000000027</v>
      </c>
      <c r="R1268" s="49">
        <f t="shared" si="119"/>
        <v>87.909999999999357</v>
      </c>
    </row>
    <row r="1269" spans="12:18" hidden="1">
      <c r="L1269" s="71"/>
      <c r="M1269" s="48">
        <v>1.385</v>
      </c>
      <c r="N1269" s="49">
        <f t="shared" si="115"/>
        <v>71.852500000000745</v>
      </c>
      <c r="O1269" s="49">
        <f t="shared" si="116"/>
        <v>76.567499999999384</v>
      </c>
      <c r="P1269" s="49">
        <f t="shared" si="117"/>
        <v>82.397500000000719</v>
      </c>
      <c r="Q1269" s="49">
        <f t="shared" si="118"/>
        <v>84.955000000000027</v>
      </c>
      <c r="R1269" s="49">
        <f t="shared" si="119"/>
        <v>87.912499999999355</v>
      </c>
    </row>
    <row r="1270" spans="12:18" hidden="1">
      <c r="L1270" s="71"/>
      <c r="M1270" s="48">
        <v>1.3859999999999999</v>
      </c>
      <c r="N1270" s="49">
        <f t="shared" si="115"/>
        <v>71.859000000000748</v>
      </c>
      <c r="O1270" s="49">
        <f t="shared" si="116"/>
        <v>76.572999999999382</v>
      </c>
      <c r="P1270" s="49">
        <f t="shared" si="117"/>
        <v>82.401000000000721</v>
      </c>
      <c r="Q1270" s="49">
        <f t="shared" si="118"/>
        <v>84.958000000000027</v>
      </c>
      <c r="R1270" s="49">
        <f t="shared" si="119"/>
        <v>87.914999999999353</v>
      </c>
    </row>
    <row r="1271" spans="12:18" hidden="1">
      <c r="L1271" s="71"/>
      <c r="M1271" s="48">
        <v>1.387</v>
      </c>
      <c r="N1271" s="49">
        <f t="shared" si="115"/>
        <v>71.86550000000075</v>
      </c>
      <c r="O1271" s="49">
        <f t="shared" si="116"/>
        <v>76.57849999999938</v>
      </c>
      <c r="P1271" s="49">
        <f t="shared" si="117"/>
        <v>82.404500000000724</v>
      </c>
      <c r="Q1271" s="49">
        <f t="shared" si="118"/>
        <v>84.961000000000027</v>
      </c>
      <c r="R1271" s="49">
        <f t="shared" si="119"/>
        <v>87.91749999999935</v>
      </c>
    </row>
    <row r="1272" spans="12:18" hidden="1">
      <c r="L1272" s="71"/>
      <c r="M1272" s="48">
        <v>1.3879999999999999</v>
      </c>
      <c r="N1272" s="49">
        <f t="shared" si="115"/>
        <v>71.872000000000753</v>
      </c>
      <c r="O1272" s="49">
        <f t="shared" si="116"/>
        <v>76.583999999999378</v>
      </c>
      <c r="P1272" s="49">
        <f t="shared" si="117"/>
        <v>82.408000000000726</v>
      </c>
      <c r="Q1272" s="49">
        <f t="shared" si="118"/>
        <v>84.964000000000027</v>
      </c>
      <c r="R1272" s="49">
        <f t="shared" si="119"/>
        <v>87.919999999999348</v>
      </c>
    </row>
    <row r="1273" spans="12:18" hidden="1">
      <c r="L1273" s="71"/>
      <c r="M1273" s="48">
        <v>1.389</v>
      </c>
      <c r="N1273" s="49">
        <f t="shared" si="115"/>
        <v>71.878500000000756</v>
      </c>
      <c r="O1273" s="49">
        <f t="shared" si="116"/>
        <v>76.589499999999376</v>
      </c>
      <c r="P1273" s="49">
        <f t="shared" si="117"/>
        <v>82.411500000000729</v>
      </c>
      <c r="Q1273" s="49">
        <f t="shared" si="118"/>
        <v>84.967000000000027</v>
      </c>
      <c r="R1273" s="49">
        <f t="shared" si="119"/>
        <v>87.922499999999346</v>
      </c>
    </row>
    <row r="1274" spans="12:18" hidden="1">
      <c r="L1274" s="71"/>
      <c r="M1274" s="48">
        <v>1.39</v>
      </c>
      <c r="N1274" s="49">
        <f t="shared" si="115"/>
        <v>71.885000000000758</v>
      </c>
      <c r="O1274" s="49">
        <f t="shared" si="116"/>
        <v>76.594999999999374</v>
      </c>
      <c r="P1274" s="49">
        <f t="shared" si="117"/>
        <v>82.415000000000731</v>
      </c>
      <c r="Q1274" s="49">
        <f t="shared" si="118"/>
        <v>84.970000000000027</v>
      </c>
      <c r="R1274" s="49">
        <f t="shared" si="119"/>
        <v>87.924999999999343</v>
      </c>
    </row>
    <row r="1275" spans="12:18" hidden="1">
      <c r="L1275" s="71"/>
      <c r="M1275" s="48">
        <v>1.391</v>
      </c>
      <c r="N1275" s="49">
        <f t="shared" si="115"/>
        <v>71.891500000000761</v>
      </c>
      <c r="O1275" s="49">
        <f t="shared" si="116"/>
        <v>76.600499999999371</v>
      </c>
      <c r="P1275" s="49">
        <f t="shared" si="117"/>
        <v>82.418500000000734</v>
      </c>
      <c r="Q1275" s="49">
        <f t="shared" si="118"/>
        <v>84.973000000000027</v>
      </c>
      <c r="R1275" s="49">
        <f t="shared" si="119"/>
        <v>87.927499999999341</v>
      </c>
    </row>
    <row r="1276" spans="12:18" hidden="1">
      <c r="L1276" s="71"/>
      <c r="M1276" s="48">
        <v>1.3919999999999999</v>
      </c>
      <c r="N1276" s="49">
        <f t="shared" si="115"/>
        <v>71.898000000000764</v>
      </c>
      <c r="O1276" s="49">
        <f t="shared" si="116"/>
        <v>76.605999999999369</v>
      </c>
      <c r="P1276" s="49">
        <f t="shared" si="117"/>
        <v>82.422000000000736</v>
      </c>
      <c r="Q1276" s="49">
        <f t="shared" si="118"/>
        <v>84.976000000000028</v>
      </c>
      <c r="R1276" s="49">
        <f t="shared" si="119"/>
        <v>87.929999999999339</v>
      </c>
    </row>
    <row r="1277" spans="12:18" hidden="1">
      <c r="L1277" s="71"/>
      <c r="M1277" s="48">
        <v>1.393</v>
      </c>
      <c r="N1277" s="49">
        <f t="shared" si="115"/>
        <v>71.904500000000766</v>
      </c>
      <c r="O1277" s="49">
        <f t="shared" si="116"/>
        <v>76.611499999999367</v>
      </c>
      <c r="P1277" s="49">
        <f t="shared" si="117"/>
        <v>82.425500000000739</v>
      </c>
      <c r="Q1277" s="49">
        <f t="shared" si="118"/>
        <v>84.979000000000028</v>
      </c>
      <c r="R1277" s="49">
        <f t="shared" si="119"/>
        <v>87.932499999999337</v>
      </c>
    </row>
    <row r="1278" spans="12:18" hidden="1">
      <c r="L1278" s="71"/>
      <c r="M1278" s="48">
        <v>1.3939999999999999</v>
      </c>
      <c r="N1278" s="49">
        <f t="shared" si="115"/>
        <v>71.911000000000769</v>
      </c>
      <c r="O1278" s="49">
        <f t="shared" si="116"/>
        <v>76.616999999999365</v>
      </c>
      <c r="P1278" s="49">
        <f t="shared" si="117"/>
        <v>82.429000000000741</v>
      </c>
      <c r="Q1278" s="49">
        <f t="shared" si="118"/>
        <v>84.982000000000028</v>
      </c>
      <c r="R1278" s="49">
        <f t="shared" si="119"/>
        <v>87.934999999999334</v>
      </c>
    </row>
    <row r="1279" spans="12:18" hidden="1">
      <c r="L1279" s="71"/>
      <c r="M1279" s="48">
        <v>1.395</v>
      </c>
      <c r="N1279" s="49">
        <f t="shared" si="115"/>
        <v>71.917500000000771</v>
      </c>
      <c r="O1279" s="49">
        <f t="shared" si="116"/>
        <v>76.622499999999363</v>
      </c>
      <c r="P1279" s="49">
        <f t="shared" si="117"/>
        <v>82.432500000000744</v>
      </c>
      <c r="Q1279" s="49">
        <f t="shared" si="118"/>
        <v>84.985000000000028</v>
      </c>
      <c r="R1279" s="49">
        <f t="shared" si="119"/>
        <v>87.937499999999332</v>
      </c>
    </row>
    <row r="1280" spans="12:18" hidden="1">
      <c r="L1280" s="71"/>
      <c r="M1280" s="48">
        <v>1.3959999999999999</v>
      </c>
      <c r="N1280" s="49">
        <f t="shared" si="115"/>
        <v>71.924000000000774</v>
      </c>
      <c r="O1280" s="49">
        <f t="shared" si="116"/>
        <v>76.627999999999361</v>
      </c>
      <c r="P1280" s="49">
        <f t="shared" si="117"/>
        <v>82.436000000000746</v>
      </c>
      <c r="Q1280" s="49">
        <f t="shared" si="118"/>
        <v>84.988000000000028</v>
      </c>
      <c r="R1280" s="49">
        <f t="shared" si="119"/>
        <v>87.93999999999933</v>
      </c>
    </row>
    <row r="1281" spans="12:18" hidden="1">
      <c r="L1281" s="71"/>
      <c r="M1281" s="48">
        <v>1.397</v>
      </c>
      <c r="N1281" s="49">
        <f t="shared" si="115"/>
        <v>71.930500000000777</v>
      </c>
      <c r="O1281" s="49">
        <f t="shared" si="116"/>
        <v>76.633499999999358</v>
      </c>
      <c r="P1281" s="49">
        <f t="shared" si="117"/>
        <v>82.439500000000749</v>
      </c>
      <c r="Q1281" s="49">
        <f t="shared" si="118"/>
        <v>84.991000000000028</v>
      </c>
      <c r="R1281" s="49">
        <f t="shared" si="119"/>
        <v>87.942499999999328</v>
      </c>
    </row>
    <row r="1282" spans="12:18" hidden="1">
      <c r="L1282" s="71"/>
      <c r="M1282" s="48">
        <v>1.3979999999999999</v>
      </c>
      <c r="N1282" s="49">
        <f t="shared" si="115"/>
        <v>71.937000000000779</v>
      </c>
      <c r="O1282" s="49">
        <f t="shared" si="116"/>
        <v>76.638999999999356</v>
      </c>
      <c r="P1282" s="49">
        <f t="shared" si="117"/>
        <v>82.443000000000751</v>
      </c>
      <c r="Q1282" s="49">
        <f t="shared" si="118"/>
        <v>84.994000000000028</v>
      </c>
      <c r="R1282" s="49">
        <f t="shared" si="119"/>
        <v>87.944999999999325</v>
      </c>
    </row>
    <row r="1283" spans="12:18" hidden="1">
      <c r="L1283" s="71"/>
      <c r="M1283" s="48">
        <v>1.399</v>
      </c>
      <c r="N1283" s="49">
        <f t="shared" si="115"/>
        <v>71.943500000000782</v>
      </c>
      <c r="O1283" s="49">
        <f t="shared" si="116"/>
        <v>76.644499999999354</v>
      </c>
      <c r="P1283" s="49">
        <f t="shared" si="117"/>
        <v>82.446500000000754</v>
      </c>
      <c r="Q1283" s="49">
        <f t="shared" si="118"/>
        <v>84.997000000000028</v>
      </c>
      <c r="R1283" s="49">
        <f t="shared" si="119"/>
        <v>87.947499999999323</v>
      </c>
    </row>
    <row r="1284" spans="12:18" hidden="1">
      <c r="L1284" s="71"/>
      <c r="M1284" s="48">
        <v>1.4</v>
      </c>
      <c r="N1284" s="49">
        <f t="shared" si="115"/>
        <v>71.950000000000784</v>
      </c>
      <c r="O1284" s="49">
        <f t="shared" si="116"/>
        <v>76.649999999999352</v>
      </c>
      <c r="P1284" s="49">
        <f t="shared" si="117"/>
        <v>82.450000000000756</v>
      </c>
      <c r="Q1284" s="49">
        <f t="shared" si="118"/>
        <v>85.000000000000028</v>
      </c>
      <c r="R1284" s="49">
        <f t="shared" si="119"/>
        <v>87.949999999999321</v>
      </c>
    </row>
    <row r="1285" spans="12:18" hidden="1">
      <c r="L1285" s="71"/>
      <c r="M1285" s="48">
        <v>1.401</v>
      </c>
      <c r="N1285" s="49">
        <f t="shared" si="115"/>
        <v>71.956500000000787</v>
      </c>
      <c r="O1285" s="49">
        <f t="shared" si="116"/>
        <v>76.65549999999935</v>
      </c>
      <c r="P1285" s="49">
        <f t="shared" si="117"/>
        <v>82.453500000000759</v>
      </c>
      <c r="Q1285" s="49">
        <f t="shared" si="118"/>
        <v>85.003000000000029</v>
      </c>
      <c r="R1285" s="49">
        <f t="shared" si="119"/>
        <v>87.952499999999318</v>
      </c>
    </row>
    <row r="1286" spans="12:18" hidden="1">
      <c r="L1286" s="71"/>
      <c r="M1286" s="48">
        <v>1.4019999999999999</v>
      </c>
      <c r="N1286" s="49">
        <f t="shared" si="115"/>
        <v>71.96300000000079</v>
      </c>
      <c r="O1286" s="49">
        <f t="shared" si="116"/>
        <v>76.660999999999348</v>
      </c>
      <c r="P1286" s="49">
        <f t="shared" si="117"/>
        <v>82.457000000000761</v>
      </c>
      <c r="Q1286" s="49">
        <f t="shared" si="118"/>
        <v>85.006000000000029</v>
      </c>
      <c r="R1286" s="49">
        <f t="shared" si="119"/>
        <v>87.954999999999316</v>
      </c>
    </row>
    <row r="1287" spans="12:18" hidden="1">
      <c r="L1287" s="71"/>
      <c r="M1287" s="48">
        <v>1.403</v>
      </c>
      <c r="N1287" s="49">
        <f t="shared" si="115"/>
        <v>71.969500000000792</v>
      </c>
      <c r="O1287" s="49">
        <f t="shared" si="116"/>
        <v>76.666499999999346</v>
      </c>
      <c r="P1287" s="49">
        <f t="shared" si="117"/>
        <v>82.460500000000764</v>
      </c>
      <c r="Q1287" s="49">
        <f t="shared" si="118"/>
        <v>85.009000000000029</v>
      </c>
      <c r="R1287" s="49">
        <f t="shared" si="119"/>
        <v>87.957499999999314</v>
      </c>
    </row>
    <row r="1288" spans="12:18" hidden="1">
      <c r="L1288" s="71"/>
      <c r="M1288" s="48">
        <v>1.4039999999999999</v>
      </c>
      <c r="N1288" s="49">
        <f t="shared" si="115"/>
        <v>71.976000000000795</v>
      </c>
      <c r="O1288" s="49">
        <f t="shared" si="116"/>
        <v>76.671999999999343</v>
      </c>
      <c r="P1288" s="49">
        <f t="shared" si="117"/>
        <v>82.464000000000766</v>
      </c>
      <c r="Q1288" s="49">
        <f t="shared" si="118"/>
        <v>85.012000000000029</v>
      </c>
      <c r="R1288" s="49">
        <f t="shared" si="119"/>
        <v>87.959999999999312</v>
      </c>
    </row>
    <row r="1289" spans="12:18" hidden="1">
      <c r="L1289" s="71"/>
      <c r="M1289" s="48">
        <v>1.405</v>
      </c>
      <c r="N1289" s="49">
        <f t="shared" si="115"/>
        <v>71.982500000000798</v>
      </c>
      <c r="O1289" s="49">
        <f t="shared" si="116"/>
        <v>76.677499999999341</v>
      </c>
      <c r="P1289" s="49">
        <f t="shared" si="117"/>
        <v>82.467500000000769</v>
      </c>
      <c r="Q1289" s="49">
        <f t="shared" si="118"/>
        <v>85.015000000000029</v>
      </c>
      <c r="R1289" s="49">
        <f t="shared" si="119"/>
        <v>87.962499999999309</v>
      </c>
    </row>
    <row r="1290" spans="12:18" hidden="1">
      <c r="L1290" s="71"/>
      <c r="M1290" s="48">
        <v>1.4059999999999999</v>
      </c>
      <c r="N1290" s="49">
        <f t="shared" si="115"/>
        <v>71.9890000000008</v>
      </c>
      <c r="O1290" s="49">
        <f t="shared" si="116"/>
        <v>76.682999999999339</v>
      </c>
      <c r="P1290" s="49">
        <f t="shared" si="117"/>
        <v>82.471000000000771</v>
      </c>
      <c r="Q1290" s="49">
        <f t="shared" si="118"/>
        <v>85.018000000000029</v>
      </c>
      <c r="R1290" s="49">
        <f t="shared" si="119"/>
        <v>87.964999999999307</v>
      </c>
    </row>
    <row r="1291" spans="12:18" hidden="1">
      <c r="L1291" s="71"/>
      <c r="M1291" s="48">
        <v>1.407</v>
      </c>
      <c r="N1291" s="49">
        <f t="shared" si="115"/>
        <v>71.995500000000803</v>
      </c>
      <c r="O1291" s="49">
        <f t="shared" si="116"/>
        <v>76.688499999999337</v>
      </c>
      <c r="P1291" s="49">
        <f t="shared" si="117"/>
        <v>82.474500000000774</v>
      </c>
      <c r="Q1291" s="49">
        <f t="shared" si="118"/>
        <v>85.021000000000029</v>
      </c>
      <c r="R1291" s="49">
        <f t="shared" si="119"/>
        <v>87.967499999999305</v>
      </c>
    </row>
    <row r="1292" spans="12:18" hidden="1">
      <c r="L1292" s="71"/>
      <c r="M1292" s="48">
        <v>1.4079999999999999</v>
      </c>
      <c r="N1292" s="49">
        <f t="shared" si="115"/>
        <v>72.002000000000805</v>
      </c>
      <c r="O1292" s="49">
        <f t="shared" si="116"/>
        <v>76.693999999999335</v>
      </c>
      <c r="P1292" s="49">
        <f t="shared" si="117"/>
        <v>82.478000000000776</v>
      </c>
      <c r="Q1292" s="49">
        <f t="shared" si="118"/>
        <v>85.024000000000029</v>
      </c>
      <c r="R1292" s="49">
        <f t="shared" si="119"/>
        <v>87.969999999999303</v>
      </c>
    </row>
    <row r="1293" spans="12:18" hidden="1">
      <c r="L1293" s="71"/>
      <c r="M1293" s="48">
        <v>1.409</v>
      </c>
      <c r="N1293" s="49">
        <f t="shared" si="115"/>
        <v>72.008500000000808</v>
      </c>
      <c r="O1293" s="49">
        <f t="shared" si="116"/>
        <v>76.699499999999333</v>
      </c>
      <c r="P1293" s="49">
        <f t="shared" si="117"/>
        <v>82.481500000000779</v>
      </c>
      <c r="Q1293" s="49">
        <f t="shared" si="118"/>
        <v>85.027000000000029</v>
      </c>
      <c r="R1293" s="49">
        <f t="shared" si="119"/>
        <v>87.9724999999993</v>
      </c>
    </row>
    <row r="1294" spans="12:18" hidden="1">
      <c r="L1294" s="71"/>
      <c r="M1294" s="48">
        <v>1.41</v>
      </c>
      <c r="N1294" s="49">
        <f t="shared" si="115"/>
        <v>72.015000000000811</v>
      </c>
      <c r="O1294" s="49">
        <f t="shared" si="116"/>
        <v>76.70499999999933</v>
      </c>
      <c r="P1294" s="49">
        <f t="shared" si="117"/>
        <v>82.485000000000781</v>
      </c>
      <c r="Q1294" s="49">
        <f t="shared" si="118"/>
        <v>85.03000000000003</v>
      </c>
      <c r="R1294" s="49">
        <f t="shared" si="119"/>
        <v>87.974999999999298</v>
      </c>
    </row>
    <row r="1295" spans="12:18" hidden="1">
      <c r="L1295" s="71"/>
      <c r="M1295" s="48">
        <v>1.411</v>
      </c>
      <c r="N1295" s="49">
        <f t="shared" si="115"/>
        <v>72.021500000000813</v>
      </c>
      <c r="O1295" s="49">
        <f t="shared" si="116"/>
        <v>76.710499999999328</v>
      </c>
      <c r="P1295" s="49">
        <f t="shared" si="117"/>
        <v>82.488500000000784</v>
      </c>
      <c r="Q1295" s="49">
        <f t="shared" si="118"/>
        <v>85.03300000000003</v>
      </c>
      <c r="R1295" s="49">
        <f t="shared" si="119"/>
        <v>87.977499999999296</v>
      </c>
    </row>
    <row r="1296" spans="12:18" hidden="1">
      <c r="L1296" s="71"/>
      <c r="M1296" s="48">
        <v>1.4119999999999999</v>
      </c>
      <c r="N1296" s="49">
        <f t="shared" si="115"/>
        <v>72.028000000000816</v>
      </c>
      <c r="O1296" s="49">
        <f t="shared" si="116"/>
        <v>76.715999999999326</v>
      </c>
      <c r="P1296" s="49">
        <f t="shared" si="117"/>
        <v>82.492000000000786</v>
      </c>
      <c r="Q1296" s="49">
        <f t="shared" si="118"/>
        <v>85.03600000000003</v>
      </c>
      <c r="R1296" s="49">
        <f t="shared" si="119"/>
        <v>87.979999999999293</v>
      </c>
    </row>
    <row r="1297" spans="12:18" hidden="1">
      <c r="L1297" s="71"/>
      <c r="M1297" s="48">
        <v>1.413</v>
      </c>
      <c r="N1297" s="49">
        <f t="shared" si="115"/>
        <v>72.034500000000818</v>
      </c>
      <c r="O1297" s="49">
        <f t="shared" si="116"/>
        <v>76.721499999999324</v>
      </c>
      <c r="P1297" s="49">
        <f t="shared" si="117"/>
        <v>82.495500000000789</v>
      </c>
      <c r="Q1297" s="49">
        <f t="shared" si="118"/>
        <v>85.03900000000003</v>
      </c>
      <c r="R1297" s="49">
        <f t="shared" si="119"/>
        <v>87.982499999999291</v>
      </c>
    </row>
    <row r="1298" spans="12:18" hidden="1">
      <c r="L1298" s="71"/>
      <c r="M1298" s="48">
        <v>1.4139999999999999</v>
      </c>
      <c r="N1298" s="49">
        <f t="shared" si="115"/>
        <v>72.041000000000821</v>
      </c>
      <c r="O1298" s="49">
        <f t="shared" si="116"/>
        <v>76.726999999999322</v>
      </c>
      <c r="P1298" s="49">
        <f t="shared" si="117"/>
        <v>82.499000000000791</v>
      </c>
      <c r="Q1298" s="49">
        <f t="shared" si="118"/>
        <v>85.04200000000003</v>
      </c>
      <c r="R1298" s="49">
        <f t="shared" si="119"/>
        <v>87.984999999999289</v>
      </c>
    </row>
    <row r="1299" spans="12:18" hidden="1">
      <c r="L1299" s="71"/>
      <c r="M1299" s="48">
        <v>1.415</v>
      </c>
      <c r="N1299" s="49">
        <f t="shared" si="115"/>
        <v>72.047500000000824</v>
      </c>
      <c r="O1299" s="49">
        <f t="shared" si="116"/>
        <v>76.73249999999932</v>
      </c>
      <c r="P1299" s="49">
        <f t="shared" si="117"/>
        <v>82.502500000000794</v>
      </c>
      <c r="Q1299" s="49">
        <f t="shared" si="118"/>
        <v>85.04500000000003</v>
      </c>
      <c r="R1299" s="49">
        <f t="shared" si="119"/>
        <v>87.987499999999287</v>
      </c>
    </row>
    <row r="1300" spans="12:18" hidden="1">
      <c r="L1300" s="71"/>
      <c r="M1300" s="48">
        <v>1.4159999999999999</v>
      </c>
      <c r="N1300" s="49">
        <f t="shared" si="115"/>
        <v>72.054000000000826</v>
      </c>
      <c r="O1300" s="49">
        <f t="shared" si="116"/>
        <v>76.737999999999317</v>
      </c>
      <c r="P1300" s="49">
        <f t="shared" si="117"/>
        <v>82.506000000000796</v>
      </c>
      <c r="Q1300" s="49">
        <f t="shared" si="118"/>
        <v>85.04800000000003</v>
      </c>
      <c r="R1300" s="49">
        <f t="shared" si="119"/>
        <v>87.989999999999284</v>
      </c>
    </row>
    <row r="1301" spans="12:18" hidden="1">
      <c r="L1301" s="71"/>
      <c r="M1301" s="48">
        <v>1.417</v>
      </c>
      <c r="N1301" s="49">
        <f t="shared" si="115"/>
        <v>72.060500000000829</v>
      </c>
      <c r="O1301" s="49">
        <f t="shared" si="116"/>
        <v>76.743499999999315</v>
      </c>
      <c r="P1301" s="49">
        <f t="shared" si="117"/>
        <v>82.509500000000799</v>
      </c>
      <c r="Q1301" s="49">
        <f t="shared" si="118"/>
        <v>85.05100000000003</v>
      </c>
      <c r="R1301" s="49">
        <f t="shared" si="119"/>
        <v>87.992499999999282</v>
      </c>
    </row>
    <row r="1302" spans="12:18" hidden="1">
      <c r="L1302" s="71"/>
      <c r="M1302" s="48">
        <v>1.4179999999999999</v>
      </c>
      <c r="N1302" s="49">
        <f t="shared" si="115"/>
        <v>72.067000000000832</v>
      </c>
      <c r="O1302" s="49">
        <f t="shared" si="116"/>
        <v>76.748999999999313</v>
      </c>
      <c r="P1302" s="49">
        <f t="shared" si="117"/>
        <v>82.513000000000801</v>
      </c>
      <c r="Q1302" s="49">
        <f t="shared" si="118"/>
        <v>85.05400000000003</v>
      </c>
      <c r="R1302" s="49">
        <f t="shared" si="119"/>
        <v>87.99499999999928</v>
      </c>
    </row>
    <row r="1303" spans="12:18" hidden="1">
      <c r="L1303" s="71"/>
      <c r="M1303" s="48">
        <v>1.419</v>
      </c>
      <c r="N1303" s="49">
        <f t="shared" si="115"/>
        <v>72.073500000000834</v>
      </c>
      <c r="O1303" s="49">
        <f t="shared" si="116"/>
        <v>76.754499999999311</v>
      </c>
      <c r="P1303" s="49">
        <f t="shared" si="117"/>
        <v>82.516500000000804</v>
      </c>
      <c r="Q1303" s="49">
        <f t="shared" si="118"/>
        <v>85.057000000000031</v>
      </c>
      <c r="R1303" s="49">
        <f t="shared" si="119"/>
        <v>87.997499999999278</v>
      </c>
    </row>
    <row r="1304" spans="12:18" hidden="1">
      <c r="L1304" s="71"/>
      <c r="M1304" s="48">
        <v>1.42</v>
      </c>
      <c r="N1304" s="49">
        <f t="shared" si="115"/>
        <v>72.080000000000837</v>
      </c>
      <c r="O1304" s="49">
        <f t="shared" si="116"/>
        <v>76.759999999999309</v>
      </c>
      <c r="P1304" s="49">
        <f t="shared" si="117"/>
        <v>82.520000000000806</v>
      </c>
      <c r="Q1304" s="49">
        <f t="shared" si="118"/>
        <v>85.060000000000031</v>
      </c>
      <c r="R1304" s="49">
        <f t="shared" si="119"/>
        <v>87.999999999999275</v>
      </c>
    </row>
    <row r="1305" spans="12:18" hidden="1">
      <c r="L1305" s="71"/>
      <c r="M1305" s="48">
        <v>1.421</v>
      </c>
      <c r="N1305" s="49">
        <f t="shared" si="115"/>
        <v>72.086500000000839</v>
      </c>
      <c r="O1305" s="49">
        <f t="shared" si="116"/>
        <v>76.765499999999307</v>
      </c>
      <c r="P1305" s="49">
        <f t="shared" si="117"/>
        <v>82.523500000000809</v>
      </c>
      <c r="Q1305" s="49">
        <f t="shared" si="118"/>
        <v>85.063000000000031</v>
      </c>
      <c r="R1305" s="49">
        <f t="shared" si="119"/>
        <v>88.002499999999273</v>
      </c>
    </row>
    <row r="1306" spans="12:18" hidden="1">
      <c r="L1306" s="71"/>
      <c r="M1306" s="48">
        <v>1.4219999999999999</v>
      </c>
      <c r="N1306" s="49">
        <f t="shared" ref="N1306:N1369" si="120">N1305+0.0065</f>
        <v>72.093000000000842</v>
      </c>
      <c r="O1306" s="49">
        <f t="shared" ref="O1306:O1369" si="121">O1305+0.0055</f>
        <v>76.770999999999304</v>
      </c>
      <c r="P1306" s="49">
        <f t="shared" ref="P1306:P1369" si="122">P1305+0.0035</f>
        <v>82.527000000000811</v>
      </c>
      <c r="Q1306" s="49">
        <f t="shared" ref="Q1306:Q1369" si="123">Q1305+0.003</f>
        <v>85.066000000000031</v>
      </c>
      <c r="R1306" s="49">
        <f t="shared" ref="R1306:R1369" si="124">R1305+0.0025</f>
        <v>88.004999999999271</v>
      </c>
    </row>
    <row r="1307" spans="12:18" hidden="1">
      <c r="L1307" s="71"/>
      <c r="M1307" s="48">
        <v>1.423</v>
      </c>
      <c r="N1307" s="49">
        <f t="shared" si="120"/>
        <v>72.099500000000845</v>
      </c>
      <c r="O1307" s="49">
        <f t="shared" si="121"/>
        <v>76.776499999999302</v>
      </c>
      <c r="P1307" s="49">
        <f t="shared" si="122"/>
        <v>82.530500000000814</v>
      </c>
      <c r="Q1307" s="49">
        <f t="shared" si="123"/>
        <v>85.069000000000031</v>
      </c>
      <c r="R1307" s="49">
        <f t="shared" si="124"/>
        <v>88.007499999999268</v>
      </c>
    </row>
    <row r="1308" spans="12:18" hidden="1">
      <c r="L1308" s="71"/>
      <c r="M1308" s="48">
        <v>1.4239999999999999</v>
      </c>
      <c r="N1308" s="49">
        <f t="shared" si="120"/>
        <v>72.106000000000847</v>
      </c>
      <c r="O1308" s="49">
        <f t="shared" si="121"/>
        <v>76.7819999999993</v>
      </c>
      <c r="P1308" s="49">
        <f t="shared" si="122"/>
        <v>82.534000000000816</v>
      </c>
      <c r="Q1308" s="49">
        <f t="shared" si="123"/>
        <v>85.072000000000031</v>
      </c>
      <c r="R1308" s="49">
        <f t="shared" si="124"/>
        <v>88.009999999999266</v>
      </c>
    </row>
    <row r="1309" spans="12:18" hidden="1">
      <c r="L1309" s="71"/>
      <c r="M1309" s="48">
        <v>1.425</v>
      </c>
      <c r="N1309" s="49">
        <f t="shared" si="120"/>
        <v>72.11250000000085</v>
      </c>
      <c r="O1309" s="49">
        <f t="shared" si="121"/>
        <v>76.787499999999298</v>
      </c>
      <c r="P1309" s="49">
        <f t="shared" si="122"/>
        <v>82.537500000000819</v>
      </c>
      <c r="Q1309" s="49">
        <f t="shared" si="123"/>
        <v>85.075000000000031</v>
      </c>
      <c r="R1309" s="49">
        <f t="shared" si="124"/>
        <v>88.012499999999264</v>
      </c>
    </row>
    <row r="1310" spans="12:18" hidden="1">
      <c r="L1310" s="71"/>
      <c r="M1310" s="48">
        <v>1.4259999999999999</v>
      </c>
      <c r="N1310" s="49">
        <f t="shared" si="120"/>
        <v>72.119000000000852</v>
      </c>
      <c r="O1310" s="49">
        <f t="shared" si="121"/>
        <v>76.792999999999296</v>
      </c>
      <c r="P1310" s="49">
        <f t="shared" si="122"/>
        <v>82.541000000000821</v>
      </c>
      <c r="Q1310" s="49">
        <f t="shared" si="123"/>
        <v>85.078000000000031</v>
      </c>
      <c r="R1310" s="49">
        <f t="shared" si="124"/>
        <v>88.014999999999262</v>
      </c>
    </row>
    <row r="1311" spans="12:18" hidden="1">
      <c r="L1311" s="71"/>
      <c r="M1311" s="48">
        <v>1.427</v>
      </c>
      <c r="N1311" s="49">
        <f t="shared" si="120"/>
        <v>72.125500000000855</v>
      </c>
      <c r="O1311" s="49">
        <f t="shared" si="121"/>
        <v>76.798499999999294</v>
      </c>
      <c r="P1311" s="49">
        <f t="shared" si="122"/>
        <v>82.544500000000824</v>
      </c>
      <c r="Q1311" s="49">
        <f t="shared" si="123"/>
        <v>85.081000000000031</v>
      </c>
      <c r="R1311" s="49">
        <f t="shared" si="124"/>
        <v>88.017499999999259</v>
      </c>
    </row>
    <row r="1312" spans="12:18" hidden="1">
      <c r="L1312" s="71"/>
      <c r="M1312" s="48">
        <v>1.4279999999999999</v>
      </c>
      <c r="N1312" s="49">
        <f t="shared" si="120"/>
        <v>72.132000000000858</v>
      </c>
      <c r="O1312" s="49">
        <f t="shared" si="121"/>
        <v>76.803999999999292</v>
      </c>
      <c r="P1312" s="49">
        <f t="shared" si="122"/>
        <v>82.548000000000826</v>
      </c>
      <c r="Q1312" s="49">
        <f t="shared" si="123"/>
        <v>85.084000000000032</v>
      </c>
      <c r="R1312" s="49">
        <f t="shared" si="124"/>
        <v>88.019999999999257</v>
      </c>
    </row>
    <row r="1313" spans="12:18" hidden="1">
      <c r="L1313" s="71"/>
      <c r="M1313" s="48">
        <v>1.429</v>
      </c>
      <c r="N1313" s="49">
        <f t="shared" si="120"/>
        <v>72.13850000000086</v>
      </c>
      <c r="O1313" s="49">
        <f t="shared" si="121"/>
        <v>76.809499999999289</v>
      </c>
      <c r="P1313" s="49">
        <f t="shared" si="122"/>
        <v>82.551500000000829</v>
      </c>
      <c r="Q1313" s="49">
        <f t="shared" si="123"/>
        <v>85.087000000000032</v>
      </c>
      <c r="R1313" s="49">
        <f t="shared" si="124"/>
        <v>88.022499999999255</v>
      </c>
    </row>
    <row r="1314" spans="12:18" hidden="1">
      <c r="L1314" s="71"/>
      <c r="M1314" s="48">
        <v>1.43</v>
      </c>
      <c r="N1314" s="49">
        <f t="shared" si="120"/>
        <v>72.145000000000863</v>
      </c>
      <c r="O1314" s="49">
        <f t="shared" si="121"/>
        <v>76.814999999999287</v>
      </c>
      <c r="P1314" s="49">
        <f t="shared" si="122"/>
        <v>82.555000000000831</v>
      </c>
      <c r="Q1314" s="49">
        <f t="shared" si="123"/>
        <v>85.090000000000032</v>
      </c>
      <c r="R1314" s="49">
        <f t="shared" si="124"/>
        <v>88.024999999999253</v>
      </c>
    </row>
    <row r="1315" spans="12:18" hidden="1">
      <c r="L1315" s="71"/>
      <c r="M1315" s="48">
        <v>1.431</v>
      </c>
      <c r="N1315" s="49">
        <f t="shared" si="120"/>
        <v>72.151500000000865</v>
      </c>
      <c r="O1315" s="49">
        <f t="shared" si="121"/>
        <v>76.820499999999285</v>
      </c>
      <c r="P1315" s="49">
        <f t="shared" si="122"/>
        <v>82.558500000000834</v>
      </c>
      <c r="Q1315" s="49">
        <f t="shared" si="123"/>
        <v>85.093000000000032</v>
      </c>
      <c r="R1315" s="49">
        <f t="shared" si="124"/>
        <v>88.02749999999925</v>
      </c>
    </row>
    <row r="1316" spans="12:18" hidden="1">
      <c r="L1316" s="71"/>
      <c r="M1316" s="48">
        <v>1.4319999999999999</v>
      </c>
      <c r="N1316" s="49">
        <f t="shared" si="120"/>
        <v>72.158000000000868</v>
      </c>
      <c r="O1316" s="49">
        <f t="shared" si="121"/>
        <v>76.825999999999283</v>
      </c>
      <c r="P1316" s="49">
        <f t="shared" si="122"/>
        <v>82.562000000000836</v>
      </c>
      <c r="Q1316" s="49">
        <f t="shared" si="123"/>
        <v>85.096000000000032</v>
      </c>
      <c r="R1316" s="49">
        <f t="shared" si="124"/>
        <v>88.029999999999248</v>
      </c>
    </row>
    <row r="1317" spans="12:18" hidden="1">
      <c r="L1317" s="71"/>
      <c r="M1317" s="48">
        <v>1.4330000000000001</v>
      </c>
      <c r="N1317" s="49">
        <f t="shared" si="120"/>
        <v>72.164500000000871</v>
      </c>
      <c r="O1317" s="49">
        <f t="shared" si="121"/>
        <v>76.831499999999281</v>
      </c>
      <c r="P1317" s="49">
        <f t="shared" si="122"/>
        <v>82.565500000000839</v>
      </c>
      <c r="Q1317" s="49">
        <f t="shared" si="123"/>
        <v>85.099000000000032</v>
      </c>
      <c r="R1317" s="49">
        <f t="shared" si="124"/>
        <v>88.032499999999246</v>
      </c>
    </row>
    <row r="1318" spans="12:18" hidden="1">
      <c r="L1318" s="71"/>
      <c r="M1318" s="48">
        <v>1.4339999999999999</v>
      </c>
      <c r="N1318" s="49">
        <f t="shared" si="120"/>
        <v>72.171000000000873</v>
      </c>
      <c r="O1318" s="49">
        <f t="shared" si="121"/>
        <v>76.836999999999279</v>
      </c>
      <c r="P1318" s="49">
        <f t="shared" si="122"/>
        <v>82.569000000000841</v>
      </c>
      <c r="Q1318" s="49">
        <f t="shared" si="123"/>
        <v>85.102000000000032</v>
      </c>
      <c r="R1318" s="49">
        <f t="shared" si="124"/>
        <v>88.034999999999243</v>
      </c>
    </row>
    <row r="1319" spans="12:18" hidden="1">
      <c r="L1319" s="71"/>
      <c r="M1319" s="48">
        <v>1.4350000000000001</v>
      </c>
      <c r="N1319" s="49">
        <f t="shared" si="120"/>
        <v>72.177500000000876</v>
      </c>
      <c r="O1319" s="49">
        <f t="shared" si="121"/>
        <v>76.842499999999276</v>
      </c>
      <c r="P1319" s="49">
        <f t="shared" si="122"/>
        <v>82.572500000000844</v>
      </c>
      <c r="Q1319" s="49">
        <f t="shared" si="123"/>
        <v>85.105000000000032</v>
      </c>
      <c r="R1319" s="49">
        <f t="shared" si="124"/>
        <v>88.037499999999241</v>
      </c>
    </row>
    <row r="1320" spans="12:18" hidden="1">
      <c r="L1320" s="71"/>
      <c r="M1320" s="48">
        <v>1.4359999999999999</v>
      </c>
      <c r="N1320" s="49">
        <f t="shared" si="120"/>
        <v>72.184000000000879</v>
      </c>
      <c r="O1320" s="49">
        <f t="shared" si="121"/>
        <v>76.847999999999274</v>
      </c>
      <c r="P1320" s="49">
        <f t="shared" si="122"/>
        <v>82.576000000000846</v>
      </c>
      <c r="Q1320" s="49">
        <f t="shared" si="123"/>
        <v>85.108000000000033</v>
      </c>
      <c r="R1320" s="49">
        <f t="shared" si="124"/>
        <v>88.039999999999239</v>
      </c>
    </row>
    <row r="1321" spans="12:18" hidden="1">
      <c r="L1321" s="71"/>
      <c r="M1321" s="48">
        <v>1.4370000000000001</v>
      </c>
      <c r="N1321" s="49">
        <f t="shared" si="120"/>
        <v>72.190500000000881</v>
      </c>
      <c r="O1321" s="49">
        <f t="shared" si="121"/>
        <v>76.853499999999272</v>
      </c>
      <c r="P1321" s="49">
        <f t="shared" si="122"/>
        <v>82.579500000000849</v>
      </c>
      <c r="Q1321" s="49">
        <f t="shared" si="123"/>
        <v>85.111000000000033</v>
      </c>
      <c r="R1321" s="49">
        <f t="shared" si="124"/>
        <v>88.042499999999237</v>
      </c>
    </row>
    <row r="1322" spans="12:18" hidden="1">
      <c r="L1322" s="71"/>
      <c r="M1322" s="48">
        <v>1.4379999999999999</v>
      </c>
      <c r="N1322" s="49">
        <f t="shared" si="120"/>
        <v>72.197000000000884</v>
      </c>
      <c r="O1322" s="49">
        <f t="shared" si="121"/>
        <v>76.85899999999927</v>
      </c>
      <c r="P1322" s="49">
        <f t="shared" si="122"/>
        <v>82.583000000000851</v>
      </c>
      <c r="Q1322" s="49">
        <f t="shared" si="123"/>
        <v>85.114000000000033</v>
      </c>
      <c r="R1322" s="49">
        <f t="shared" si="124"/>
        <v>88.044999999999234</v>
      </c>
    </row>
    <row r="1323" spans="12:18" hidden="1">
      <c r="L1323" s="71"/>
      <c r="M1323" s="48">
        <v>1.4390000000000001</v>
      </c>
      <c r="N1323" s="49">
        <f t="shared" si="120"/>
        <v>72.203500000000886</v>
      </c>
      <c r="O1323" s="49">
        <f t="shared" si="121"/>
        <v>76.864499999999268</v>
      </c>
      <c r="P1323" s="49">
        <f t="shared" si="122"/>
        <v>82.586500000000854</v>
      </c>
      <c r="Q1323" s="49">
        <f t="shared" si="123"/>
        <v>85.117000000000033</v>
      </c>
      <c r="R1323" s="49">
        <f t="shared" si="124"/>
        <v>88.047499999999232</v>
      </c>
    </row>
    <row r="1324" spans="12:18" hidden="1">
      <c r="L1324" s="71"/>
      <c r="M1324" s="48">
        <v>1.44</v>
      </c>
      <c r="N1324" s="49">
        <f t="shared" si="120"/>
        <v>72.210000000000889</v>
      </c>
      <c r="O1324" s="49">
        <f t="shared" si="121"/>
        <v>76.869999999999266</v>
      </c>
      <c r="P1324" s="49">
        <f t="shared" si="122"/>
        <v>82.590000000000856</v>
      </c>
      <c r="Q1324" s="49">
        <f t="shared" si="123"/>
        <v>85.120000000000033</v>
      </c>
      <c r="R1324" s="49">
        <f t="shared" si="124"/>
        <v>88.04999999999923</v>
      </c>
    </row>
    <row r="1325" spans="12:18" hidden="1">
      <c r="L1325" s="71"/>
      <c r="M1325" s="48">
        <v>1.4410000000000001</v>
      </c>
      <c r="N1325" s="49">
        <f t="shared" si="120"/>
        <v>72.216500000000892</v>
      </c>
      <c r="O1325" s="49">
        <f t="shared" si="121"/>
        <v>76.875499999999263</v>
      </c>
      <c r="P1325" s="49">
        <f t="shared" si="122"/>
        <v>82.593500000000859</v>
      </c>
      <c r="Q1325" s="49">
        <f t="shared" si="123"/>
        <v>85.123000000000033</v>
      </c>
      <c r="R1325" s="49">
        <f t="shared" si="124"/>
        <v>88.052499999999227</v>
      </c>
    </row>
    <row r="1326" spans="12:18" hidden="1">
      <c r="L1326" s="71"/>
      <c r="M1326" s="48">
        <v>1.4419999999999999</v>
      </c>
      <c r="N1326" s="49">
        <f t="shared" si="120"/>
        <v>72.223000000000894</v>
      </c>
      <c r="O1326" s="49">
        <f t="shared" si="121"/>
        <v>76.880999999999261</v>
      </c>
      <c r="P1326" s="49">
        <f t="shared" si="122"/>
        <v>82.597000000000861</v>
      </c>
      <c r="Q1326" s="49">
        <f t="shared" si="123"/>
        <v>85.126000000000033</v>
      </c>
      <c r="R1326" s="49">
        <f t="shared" si="124"/>
        <v>88.054999999999225</v>
      </c>
    </row>
    <row r="1327" spans="12:18" hidden="1">
      <c r="L1327" s="71"/>
      <c r="M1327" s="48">
        <v>1.4430000000000001</v>
      </c>
      <c r="N1327" s="49">
        <f t="shared" si="120"/>
        <v>72.229500000000897</v>
      </c>
      <c r="O1327" s="49">
        <f t="shared" si="121"/>
        <v>76.886499999999259</v>
      </c>
      <c r="P1327" s="49">
        <f t="shared" si="122"/>
        <v>82.600500000000864</v>
      </c>
      <c r="Q1327" s="49">
        <f t="shared" si="123"/>
        <v>85.129000000000033</v>
      </c>
      <c r="R1327" s="49">
        <f t="shared" si="124"/>
        <v>88.057499999999223</v>
      </c>
    </row>
    <row r="1328" spans="12:18" hidden="1">
      <c r="L1328" s="71"/>
      <c r="M1328" s="48">
        <v>1.444</v>
      </c>
      <c r="N1328" s="49">
        <f t="shared" si="120"/>
        <v>72.236000000000899</v>
      </c>
      <c r="O1328" s="49">
        <f t="shared" si="121"/>
        <v>76.891999999999257</v>
      </c>
      <c r="P1328" s="49">
        <f t="shared" si="122"/>
        <v>82.604000000000866</v>
      </c>
      <c r="Q1328" s="49">
        <f t="shared" si="123"/>
        <v>85.132000000000033</v>
      </c>
      <c r="R1328" s="49">
        <f t="shared" si="124"/>
        <v>88.059999999999221</v>
      </c>
    </row>
    <row r="1329" spans="12:18" hidden="1">
      <c r="L1329" s="71"/>
      <c r="M1329" s="48">
        <v>1.4450000000000001</v>
      </c>
      <c r="N1329" s="49">
        <f t="shared" si="120"/>
        <v>72.242500000000902</v>
      </c>
      <c r="O1329" s="49">
        <f t="shared" si="121"/>
        <v>76.897499999999255</v>
      </c>
      <c r="P1329" s="49">
        <f t="shared" si="122"/>
        <v>82.607500000000869</v>
      </c>
      <c r="Q1329" s="49">
        <f t="shared" si="123"/>
        <v>85.135000000000034</v>
      </c>
      <c r="R1329" s="49">
        <f t="shared" si="124"/>
        <v>88.062499999999218</v>
      </c>
    </row>
    <row r="1330" spans="12:18" hidden="1">
      <c r="L1330" s="71"/>
      <c r="M1330" s="48">
        <v>1.446</v>
      </c>
      <c r="N1330" s="49">
        <f t="shared" si="120"/>
        <v>72.249000000000905</v>
      </c>
      <c r="O1330" s="49">
        <f t="shared" si="121"/>
        <v>76.902999999999253</v>
      </c>
      <c r="P1330" s="49">
        <f t="shared" si="122"/>
        <v>82.611000000000871</v>
      </c>
      <c r="Q1330" s="49">
        <f t="shared" si="123"/>
        <v>85.138000000000034</v>
      </c>
      <c r="R1330" s="49">
        <f t="shared" si="124"/>
        <v>88.064999999999216</v>
      </c>
    </row>
    <row r="1331" spans="12:18" hidden="1">
      <c r="L1331" s="71"/>
      <c r="M1331" s="48">
        <v>1.4470000000000001</v>
      </c>
      <c r="N1331" s="49">
        <f t="shared" si="120"/>
        <v>72.255500000000907</v>
      </c>
      <c r="O1331" s="49">
        <f t="shared" si="121"/>
        <v>76.90849999999925</v>
      </c>
      <c r="P1331" s="49">
        <f t="shared" si="122"/>
        <v>82.614500000000874</v>
      </c>
      <c r="Q1331" s="49">
        <f t="shared" si="123"/>
        <v>85.141000000000034</v>
      </c>
      <c r="R1331" s="49">
        <f t="shared" si="124"/>
        <v>88.067499999999214</v>
      </c>
    </row>
    <row r="1332" spans="12:18" hidden="1">
      <c r="L1332" s="71"/>
      <c r="M1332" s="48">
        <v>1.448</v>
      </c>
      <c r="N1332" s="49">
        <f t="shared" si="120"/>
        <v>72.26200000000091</v>
      </c>
      <c r="O1332" s="49">
        <f t="shared" si="121"/>
        <v>76.913999999999248</v>
      </c>
      <c r="P1332" s="49">
        <f t="shared" si="122"/>
        <v>82.618000000000876</v>
      </c>
      <c r="Q1332" s="49">
        <f t="shared" si="123"/>
        <v>85.144000000000034</v>
      </c>
      <c r="R1332" s="49">
        <f t="shared" si="124"/>
        <v>88.069999999999212</v>
      </c>
    </row>
    <row r="1333" spans="12:18" hidden="1">
      <c r="L1333" s="71"/>
      <c r="M1333" s="48">
        <v>1.4490000000000001</v>
      </c>
      <c r="N1333" s="49">
        <f t="shared" si="120"/>
        <v>72.268500000000913</v>
      </c>
      <c r="O1333" s="49">
        <f t="shared" si="121"/>
        <v>76.919499999999246</v>
      </c>
      <c r="P1333" s="49">
        <f t="shared" si="122"/>
        <v>82.621500000000879</v>
      </c>
      <c r="Q1333" s="49">
        <f t="shared" si="123"/>
        <v>85.147000000000034</v>
      </c>
      <c r="R1333" s="49">
        <f t="shared" si="124"/>
        <v>88.072499999999209</v>
      </c>
    </row>
    <row r="1334" spans="12:18" hidden="1">
      <c r="L1334" s="71"/>
      <c r="M1334" s="48">
        <v>1.45</v>
      </c>
      <c r="N1334" s="49">
        <f t="shared" si="120"/>
        <v>72.275000000000915</v>
      </c>
      <c r="O1334" s="49">
        <f t="shared" si="121"/>
        <v>76.924999999999244</v>
      </c>
      <c r="P1334" s="49">
        <f t="shared" si="122"/>
        <v>82.625000000000881</v>
      </c>
      <c r="Q1334" s="49">
        <f t="shared" si="123"/>
        <v>85.150000000000034</v>
      </c>
      <c r="R1334" s="49">
        <f t="shared" si="124"/>
        <v>88.074999999999207</v>
      </c>
    </row>
    <row r="1335" spans="12:18" hidden="1">
      <c r="L1335" s="71"/>
      <c r="M1335" s="48">
        <v>1.4510000000000001</v>
      </c>
      <c r="N1335" s="49">
        <f t="shared" si="120"/>
        <v>72.281500000000918</v>
      </c>
      <c r="O1335" s="49">
        <f t="shared" si="121"/>
        <v>76.930499999999242</v>
      </c>
      <c r="P1335" s="49">
        <f t="shared" si="122"/>
        <v>82.628500000000884</v>
      </c>
      <c r="Q1335" s="49">
        <f t="shared" si="123"/>
        <v>85.153000000000034</v>
      </c>
      <c r="R1335" s="49">
        <f t="shared" si="124"/>
        <v>88.077499999999205</v>
      </c>
    </row>
    <row r="1336" spans="12:18" hidden="1">
      <c r="L1336" s="71"/>
      <c r="M1336" s="48">
        <v>1.452</v>
      </c>
      <c r="N1336" s="49">
        <f t="shared" si="120"/>
        <v>72.28800000000092</v>
      </c>
      <c r="O1336" s="49">
        <f t="shared" si="121"/>
        <v>76.93599999999924</v>
      </c>
      <c r="P1336" s="49">
        <f t="shared" si="122"/>
        <v>82.632000000000886</v>
      </c>
      <c r="Q1336" s="49">
        <f t="shared" si="123"/>
        <v>85.156000000000034</v>
      </c>
      <c r="R1336" s="49">
        <f t="shared" si="124"/>
        <v>88.079999999999202</v>
      </c>
    </row>
    <row r="1337" spans="12:18" hidden="1">
      <c r="L1337" s="71"/>
      <c r="M1337" s="48">
        <v>1.4530000000000001</v>
      </c>
      <c r="N1337" s="49">
        <f t="shared" si="120"/>
        <v>72.294500000000923</v>
      </c>
      <c r="O1337" s="49">
        <f t="shared" si="121"/>
        <v>76.941499999999238</v>
      </c>
      <c r="P1337" s="49">
        <f t="shared" si="122"/>
        <v>82.635500000000889</v>
      </c>
      <c r="Q1337" s="49">
        <f t="shared" si="123"/>
        <v>85.159000000000034</v>
      </c>
      <c r="R1337" s="49">
        <f t="shared" si="124"/>
        <v>88.0824999999992</v>
      </c>
    </row>
    <row r="1338" spans="12:18" hidden="1">
      <c r="L1338" s="71"/>
      <c r="M1338" s="48">
        <v>1.454</v>
      </c>
      <c r="N1338" s="49">
        <f t="shared" si="120"/>
        <v>72.301000000000926</v>
      </c>
      <c r="O1338" s="49">
        <f t="shared" si="121"/>
        <v>76.946999999999235</v>
      </c>
      <c r="P1338" s="49">
        <f t="shared" si="122"/>
        <v>82.639000000000891</v>
      </c>
      <c r="Q1338" s="49">
        <f t="shared" si="123"/>
        <v>85.162000000000035</v>
      </c>
      <c r="R1338" s="49">
        <f t="shared" si="124"/>
        <v>88.084999999999198</v>
      </c>
    </row>
    <row r="1339" spans="12:18" hidden="1">
      <c r="L1339" s="71"/>
      <c r="M1339" s="48">
        <v>1.4550000000000001</v>
      </c>
      <c r="N1339" s="49">
        <f t="shared" si="120"/>
        <v>72.307500000000928</v>
      </c>
      <c r="O1339" s="49">
        <f t="shared" si="121"/>
        <v>76.952499999999233</v>
      </c>
      <c r="P1339" s="49">
        <f t="shared" si="122"/>
        <v>82.642500000000894</v>
      </c>
      <c r="Q1339" s="49">
        <f t="shared" si="123"/>
        <v>85.165000000000035</v>
      </c>
      <c r="R1339" s="49">
        <f t="shared" si="124"/>
        <v>88.087499999999196</v>
      </c>
    </row>
    <row r="1340" spans="12:18" hidden="1">
      <c r="L1340" s="71"/>
      <c r="M1340" s="48">
        <v>1.456</v>
      </c>
      <c r="N1340" s="49">
        <f t="shared" si="120"/>
        <v>72.314000000000931</v>
      </c>
      <c r="O1340" s="49">
        <f t="shared" si="121"/>
        <v>76.957999999999231</v>
      </c>
      <c r="P1340" s="49">
        <f t="shared" si="122"/>
        <v>82.646000000000896</v>
      </c>
      <c r="Q1340" s="49">
        <f t="shared" si="123"/>
        <v>85.168000000000035</v>
      </c>
      <c r="R1340" s="49">
        <f t="shared" si="124"/>
        <v>88.089999999999193</v>
      </c>
    </row>
    <row r="1341" spans="12:18" hidden="1">
      <c r="L1341" s="71"/>
      <c r="M1341" s="48">
        <v>1.4570000000000001</v>
      </c>
      <c r="N1341" s="49">
        <f t="shared" si="120"/>
        <v>72.320500000000933</v>
      </c>
      <c r="O1341" s="49">
        <f t="shared" si="121"/>
        <v>76.963499999999229</v>
      </c>
      <c r="P1341" s="49">
        <f t="shared" si="122"/>
        <v>82.649500000000899</v>
      </c>
      <c r="Q1341" s="49">
        <f t="shared" si="123"/>
        <v>85.171000000000035</v>
      </c>
      <c r="R1341" s="49">
        <f t="shared" si="124"/>
        <v>88.092499999999191</v>
      </c>
    </row>
    <row r="1342" spans="12:18" hidden="1">
      <c r="L1342" s="71"/>
      <c r="M1342" s="48">
        <v>1.458</v>
      </c>
      <c r="N1342" s="49">
        <f t="shared" si="120"/>
        <v>72.327000000000936</v>
      </c>
      <c r="O1342" s="49">
        <f t="shared" si="121"/>
        <v>76.968999999999227</v>
      </c>
      <c r="P1342" s="49">
        <f t="shared" si="122"/>
        <v>82.653000000000901</v>
      </c>
      <c r="Q1342" s="49">
        <f t="shared" si="123"/>
        <v>85.174000000000035</v>
      </c>
      <c r="R1342" s="49">
        <f t="shared" si="124"/>
        <v>88.094999999999189</v>
      </c>
    </row>
    <row r="1343" spans="12:18" hidden="1">
      <c r="L1343" s="71"/>
      <c r="M1343" s="48">
        <v>1.4590000000000001</v>
      </c>
      <c r="N1343" s="49">
        <f t="shared" si="120"/>
        <v>72.333500000000939</v>
      </c>
      <c r="O1343" s="49">
        <f t="shared" si="121"/>
        <v>76.974499999999225</v>
      </c>
      <c r="P1343" s="49">
        <f t="shared" si="122"/>
        <v>82.656500000000904</v>
      </c>
      <c r="Q1343" s="49">
        <f t="shared" si="123"/>
        <v>85.177000000000035</v>
      </c>
      <c r="R1343" s="49">
        <f t="shared" si="124"/>
        <v>88.097499999999187</v>
      </c>
    </row>
    <row r="1344" spans="12:18" hidden="1">
      <c r="L1344" s="71"/>
      <c r="M1344" s="48">
        <v>1.46</v>
      </c>
      <c r="N1344" s="49">
        <f t="shared" si="120"/>
        <v>72.340000000000941</v>
      </c>
      <c r="O1344" s="49">
        <f t="shared" si="121"/>
        <v>76.979999999999222</v>
      </c>
      <c r="P1344" s="49">
        <f t="shared" si="122"/>
        <v>82.660000000000906</v>
      </c>
      <c r="Q1344" s="49">
        <f t="shared" si="123"/>
        <v>85.180000000000035</v>
      </c>
      <c r="R1344" s="49">
        <f t="shared" si="124"/>
        <v>88.099999999999184</v>
      </c>
    </row>
    <row r="1345" spans="12:18" hidden="1">
      <c r="L1345" s="71"/>
      <c r="M1345" s="48">
        <v>1.4610000000000001</v>
      </c>
      <c r="N1345" s="49">
        <f t="shared" si="120"/>
        <v>72.346500000000944</v>
      </c>
      <c r="O1345" s="49">
        <f t="shared" si="121"/>
        <v>76.98549999999922</v>
      </c>
      <c r="P1345" s="49">
        <f t="shared" si="122"/>
        <v>82.663500000000909</v>
      </c>
      <c r="Q1345" s="49">
        <f t="shared" si="123"/>
        <v>85.183000000000035</v>
      </c>
      <c r="R1345" s="49">
        <f t="shared" si="124"/>
        <v>88.102499999999182</v>
      </c>
    </row>
    <row r="1346" spans="12:18" hidden="1">
      <c r="L1346" s="71"/>
      <c r="M1346" s="48">
        <v>1.462</v>
      </c>
      <c r="N1346" s="49">
        <f t="shared" si="120"/>
        <v>72.353000000000947</v>
      </c>
      <c r="O1346" s="49">
        <f t="shared" si="121"/>
        <v>76.990999999999218</v>
      </c>
      <c r="P1346" s="49">
        <f t="shared" si="122"/>
        <v>82.667000000000911</v>
      </c>
      <c r="Q1346" s="49">
        <f t="shared" si="123"/>
        <v>85.186000000000035</v>
      </c>
      <c r="R1346" s="49">
        <f t="shared" si="124"/>
        <v>88.10499999999918</v>
      </c>
    </row>
    <row r="1347" spans="12:18" hidden="1">
      <c r="L1347" s="71"/>
      <c r="M1347" s="48">
        <v>1.4630000000000001</v>
      </c>
      <c r="N1347" s="49">
        <f t="shared" si="120"/>
        <v>72.359500000000949</v>
      </c>
      <c r="O1347" s="49">
        <f t="shared" si="121"/>
        <v>76.996499999999216</v>
      </c>
      <c r="P1347" s="49">
        <f t="shared" si="122"/>
        <v>82.670500000000914</v>
      </c>
      <c r="Q1347" s="49">
        <f t="shared" si="123"/>
        <v>85.189000000000036</v>
      </c>
      <c r="R1347" s="49">
        <f t="shared" si="124"/>
        <v>88.107499999999177</v>
      </c>
    </row>
    <row r="1348" spans="12:18" hidden="1">
      <c r="L1348" s="71"/>
      <c r="M1348" s="48">
        <v>1.464</v>
      </c>
      <c r="N1348" s="49">
        <f t="shared" si="120"/>
        <v>72.366000000000952</v>
      </c>
      <c r="O1348" s="49">
        <f t="shared" si="121"/>
        <v>77.001999999999214</v>
      </c>
      <c r="P1348" s="49">
        <f t="shared" si="122"/>
        <v>82.674000000000916</v>
      </c>
      <c r="Q1348" s="49">
        <f t="shared" si="123"/>
        <v>85.192000000000036</v>
      </c>
      <c r="R1348" s="49">
        <f t="shared" si="124"/>
        <v>88.109999999999175</v>
      </c>
    </row>
    <row r="1349" spans="12:18" hidden="1">
      <c r="L1349" s="71"/>
      <c r="M1349" s="48">
        <v>1.4650000000000001</v>
      </c>
      <c r="N1349" s="49">
        <f t="shared" si="120"/>
        <v>72.372500000000954</v>
      </c>
      <c r="O1349" s="49">
        <f t="shared" si="121"/>
        <v>77.007499999999212</v>
      </c>
      <c r="P1349" s="49">
        <f t="shared" si="122"/>
        <v>82.677500000000919</v>
      </c>
      <c r="Q1349" s="49">
        <f t="shared" si="123"/>
        <v>85.195000000000036</v>
      </c>
      <c r="R1349" s="49">
        <f t="shared" si="124"/>
        <v>88.112499999999173</v>
      </c>
    </row>
    <row r="1350" spans="12:18" hidden="1">
      <c r="L1350" s="71"/>
      <c r="M1350" s="48">
        <v>1.466</v>
      </c>
      <c r="N1350" s="49">
        <f t="shared" si="120"/>
        <v>72.379000000000957</v>
      </c>
      <c r="O1350" s="49">
        <f t="shared" si="121"/>
        <v>77.012999999999209</v>
      </c>
      <c r="P1350" s="49">
        <f t="shared" si="122"/>
        <v>82.681000000000921</v>
      </c>
      <c r="Q1350" s="49">
        <f t="shared" si="123"/>
        <v>85.198000000000036</v>
      </c>
      <c r="R1350" s="49">
        <f t="shared" si="124"/>
        <v>88.114999999999171</v>
      </c>
    </row>
    <row r="1351" spans="12:18" hidden="1">
      <c r="L1351" s="71"/>
      <c r="M1351" s="48">
        <v>1.4670000000000001</v>
      </c>
      <c r="N1351" s="49">
        <f t="shared" si="120"/>
        <v>72.38550000000096</v>
      </c>
      <c r="O1351" s="49">
        <f t="shared" si="121"/>
        <v>77.018499999999207</v>
      </c>
      <c r="P1351" s="49">
        <f t="shared" si="122"/>
        <v>82.684500000000924</v>
      </c>
      <c r="Q1351" s="49">
        <f t="shared" si="123"/>
        <v>85.201000000000036</v>
      </c>
      <c r="R1351" s="49">
        <f t="shared" si="124"/>
        <v>88.117499999999168</v>
      </c>
    </row>
    <row r="1352" spans="12:18" hidden="1">
      <c r="L1352" s="71"/>
      <c r="M1352" s="48">
        <v>1.468</v>
      </c>
      <c r="N1352" s="49">
        <f t="shared" si="120"/>
        <v>72.392000000000962</v>
      </c>
      <c r="O1352" s="49">
        <f t="shared" si="121"/>
        <v>77.023999999999205</v>
      </c>
      <c r="P1352" s="49">
        <f t="shared" si="122"/>
        <v>82.688000000000926</v>
      </c>
      <c r="Q1352" s="49">
        <f t="shared" si="123"/>
        <v>85.204000000000036</v>
      </c>
      <c r="R1352" s="49">
        <f t="shared" si="124"/>
        <v>88.119999999999166</v>
      </c>
    </row>
    <row r="1353" spans="12:18" hidden="1">
      <c r="L1353" s="71"/>
      <c r="M1353" s="48">
        <v>1.4690000000000001</v>
      </c>
      <c r="N1353" s="49">
        <f t="shared" si="120"/>
        <v>72.398500000000965</v>
      </c>
      <c r="O1353" s="49">
        <f t="shared" si="121"/>
        <v>77.029499999999203</v>
      </c>
      <c r="P1353" s="49">
        <f t="shared" si="122"/>
        <v>82.691500000000929</v>
      </c>
      <c r="Q1353" s="49">
        <f t="shared" si="123"/>
        <v>85.207000000000036</v>
      </c>
      <c r="R1353" s="49">
        <f t="shared" si="124"/>
        <v>88.122499999999164</v>
      </c>
    </row>
    <row r="1354" spans="12:18" hidden="1">
      <c r="L1354" s="71"/>
      <c r="M1354" s="48">
        <v>1.47</v>
      </c>
      <c r="N1354" s="49">
        <f t="shared" si="120"/>
        <v>72.405000000000967</v>
      </c>
      <c r="O1354" s="49">
        <f t="shared" si="121"/>
        <v>77.034999999999201</v>
      </c>
      <c r="P1354" s="49">
        <f t="shared" si="122"/>
        <v>82.695000000000931</v>
      </c>
      <c r="Q1354" s="49">
        <f t="shared" si="123"/>
        <v>85.210000000000036</v>
      </c>
      <c r="R1354" s="49">
        <f t="shared" si="124"/>
        <v>88.124999999999162</v>
      </c>
    </row>
    <row r="1355" spans="12:18" hidden="1">
      <c r="L1355" s="71"/>
      <c r="M1355" s="48">
        <v>1.4710000000000001</v>
      </c>
      <c r="N1355" s="49">
        <f t="shared" si="120"/>
        <v>72.41150000000097</v>
      </c>
      <c r="O1355" s="49">
        <f t="shared" si="121"/>
        <v>77.040499999999199</v>
      </c>
      <c r="P1355" s="49">
        <f t="shared" si="122"/>
        <v>82.698500000000934</v>
      </c>
      <c r="Q1355" s="49">
        <f t="shared" si="123"/>
        <v>85.213000000000036</v>
      </c>
      <c r="R1355" s="49">
        <f t="shared" si="124"/>
        <v>88.127499999999159</v>
      </c>
    </row>
    <row r="1356" spans="12:18" hidden="1">
      <c r="L1356" s="71"/>
      <c r="M1356" s="48">
        <v>1.472</v>
      </c>
      <c r="N1356" s="49">
        <f t="shared" si="120"/>
        <v>72.418000000000973</v>
      </c>
      <c r="O1356" s="49">
        <f t="shared" si="121"/>
        <v>77.045999999999196</v>
      </c>
      <c r="P1356" s="49">
        <f t="shared" si="122"/>
        <v>82.702000000000936</v>
      </c>
      <c r="Q1356" s="49">
        <f t="shared" si="123"/>
        <v>85.216000000000037</v>
      </c>
      <c r="R1356" s="49">
        <f t="shared" si="124"/>
        <v>88.129999999999157</v>
      </c>
    </row>
    <row r="1357" spans="12:18" hidden="1">
      <c r="L1357" s="71"/>
      <c r="M1357" s="48">
        <v>1.4730000000000001</v>
      </c>
      <c r="N1357" s="49">
        <f t="shared" si="120"/>
        <v>72.424500000000975</v>
      </c>
      <c r="O1357" s="49">
        <f t="shared" si="121"/>
        <v>77.051499999999194</v>
      </c>
      <c r="P1357" s="49">
        <f t="shared" si="122"/>
        <v>82.705500000000939</v>
      </c>
      <c r="Q1357" s="49">
        <f t="shared" si="123"/>
        <v>85.219000000000037</v>
      </c>
      <c r="R1357" s="49">
        <f t="shared" si="124"/>
        <v>88.132499999999155</v>
      </c>
    </row>
    <row r="1358" spans="12:18" hidden="1">
      <c r="L1358" s="71"/>
      <c r="M1358" s="48">
        <v>1.474</v>
      </c>
      <c r="N1358" s="49">
        <f t="shared" si="120"/>
        <v>72.431000000000978</v>
      </c>
      <c r="O1358" s="49">
        <f t="shared" si="121"/>
        <v>77.056999999999192</v>
      </c>
      <c r="P1358" s="49">
        <f t="shared" si="122"/>
        <v>82.709000000000941</v>
      </c>
      <c r="Q1358" s="49">
        <f t="shared" si="123"/>
        <v>85.222000000000037</v>
      </c>
      <c r="R1358" s="49">
        <f t="shared" si="124"/>
        <v>88.134999999999152</v>
      </c>
    </row>
    <row r="1359" spans="12:18" hidden="1">
      <c r="L1359" s="71"/>
      <c r="M1359" s="48">
        <v>1.4750000000000001</v>
      </c>
      <c r="N1359" s="49">
        <f t="shared" si="120"/>
        <v>72.437500000000981</v>
      </c>
      <c r="O1359" s="49">
        <f t="shared" si="121"/>
        <v>77.06249999999919</v>
      </c>
      <c r="P1359" s="49">
        <f t="shared" si="122"/>
        <v>82.712500000000944</v>
      </c>
      <c r="Q1359" s="49">
        <f t="shared" si="123"/>
        <v>85.225000000000037</v>
      </c>
      <c r="R1359" s="49">
        <f t="shared" si="124"/>
        <v>88.13749999999915</v>
      </c>
    </row>
    <row r="1360" spans="12:18" hidden="1">
      <c r="L1360" s="71"/>
      <c r="M1360" s="48">
        <v>1.476</v>
      </c>
      <c r="N1360" s="49">
        <f t="shared" si="120"/>
        <v>72.444000000000983</v>
      </c>
      <c r="O1360" s="49">
        <f t="shared" si="121"/>
        <v>77.067999999999188</v>
      </c>
      <c r="P1360" s="49">
        <f t="shared" si="122"/>
        <v>82.716000000000946</v>
      </c>
      <c r="Q1360" s="49">
        <f t="shared" si="123"/>
        <v>85.228000000000037</v>
      </c>
      <c r="R1360" s="49">
        <f t="shared" si="124"/>
        <v>88.139999999999148</v>
      </c>
    </row>
    <row r="1361" spans="12:18" hidden="1">
      <c r="L1361" s="71"/>
      <c r="M1361" s="48">
        <v>1.4770000000000001</v>
      </c>
      <c r="N1361" s="49">
        <f t="shared" si="120"/>
        <v>72.450500000000986</v>
      </c>
      <c r="O1361" s="49">
        <f t="shared" si="121"/>
        <v>77.073499999999186</v>
      </c>
      <c r="P1361" s="49">
        <f t="shared" si="122"/>
        <v>82.719500000000949</v>
      </c>
      <c r="Q1361" s="49">
        <f t="shared" si="123"/>
        <v>85.231000000000037</v>
      </c>
      <c r="R1361" s="49">
        <f t="shared" si="124"/>
        <v>88.142499999999146</v>
      </c>
    </row>
    <row r="1362" spans="12:18" hidden="1">
      <c r="L1362" s="71"/>
      <c r="M1362" s="48">
        <v>1.478</v>
      </c>
      <c r="N1362" s="49">
        <f t="shared" si="120"/>
        <v>72.457000000000988</v>
      </c>
      <c r="O1362" s="49">
        <f t="shared" si="121"/>
        <v>77.078999999999184</v>
      </c>
      <c r="P1362" s="49">
        <f t="shared" si="122"/>
        <v>82.723000000000951</v>
      </c>
      <c r="Q1362" s="49">
        <f t="shared" si="123"/>
        <v>85.234000000000037</v>
      </c>
      <c r="R1362" s="49">
        <f t="shared" si="124"/>
        <v>88.144999999999143</v>
      </c>
    </row>
    <row r="1363" spans="12:18" hidden="1">
      <c r="L1363" s="71"/>
      <c r="M1363" s="48">
        <v>1.4790000000000001</v>
      </c>
      <c r="N1363" s="49">
        <f t="shared" si="120"/>
        <v>72.463500000000991</v>
      </c>
      <c r="O1363" s="49">
        <f t="shared" si="121"/>
        <v>77.084499999999181</v>
      </c>
      <c r="P1363" s="49">
        <f t="shared" si="122"/>
        <v>82.726500000000954</v>
      </c>
      <c r="Q1363" s="49">
        <f t="shared" si="123"/>
        <v>85.237000000000037</v>
      </c>
      <c r="R1363" s="49">
        <f t="shared" si="124"/>
        <v>88.147499999999141</v>
      </c>
    </row>
    <row r="1364" spans="12:18" hidden="1">
      <c r="L1364" s="71"/>
      <c r="M1364" s="48">
        <v>1.48</v>
      </c>
      <c r="N1364" s="49">
        <f t="shared" si="120"/>
        <v>72.470000000000994</v>
      </c>
      <c r="O1364" s="49">
        <f t="shared" si="121"/>
        <v>77.089999999999179</v>
      </c>
      <c r="P1364" s="49">
        <f t="shared" si="122"/>
        <v>82.730000000000956</v>
      </c>
      <c r="Q1364" s="49">
        <f t="shared" si="123"/>
        <v>85.240000000000038</v>
      </c>
      <c r="R1364" s="49">
        <f t="shared" si="124"/>
        <v>88.149999999999139</v>
      </c>
    </row>
    <row r="1365" spans="12:18" hidden="1">
      <c r="L1365" s="71"/>
      <c r="M1365" s="48">
        <v>1.4810000000000001</v>
      </c>
      <c r="N1365" s="49">
        <f t="shared" si="120"/>
        <v>72.476500000000996</v>
      </c>
      <c r="O1365" s="49">
        <f t="shared" si="121"/>
        <v>77.095499999999177</v>
      </c>
      <c r="P1365" s="49">
        <f t="shared" si="122"/>
        <v>82.733500000000959</v>
      </c>
      <c r="Q1365" s="49">
        <f t="shared" si="123"/>
        <v>85.243000000000038</v>
      </c>
      <c r="R1365" s="49">
        <f t="shared" si="124"/>
        <v>88.152499999999137</v>
      </c>
    </row>
    <row r="1366" spans="12:18" hidden="1">
      <c r="L1366" s="71"/>
      <c r="M1366" s="48">
        <v>1.482</v>
      </c>
      <c r="N1366" s="49">
        <f t="shared" si="120"/>
        <v>72.483000000000999</v>
      </c>
      <c r="O1366" s="49">
        <f t="shared" si="121"/>
        <v>77.100999999999175</v>
      </c>
      <c r="P1366" s="49">
        <f t="shared" si="122"/>
        <v>82.737000000000961</v>
      </c>
      <c r="Q1366" s="49">
        <f t="shared" si="123"/>
        <v>85.246000000000038</v>
      </c>
      <c r="R1366" s="49">
        <f t="shared" si="124"/>
        <v>88.154999999999134</v>
      </c>
    </row>
    <row r="1367" spans="12:18" hidden="1">
      <c r="L1367" s="71"/>
      <c r="M1367" s="48">
        <v>1.4830000000000001</v>
      </c>
      <c r="N1367" s="49">
        <f t="shared" si="120"/>
        <v>72.489500000001001</v>
      </c>
      <c r="O1367" s="49">
        <f t="shared" si="121"/>
        <v>77.106499999999173</v>
      </c>
      <c r="P1367" s="49">
        <f t="shared" si="122"/>
        <v>82.740500000000964</v>
      </c>
      <c r="Q1367" s="49">
        <f t="shared" si="123"/>
        <v>85.249000000000038</v>
      </c>
      <c r="R1367" s="49">
        <f t="shared" si="124"/>
        <v>88.157499999999132</v>
      </c>
    </row>
    <row r="1368" spans="12:18" hidden="1">
      <c r="L1368" s="71"/>
      <c r="M1368" s="48">
        <v>1.484</v>
      </c>
      <c r="N1368" s="49">
        <f t="shared" si="120"/>
        <v>72.496000000001004</v>
      </c>
      <c r="O1368" s="49">
        <f t="shared" si="121"/>
        <v>77.111999999999171</v>
      </c>
      <c r="P1368" s="49">
        <f t="shared" si="122"/>
        <v>82.744000000000966</v>
      </c>
      <c r="Q1368" s="49">
        <f t="shared" si="123"/>
        <v>85.252000000000038</v>
      </c>
      <c r="R1368" s="49">
        <f t="shared" si="124"/>
        <v>88.15999999999913</v>
      </c>
    </row>
    <row r="1369" spans="12:18" hidden="1">
      <c r="L1369" s="71"/>
      <c r="M1369" s="48">
        <v>1.4850000000000001</v>
      </c>
      <c r="N1369" s="49">
        <f t="shared" si="120"/>
        <v>72.502500000001007</v>
      </c>
      <c r="O1369" s="49">
        <f t="shared" si="121"/>
        <v>77.117499999999168</v>
      </c>
      <c r="P1369" s="49">
        <f t="shared" si="122"/>
        <v>82.747500000000969</v>
      </c>
      <c r="Q1369" s="49">
        <f t="shared" si="123"/>
        <v>85.255000000000038</v>
      </c>
      <c r="R1369" s="49">
        <f t="shared" si="124"/>
        <v>88.162499999999127</v>
      </c>
    </row>
    <row r="1370" spans="12:18" hidden="1">
      <c r="L1370" s="71"/>
      <c r="M1370" s="48">
        <v>1.486</v>
      </c>
      <c r="N1370" s="49">
        <f t="shared" ref="N1370:N1383" si="125">N1369+0.0065</f>
        <v>72.509000000001009</v>
      </c>
      <c r="O1370" s="49">
        <f t="shared" ref="O1370:O1383" si="126">O1369+0.0055</f>
        <v>77.122999999999166</v>
      </c>
      <c r="P1370" s="49">
        <f t="shared" ref="P1370:P1383" si="127">P1369+0.0035</f>
        <v>82.751000000000971</v>
      </c>
      <c r="Q1370" s="49">
        <f t="shared" ref="Q1370:Q1383" si="128">Q1369+0.003</f>
        <v>85.258000000000038</v>
      </c>
      <c r="R1370" s="49">
        <f t="shared" ref="R1370:R1383" si="129">R1369+0.0025</f>
        <v>88.164999999999125</v>
      </c>
    </row>
    <row r="1371" spans="12:18" hidden="1">
      <c r="L1371" s="71"/>
      <c r="M1371" s="48">
        <v>1.4870000000000001</v>
      </c>
      <c r="N1371" s="49">
        <f t="shared" si="125"/>
        <v>72.515500000001012</v>
      </c>
      <c r="O1371" s="49">
        <f t="shared" si="126"/>
        <v>77.128499999999164</v>
      </c>
      <c r="P1371" s="49">
        <f t="shared" si="127"/>
        <v>82.754500000000974</v>
      </c>
      <c r="Q1371" s="49">
        <f t="shared" si="128"/>
        <v>85.261000000000038</v>
      </c>
      <c r="R1371" s="49">
        <f t="shared" si="129"/>
        <v>88.167499999999123</v>
      </c>
    </row>
    <row r="1372" spans="12:18" hidden="1">
      <c r="L1372" s="71"/>
      <c r="M1372" s="48">
        <v>1.488</v>
      </c>
      <c r="N1372" s="49">
        <f t="shared" si="125"/>
        <v>72.522000000001015</v>
      </c>
      <c r="O1372" s="49">
        <f t="shared" si="126"/>
        <v>77.133999999999162</v>
      </c>
      <c r="P1372" s="49">
        <f t="shared" si="127"/>
        <v>82.758000000000976</v>
      </c>
      <c r="Q1372" s="49">
        <f t="shared" si="128"/>
        <v>85.264000000000038</v>
      </c>
      <c r="R1372" s="49">
        <f t="shared" si="129"/>
        <v>88.169999999999121</v>
      </c>
    </row>
    <row r="1373" spans="12:18" hidden="1">
      <c r="L1373" s="71"/>
      <c r="M1373" s="48">
        <v>1.4890000000000001</v>
      </c>
      <c r="N1373" s="49">
        <f t="shared" si="125"/>
        <v>72.528500000001017</v>
      </c>
      <c r="O1373" s="49">
        <f t="shared" si="126"/>
        <v>77.13949999999916</v>
      </c>
      <c r="P1373" s="49">
        <f t="shared" si="127"/>
        <v>82.761500000000979</v>
      </c>
      <c r="Q1373" s="49">
        <f t="shared" si="128"/>
        <v>85.267000000000039</v>
      </c>
      <c r="R1373" s="49">
        <f t="shared" si="129"/>
        <v>88.172499999999118</v>
      </c>
    </row>
    <row r="1374" spans="12:18" hidden="1">
      <c r="L1374" s="71"/>
      <c r="M1374" s="48">
        <v>1.49</v>
      </c>
      <c r="N1374" s="49">
        <f t="shared" si="125"/>
        <v>72.53500000000102</v>
      </c>
      <c r="O1374" s="49">
        <f t="shared" si="126"/>
        <v>77.144999999999158</v>
      </c>
      <c r="P1374" s="49">
        <f t="shared" si="127"/>
        <v>82.765000000000981</v>
      </c>
      <c r="Q1374" s="49">
        <f t="shared" si="128"/>
        <v>85.270000000000039</v>
      </c>
      <c r="R1374" s="49">
        <f t="shared" si="129"/>
        <v>88.174999999999116</v>
      </c>
    </row>
    <row r="1375" spans="12:18" hidden="1">
      <c r="L1375" s="71"/>
      <c r="M1375" s="48">
        <v>1.4910000000000001</v>
      </c>
      <c r="N1375" s="49">
        <f t="shared" si="125"/>
        <v>72.541500000001022</v>
      </c>
      <c r="O1375" s="49">
        <f t="shared" si="126"/>
        <v>77.150499999999155</v>
      </c>
      <c r="P1375" s="49">
        <f t="shared" si="127"/>
        <v>82.768500000000984</v>
      </c>
      <c r="Q1375" s="49">
        <f t="shared" si="128"/>
        <v>85.273000000000039</v>
      </c>
      <c r="R1375" s="49">
        <f t="shared" si="129"/>
        <v>88.177499999999114</v>
      </c>
    </row>
    <row r="1376" spans="12:18" hidden="1">
      <c r="L1376" s="71"/>
      <c r="M1376" s="48">
        <v>1.492</v>
      </c>
      <c r="N1376" s="49">
        <f t="shared" si="125"/>
        <v>72.548000000001025</v>
      </c>
      <c r="O1376" s="49">
        <f t="shared" si="126"/>
        <v>77.155999999999153</v>
      </c>
      <c r="P1376" s="49">
        <f t="shared" si="127"/>
        <v>82.772000000000986</v>
      </c>
      <c r="Q1376" s="49">
        <f t="shared" si="128"/>
        <v>85.276000000000039</v>
      </c>
      <c r="R1376" s="49">
        <f t="shared" si="129"/>
        <v>88.179999999999112</v>
      </c>
    </row>
    <row r="1377" spans="12:18" hidden="1">
      <c r="L1377" s="71"/>
      <c r="M1377" s="48">
        <v>1.4930000000000001</v>
      </c>
      <c r="N1377" s="49">
        <f t="shared" si="125"/>
        <v>72.554500000001028</v>
      </c>
      <c r="O1377" s="49">
        <f t="shared" si="126"/>
        <v>77.161499999999151</v>
      </c>
      <c r="P1377" s="49">
        <f t="shared" si="127"/>
        <v>82.775500000000989</v>
      </c>
      <c r="Q1377" s="49">
        <f t="shared" si="128"/>
        <v>85.279000000000039</v>
      </c>
      <c r="R1377" s="49">
        <f t="shared" si="129"/>
        <v>88.182499999999109</v>
      </c>
    </row>
    <row r="1378" spans="12:18" hidden="1">
      <c r="L1378" s="71"/>
      <c r="M1378" s="48">
        <v>1.494</v>
      </c>
      <c r="N1378" s="49">
        <f t="shared" si="125"/>
        <v>72.56100000000103</v>
      </c>
      <c r="O1378" s="49">
        <f t="shared" si="126"/>
        <v>77.166999999999149</v>
      </c>
      <c r="P1378" s="49">
        <f t="shared" si="127"/>
        <v>82.779000000000991</v>
      </c>
      <c r="Q1378" s="49">
        <f t="shared" si="128"/>
        <v>85.282000000000039</v>
      </c>
      <c r="R1378" s="49">
        <f t="shared" si="129"/>
        <v>88.184999999999107</v>
      </c>
    </row>
    <row r="1379" spans="12:18" hidden="1">
      <c r="L1379" s="71"/>
      <c r="M1379" s="48">
        <v>1.4950000000000001</v>
      </c>
      <c r="N1379" s="49">
        <f t="shared" si="125"/>
        <v>72.567500000001033</v>
      </c>
      <c r="O1379" s="49">
        <f t="shared" si="126"/>
        <v>77.172499999999147</v>
      </c>
      <c r="P1379" s="49">
        <f t="shared" si="127"/>
        <v>82.782500000000994</v>
      </c>
      <c r="Q1379" s="49">
        <f t="shared" si="128"/>
        <v>85.285000000000039</v>
      </c>
      <c r="R1379" s="49">
        <f t="shared" si="129"/>
        <v>88.187499999999105</v>
      </c>
    </row>
    <row r="1380" spans="12:18" hidden="1">
      <c r="L1380" s="71"/>
      <c r="M1380" s="48">
        <v>1.496</v>
      </c>
      <c r="N1380" s="49">
        <f t="shared" si="125"/>
        <v>72.574000000001035</v>
      </c>
      <c r="O1380" s="49">
        <f t="shared" si="126"/>
        <v>77.177999999999145</v>
      </c>
      <c r="P1380" s="49">
        <f t="shared" si="127"/>
        <v>82.786000000000996</v>
      </c>
      <c r="Q1380" s="49">
        <f t="shared" si="128"/>
        <v>85.288000000000039</v>
      </c>
      <c r="R1380" s="49">
        <f t="shared" si="129"/>
        <v>88.189999999999102</v>
      </c>
    </row>
    <row r="1381" spans="12:18" hidden="1">
      <c r="L1381" s="71"/>
      <c r="M1381" s="48">
        <v>1.4970000000000001</v>
      </c>
      <c r="N1381" s="49">
        <f t="shared" si="125"/>
        <v>72.580500000001038</v>
      </c>
      <c r="O1381" s="49">
        <f t="shared" si="126"/>
        <v>77.183499999999142</v>
      </c>
      <c r="P1381" s="49">
        <f t="shared" si="127"/>
        <v>82.789500000000999</v>
      </c>
      <c r="Q1381" s="49">
        <f t="shared" si="128"/>
        <v>85.291000000000039</v>
      </c>
      <c r="R1381" s="49">
        <f t="shared" si="129"/>
        <v>88.1924999999991</v>
      </c>
    </row>
    <row r="1382" spans="12:18" hidden="1">
      <c r="L1382" s="71"/>
      <c r="M1382" s="48">
        <v>1.498</v>
      </c>
      <c r="N1382" s="49">
        <f t="shared" si="125"/>
        <v>72.587000000001041</v>
      </c>
      <c r="O1382" s="49">
        <f t="shared" si="126"/>
        <v>77.18899999999914</v>
      </c>
      <c r="P1382" s="49">
        <f t="shared" si="127"/>
        <v>82.793000000001001</v>
      </c>
      <c r="Q1382" s="49">
        <f t="shared" si="128"/>
        <v>85.29400000000004</v>
      </c>
      <c r="R1382" s="49">
        <f t="shared" si="129"/>
        <v>88.194999999999098</v>
      </c>
    </row>
    <row r="1383" spans="12:18" hidden="1">
      <c r="L1383" s="71"/>
      <c r="M1383" s="48">
        <v>1.4990000000000001</v>
      </c>
      <c r="N1383" s="49">
        <f t="shared" si="125"/>
        <v>72.593500000001043</v>
      </c>
      <c r="O1383" s="49">
        <f t="shared" si="126"/>
        <v>77.194499999999138</v>
      </c>
      <c r="P1383" s="49">
        <f t="shared" si="127"/>
        <v>82.796500000001004</v>
      </c>
      <c r="Q1383" s="49">
        <f t="shared" si="128"/>
        <v>85.29700000000004</v>
      </c>
      <c r="R1383" s="49">
        <f t="shared" si="129"/>
        <v>88.197499999999096</v>
      </c>
    </row>
    <row r="1384" spans="12:18" hidden="1">
      <c r="L1384" s="71"/>
      <c r="M1384" s="48">
        <v>1.5</v>
      </c>
      <c r="N1384" s="49">
        <v>72.599999999999994</v>
      </c>
      <c r="O1384" s="49">
        <v>77.2</v>
      </c>
      <c r="P1384" s="49">
        <v>82.8</v>
      </c>
      <c r="Q1384" s="49">
        <v>85.3</v>
      </c>
      <c r="R1384" s="49">
        <v>88.2</v>
      </c>
    </row>
    <row r="1385" spans="12:18" hidden="1">
      <c r="L1385" s="71"/>
      <c r="M1385" s="48">
        <v>1.51</v>
      </c>
      <c r="N1385" s="49">
        <f>N1384+0.0428571428571429</f>
        <v>72.642857142857139</v>
      </c>
      <c r="O1385" s="49">
        <f>O1384+0.0357142857142857</f>
        <v>77.235714285714295</v>
      </c>
      <c r="P1385" s="49">
        <f>P1384+0.0214285714285714</f>
        <v>82.821428571428569</v>
      </c>
      <c r="Q1385" s="49">
        <f>Q1384+0.02</f>
        <v>85.32</v>
      </c>
      <c r="R1385" s="49">
        <f>R1384+0.0185714285714286</f>
        <v>88.218571428571437</v>
      </c>
    </row>
    <row r="1386" spans="12:18" hidden="1">
      <c r="L1386" s="71"/>
      <c r="M1386" s="48">
        <v>1.52</v>
      </c>
      <c r="N1386" s="49">
        <f t="shared" ref="N1386:N1449" si="130">N1385+0.0428571428571429</f>
        <v>72.685714285714283</v>
      </c>
      <c r="O1386" s="49">
        <f t="shared" ref="O1386:O1449" si="131">O1385+0.0357142857142857</f>
        <v>77.271428571428586</v>
      </c>
      <c r="P1386" s="49">
        <f t="shared" ref="P1386:P1449" si="132">P1385+0.0214285714285714</f>
        <v>82.842857142857142</v>
      </c>
      <c r="Q1386" s="49">
        <f t="shared" ref="Q1386:Q1449" si="133">Q1385+0.02</f>
        <v>85.339999999999989</v>
      </c>
      <c r="R1386" s="49">
        <f t="shared" ref="R1386:R1449" si="134">R1385+0.0185714285714286</f>
        <v>88.237142857142871</v>
      </c>
    </row>
    <row r="1387" spans="12:18" hidden="1">
      <c r="L1387" s="71"/>
      <c r="M1387" s="48">
        <v>1.53</v>
      </c>
      <c r="N1387" s="49">
        <f t="shared" si="130"/>
        <v>72.728571428571428</v>
      </c>
      <c r="O1387" s="49">
        <f t="shared" si="131"/>
        <v>77.307142857142878</v>
      </c>
      <c r="P1387" s="49">
        <f t="shared" si="132"/>
        <v>82.864285714285714</v>
      </c>
      <c r="Q1387" s="49">
        <f t="shared" si="133"/>
        <v>85.359999999999985</v>
      </c>
      <c r="R1387" s="49">
        <f t="shared" si="134"/>
        <v>88.255714285714305</v>
      </c>
    </row>
    <row r="1388" spans="12:18" hidden="1">
      <c r="L1388" s="71"/>
      <c r="M1388" s="48">
        <v>1.54</v>
      </c>
      <c r="N1388" s="49">
        <f t="shared" si="130"/>
        <v>72.771428571428572</v>
      </c>
      <c r="O1388" s="49">
        <f t="shared" si="131"/>
        <v>77.34285714285717</v>
      </c>
      <c r="P1388" s="49">
        <f t="shared" si="132"/>
        <v>82.885714285714286</v>
      </c>
      <c r="Q1388" s="49">
        <f t="shared" si="133"/>
        <v>85.379999999999981</v>
      </c>
      <c r="R1388" s="49">
        <f t="shared" si="134"/>
        <v>88.274285714285739</v>
      </c>
    </row>
    <row r="1389" spans="12:18" hidden="1">
      <c r="L1389" s="71"/>
      <c r="M1389" s="48">
        <v>1.55</v>
      </c>
      <c r="N1389" s="49">
        <f t="shared" si="130"/>
        <v>72.814285714285717</v>
      </c>
      <c r="O1389" s="49">
        <f t="shared" si="131"/>
        <v>77.378571428571462</v>
      </c>
      <c r="P1389" s="49">
        <f t="shared" si="132"/>
        <v>82.907142857142858</v>
      </c>
      <c r="Q1389" s="49">
        <f t="shared" si="133"/>
        <v>85.399999999999977</v>
      </c>
      <c r="R1389" s="49">
        <f t="shared" si="134"/>
        <v>88.292857142857173</v>
      </c>
    </row>
    <row r="1390" spans="12:18" hidden="1">
      <c r="L1390" s="71"/>
      <c r="M1390" s="48">
        <v>1.56</v>
      </c>
      <c r="N1390" s="49">
        <f t="shared" si="130"/>
        <v>72.857142857142861</v>
      </c>
      <c r="O1390" s="49">
        <f t="shared" si="131"/>
        <v>77.414285714285754</v>
      </c>
      <c r="P1390" s="49">
        <f t="shared" si="132"/>
        <v>82.928571428571431</v>
      </c>
      <c r="Q1390" s="49">
        <f t="shared" si="133"/>
        <v>85.419999999999973</v>
      </c>
      <c r="R1390" s="49">
        <f t="shared" si="134"/>
        <v>88.311428571428607</v>
      </c>
    </row>
    <row r="1391" spans="12:18" hidden="1">
      <c r="L1391" s="71"/>
      <c r="M1391" s="48">
        <v>1.57</v>
      </c>
      <c r="N1391" s="49">
        <f t="shared" si="130"/>
        <v>72.900000000000006</v>
      </c>
      <c r="O1391" s="49">
        <f t="shared" si="131"/>
        <v>77.450000000000045</v>
      </c>
      <c r="P1391" s="49">
        <f t="shared" si="132"/>
        <v>82.95</v>
      </c>
      <c r="Q1391" s="49">
        <f t="shared" si="133"/>
        <v>85.439999999999969</v>
      </c>
      <c r="R1391" s="49">
        <f t="shared" si="134"/>
        <v>88.330000000000041</v>
      </c>
    </row>
    <row r="1392" spans="12:18" hidden="1">
      <c r="L1392" s="71"/>
      <c r="M1392" s="48">
        <v>1.58</v>
      </c>
      <c r="N1392" s="49">
        <f t="shared" si="130"/>
        <v>72.94285714285715</v>
      </c>
      <c r="O1392" s="49">
        <f t="shared" si="131"/>
        <v>77.485714285714337</v>
      </c>
      <c r="P1392" s="49">
        <f t="shared" si="132"/>
        <v>82.971428571428575</v>
      </c>
      <c r="Q1392" s="49">
        <f t="shared" si="133"/>
        <v>85.459999999999965</v>
      </c>
      <c r="R1392" s="49">
        <f t="shared" si="134"/>
        <v>88.348571428571475</v>
      </c>
    </row>
    <row r="1393" spans="12:18" hidden="1">
      <c r="L1393" s="71"/>
      <c r="M1393" s="48">
        <v>1.59</v>
      </c>
      <c r="N1393" s="49">
        <f t="shared" si="130"/>
        <v>72.985714285714295</v>
      </c>
      <c r="O1393" s="49">
        <f t="shared" si="131"/>
        <v>77.521428571428629</v>
      </c>
      <c r="P1393" s="49">
        <f t="shared" si="132"/>
        <v>82.992857142857147</v>
      </c>
      <c r="Q1393" s="49">
        <f t="shared" si="133"/>
        <v>85.479999999999961</v>
      </c>
      <c r="R1393" s="49">
        <f t="shared" si="134"/>
        <v>88.367142857142909</v>
      </c>
    </row>
    <row r="1394" spans="12:18" hidden="1">
      <c r="L1394" s="71"/>
      <c r="M1394" s="48">
        <v>1.6</v>
      </c>
      <c r="N1394" s="49">
        <f t="shared" si="130"/>
        <v>73.028571428571439</v>
      </c>
      <c r="O1394" s="49">
        <f t="shared" si="131"/>
        <v>77.557142857142921</v>
      </c>
      <c r="P1394" s="49">
        <f t="shared" si="132"/>
        <v>83.01428571428572</v>
      </c>
      <c r="Q1394" s="49">
        <f t="shared" si="133"/>
        <v>85.499999999999957</v>
      </c>
      <c r="R1394" s="49">
        <f t="shared" si="134"/>
        <v>88.385714285714343</v>
      </c>
    </row>
    <row r="1395" spans="12:18" hidden="1">
      <c r="L1395" s="71"/>
      <c r="M1395" s="48">
        <v>1.61</v>
      </c>
      <c r="N1395" s="49">
        <f t="shared" si="130"/>
        <v>73.071428571428584</v>
      </c>
      <c r="O1395" s="49">
        <f t="shared" si="131"/>
        <v>77.592857142857213</v>
      </c>
      <c r="P1395" s="49">
        <f t="shared" si="132"/>
        <v>83.035714285714292</v>
      </c>
      <c r="Q1395" s="49">
        <f t="shared" si="133"/>
        <v>85.519999999999953</v>
      </c>
      <c r="R1395" s="49">
        <f t="shared" si="134"/>
        <v>88.404285714285777</v>
      </c>
    </row>
    <row r="1396" spans="12:18" hidden="1">
      <c r="L1396" s="71"/>
      <c r="M1396" s="48">
        <v>1.62</v>
      </c>
      <c r="N1396" s="49">
        <f t="shared" si="130"/>
        <v>73.114285714285728</v>
      </c>
      <c r="O1396" s="49">
        <f t="shared" si="131"/>
        <v>77.628571428571504</v>
      </c>
      <c r="P1396" s="49">
        <f t="shared" si="132"/>
        <v>83.057142857142864</v>
      </c>
      <c r="Q1396" s="49">
        <f t="shared" si="133"/>
        <v>85.539999999999949</v>
      </c>
      <c r="R1396" s="49">
        <f t="shared" si="134"/>
        <v>88.422857142857211</v>
      </c>
    </row>
    <row r="1397" spans="12:18" hidden="1">
      <c r="L1397" s="71"/>
      <c r="M1397" s="48">
        <v>1.63</v>
      </c>
      <c r="N1397" s="49">
        <f t="shared" si="130"/>
        <v>73.157142857142873</v>
      </c>
      <c r="O1397" s="49">
        <f t="shared" si="131"/>
        <v>77.664285714285796</v>
      </c>
      <c r="P1397" s="49">
        <f t="shared" si="132"/>
        <v>83.078571428571436</v>
      </c>
      <c r="Q1397" s="49">
        <f t="shared" si="133"/>
        <v>85.559999999999945</v>
      </c>
      <c r="R1397" s="49">
        <f t="shared" si="134"/>
        <v>88.441428571428645</v>
      </c>
    </row>
    <row r="1398" spans="12:18" hidden="1">
      <c r="L1398" s="71"/>
      <c r="M1398" s="48">
        <v>1.64</v>
      </c>
      <c r="N1398" s="49">
        <f t="shared" si="130"/>
        <v>73.200000000000017</v>
      </c>
      <c r="O1398" s="49">
        <f t="shared" si="131"/>
        <v>77.700000000000088</v>
      </c>
      <c r="P1398" s="49">
        <f t="shared" si="132"/>
        <v>83.100000000000009</v>
      </c>
      <c r="Q1398" s="49">
        <f t="shared" si="133"/>
        <v>85.579999999999941</v>
      </c>
      <c r="R1398" s="49">
        <f t="shared" si="134"/>
        <v>88.460000000000079</v>
      </c>
    </row>
    <row r="1399" spans="12:18" hidden="1">
      <c r="L1399" s="71"/>
      <c r="M1399" s="48">
        <v>1.65</v>
      </c>
      <c r="N1399" s="49">
        <f t="shared" si="130"/>
        <v>73.242857142857162</v>
      </c>
      <c r="O1399" s="49">
        <f t="shared" si="131"/>
        <v>77.73571428571438</v>
      </c>
      <c r="P1399" s="49">
        <f t="shared" si="132"/>
        <v>83.121428571428581</v>
      </c>
      <c r="Q1399" s="49">
        <f t="shared" si="133"/>
        <v>85.599999999999937</v>
      </c>
      <c r="R1399" s="49">
        <f t="shared" si="134"/>
        <v>88.478571428571513</v>
      </c>
    </row>
    <row r="1400" spans="12:18" hidden="1">
      <c r="L1400" s="71"/>
      <c r="M1400" s="48">
        <v>1.66</v>
      </c>
      <c r="N1400" s="49">
        <f t="shared" si="130"/>
        <v>73.285714285714306</v>
      </c>
      <c r="O1400" s="49">
        <f t="shared" si="131"/>
        <v>77.771428571428672</v>
      </c>
      <c r="P1400" s="49">
        <f t="shared" si="132"/>
        <v>83.142857142857153</v>
      </c>
      <c r="Q1400" s="49">
        <f t="shared" si="133"/>
        <v>85.619999999999933</v>
      </c>
      <c r="R1400" s="49">
        <f t="shared" si="134"/>
        <v>88.497142857142947</v>
      </c>
    </row>
    <row r="1401" spans="12:18" hidden="1">
      <c r="L1401" s="71"/>
      <c r="M1401" s="48">
        <v>1.67</v>
      </c>
      <c r="N1401" s="49">
        <f t="shared" si="130"/>
        <v>73.32857142857145</v>
      </c>
      <c r="O1401" s="49">
        <f t="shared" si="131"/>
        <v>77.807142857142964</v>
      </c>
      <c r="P1401" s="49">
        <f t="shared" si="132"/>
        <v>83.164285714285725</v>
      </c>
      <c r="Q1401" s="49">
        <f t="shared" si="133"/>
        <v>85.63999999999993</v>
      </c>
      <c r="R1401" s="49">
        <f t="shared" si="134"/>
        <v>88.515714285714381</v>
      </c>
    </row>
    <row r="1402" spans="12:18" hidden="1">
      <c r="L1402" s="71"/>
      <c r="M1402" s="48">
        <v>1.68</v>
      </c>
      <c r="N1402" s="49">
        <f t="shared" si="130"/>
        <v>73.371428571428595</v>
      </c>
      <c r="O1402" s="49">
        <f t="shared" si="131"/>
        <v>77.842857142857255</v>
      </c>
      <c r="P1402" s="49">
        <f t="shared" si="132"/>
        <v>83.185714285714297</v>
      </c>
      <c r="Q1402" s="49">
        <f t="shared" si="133"/>
        <v>85.659999999999926</v>
      </c>
      <c r="R1402" s="49">
        <f t="shared" si="134"/>
        <v>88.534285714285815</v>
      </c>
    </row>
    <row r="1403" spans="12:18" hidden="1">
      <c r="L1403" s="71"/>
      <c r="M1403" s="48">
        <v>1.69</v>
      </c>
      <c r="N1403" s="49">
        <f t="shared" si="130"/>
        <v>73.414285714285739</v>
      </c>
      <c r="O1403" s="49">
        <f t="shared" si="131"/>
        <v>77.878571428571547</v>
      </c>
      <c r="P1403" s="49">
        <f t="shared" si="132"/>
        <v>83.20714285714287</v>
      </c>
      <c r="Q1403" s="49">
        <f t="shared" si="133"/>
        <v>85.679999999999922</v>
      </c>
      <c r="R1403" s="49">
        <f t="shared" si="134"/>
        <v>88.552857142857249</v>
      </c>
    </row>
    <row r="1404" spans="12:18" hidden="1">
      <c r="L1404" s="71"/>
      <c r="M1404" s="48">
        <v>1.7</v>
      </c>
      <c r="N1404" s="49">
        <f t="shared" si="130"/>
        <v>73.457142857142884</v>
      </c>
      <c r="O1404" s="49">
        <f t="shared" si="131"/>
        <v>77.914285714285839</v>
      </c>
      <c r="P1404" s="49">
        <f t="shared" si="132"/>
        <v>83.228571428571442</v>
      </c>
      <c r="Q1404" s="49">
        <f t="shared" si="133"/>
        <v>85.699999999999918</v>
      </c>
      <c r="R1404" s="49">
        <f t="shared" si="134"/>
        <v>88.571428571428683</v>
      </c>
    </row>
    <row r="1405" spans="12:18" hidden="1">
      <c r="L1405" s="71"/>
      <c r="M1405" s="48">
        <v>1.71</v>
      </c>
      <c r="N1405" s="49">
        <f t="shared" si="130"/>
        <v>73.500000000000028</v>
      </c>
      <c r="O1405" s="49">
        <f t="shared" si="131"/>
        <v>77.950000000000131</v>
      </c>
      <c r="P1405" s="49">
        <f t="shared" si="132"/>
        <v>83.250000000000014</v>
      </c>
      <c r="Q1405" s="49">
        <f t="shared" si="133"/>
        <v>85.719999999999914</v>
      </c>
      <c r="R1405" s="49">
        <f t="shared" si="134"/>
        <v>88.590000000000117</v>
      </c>
    </row>
    <row r="1406" spans="12:18" hidden="1">
      <c r="L1406" s="71"/>
      <c r="M1406" s="48">
        <v>1.72</v>
      </c>
      <c r="N1406" s="49">
        <f t="shared" si="130"/>
        <v>73.542857142857173</v>
      </c>
      <c r="O1406" s="49">
        <f t="shared" si="131"/>
        <v>77.985714285714423</v>
      </c>
      <c r="P1406" s="49">
        <f t="shared" si="132"/>
        <v>83.271428571428586</v>
      </c>
      <c r="Q1406" s="49">
        <f t="shared" si="133"/>
        <v>85.73999999999991</v>
      </c>
      <c r="R1406" s="49">
        <f t="shared" si="134"/>
        <v>88.608571428571551</v>
      </c>
    </row>
    <row r="1407" spans="12:18" hidden="1">
      <c r="L1407" s="71"/>
      <c r="M1407" s="48">
        <v>1.73</v>
      </c>
      <c r="N1407" s="49">
        <f t="shared" si="130"/>
        <v>73.585714285714317</v>
      </c>
      <c r="O1407" s="49">
        <f t="shared" si="131"/>
        <v>78.021428571428714</v>
      </c>
      <c r="P1407" s="49">
        <f t="shared" si="132"/>
        <v>83.292857142857159</v>
      </c>
      <c r="Q1407" s="49">
        <f t="shared" si="133"/>
        <v>85.759999999999906</v>
      </c>
      <c r="R1407" s="49">
        <f t="shared" si="134"/>
        <v>88.627142857142985</v>
      </c>
    </row>
    <row r="1408" spans="12:18" hidden="1">
      <c r="L1408" s="71"/>
      <c r="M1408" s="48">
        <v>1.74</v>
      </c>
      <c r="N1408" s="49">
        <f t="shared" si="130"/>
        <v>73.628571428571462</v>
      </c>
      <c r="O1408" s="49">
        <f t="shared" si="131"/>
        <v>78.057142857143006</v>
      </c>
      <c r="P1408" s="49">
        <f t="shared" si="132"/>
        <v>83.314285714285731</v>
      </c>
      <c r="Q1408" s="49">
        <f t="shared" si="133"/>
        <v>85.779999999999902</v>
      </c>
      <c r="R1408" s="49">
        <f t="shared" si="134"/>
        <v>88.645714285714419</v>
      </c>
    </row>
    <row r="1409" spans="12:18" hidden="1">
      <c r="L1409" s="71"/>
      <c r="M1409" s="48">
        <v>1.75</v>
      </c>
      <c r="N1409" s="49">
        <f t="shared" si="130"/>
        <v>73.671428571428606</v>
      </c>
      <c r="O1409" s="49">
        <f t="shared" si="131"/>
        <v>78.092857142857298</v>
      </c>
      <c r="P1409" s="49">
        <f t="shared" si="132"/>
        <v>83.335714285714303</v>
      </c>
      <c r="Q1409" s="49">
        <f t="shared" si="133"/>
        <v>85.799999999999898</v>
      </c>
      <c r="R1409" s="49">
        <f t="shared" si="134"/>
        <v>88.664285714285853</v>
      </c>
    </row>
    <row r="1410" spans="12:18" hidden="1">
      <c r="L1410" s="71"/>
      <c r="M1410" s="48">
        <v>1.76</v>
      </c>
      <c r="N1410" s="49">
        <f t="shared" si="130"/>
        <v>73.714285714285751</v>
      </c>
      <c r="O1410" s="49">
        <f t="shared" si="131"/>
        <v>78.12857142857159</v>
      </c>
      <c r="P1410" s="49">
        <f t="shared" si="132"/>
        <v>83.357142857142875</v>
      </c>
      <c r="Q1410" s="49">
        <f t="shared" si="133"/>
        <v>85.819999999999894</v>
      </c>
      <c r="R1410" s="49">
        <f t="shared" si="134"/>
        <v>88.682857142857287</v>
      </c>
    </row>
    <row r="1411" spans="12:18" hidden="1">
      <c r="L1411" s="71"/>
      <c r="M1411" s="48">
        <v>1.77</v>
      </c>
      <c r="N1411" s="49">
        <f t="shared" si="130"/>
        <v>73.757142857142895</v>
      </c>
      <c r="O1411" s="49">
        <f t="shared" si="131"/>
        <v>78.164285714285882</v>
      </c>
      <c r="P1411" s="49">
        <f t="shared" si="132"/>
        <v>83.378571428571448</v>
      </c>
      <c r="Q1411" s="49">
        <f t="shared" si="133"/>
        <v>85.83999999999989</v>
      </c>
      <c r="R1411" s="49">
        <f t="shared" si="134"/>
        <v>88.701428571428721</v>
      </c>
    </row>
    <row r="1412" spans="12:18" hidden="1">
      <c r="L1412" s="71"/>
      <c r="M1412" s="48">
        <v>1.78</v>
      </c>
      <c r="N1412" s="49">
        <f t="shared" si="130"/>
        <v>73.80000000000004</v>
      </c>
      <c r="O1412" s="49">
        <f t="shared" si="131"/>
        <v>78.200000000000173</v>
      </c>
      <c r="P1412" s="49">
        <f t="shared" si="132"/>
        <v>83.40000000000002</v>
      </c>
      <c r="Q1412" s="49">
        <f t="shared" si="133"/>
        <v>85.859999999999886</v>
      </c>
      <c r="R1412" s="49">
        <f t="shared" si="134"/>
        <v>88.720000000000155</v>
      </c>
    </row>
    <row r="1413" spans="12:18" hidden="1">
      <c r="L1413" s="71"/>
      <c r="M1413" s="48">
        <v>1.79</v>
      </c>
      <c r="N1413" s="49">
        <f t="shared" si="130"/>
        <v>73.842857142857184</v>
      </c>
      <c r="O1413" s="49">
        <f t="shared" si="131"/>
        <v>78.235714285714465</v>
      </c>
      <c r="P1413" s="49">
        <f t="shared" si="132"/>
        <v>83.421428571428592</v>
      </c>
      <c r="Q1413" s="49">
        <f t="shared" si="133"/>
        <v>85.879999999999882</v>
      </c>
      <c r="R1413" s="49">
        <f t="shared" si="134"/>
        <v>88.738571428571589</v>
      </c>
    </row>
    <row r="1414" spans="12:18" hidden="1">
      <c r="L1414" s="71"/>
      <c r="M1414" s="48">
        <v>1.8</v>
      </c>
      <c r="N1414" s="49">
        <f t="shared" si="130"/>
        <v>73.885714285714329</v>
      </c>
      <c r="O1414" s="49">
        <f t="shared" si="131"/>
        <v>78.271428571428757</v>
      </c>
      <c r="P1414" s="49">
        <f t="shared" si="132"/>
        <v>83.442857142857164</v>
      </c>
      <c r="Q1414" s="49">
        <f t="shared" si="133"/>
        <v>85.899999999999878</v>
      </c>
      <c r="R1414" s="49">
        <f t="shared" si="134"/>
        <v>88.757142857143023</v>
      </c>
    </row>
    <row r="1415" spans="12:18" hidden="1">
      <c r="L1415" s="71"/>
      <c r="M1415" s="48">
        <v>1.81</v>
      </c>
      <c r="N1415" s="49">
        <f t="shared" si="130"/>
        <v>73.928571428571473</v>
      </c>
      <c r="O1415" s="49">
        <f t="shared" si="131"/>
        <v>78.307142857143049</v>
      </c>
      <c r="P1415" s="49">
        <f t="shared" si="132"/>
        <v>83.464285714285737</v>
      </c>
      <c r="Q1415" s="49">
        <f t="shared" si="133"/>
        <v>85.919999999999874</v>
      </c>
      <c r="R1415" s="49">
        <f t="shared" si="134"/>
        <v>88.775714285714457</v>
      </c>
    </row>
    <row r="1416" spans="12:18" hidden="1">
      <c r="L1416" s="71"/>
      <c r="M1416" s="48">
        <v>1.82</v>
      </c>
      <c r="N1416" s="49">
        <f t="shared" si="130"/>
        <v>73.971428571428618</v>
      </c>
      <c r="O1416" s="49">
        <f t="shared" si="131"/>
        <v>78.342857142857341</v>
      </c>
      <c r="P1416" s="49">
        <f t="shared" si="132"/>
        <v>83.485714285714309</v>
      </c>
      <c r="Q1416" s="49">
        <f t="shared" si="133"/>
        <v>85.93999999999987</v>
      </c>
      <c r="R1416" s="49">
        <f t="shared" si="134"/>
        <v>88.794285714285891</v>
      </c>
    </row>
    <row r="1417" spans="12:18" hidden="1">
      <c r="L1417" s="71"/>
      <c r="M1417" s="48">
        <v>1.83</v>
      </c>
      <c r="N1417" s="49">
        <f t="shared" si="130"/>
        <v>74.014285714285762</v>
      </c>
      <c r="O1417" s="49">
        <f t="shared" si="131"/>
        <v>78.378571428571632</v>
      </c>
      <c r="P1417" s="49">
        <f t="shared" si="132"/>
        <v>83.507142857142881</v>
      </c>
      <c r="Q1417" s="49">
        <f t="shared" si="133"/>
        <v>85.959999999999866</v>
      </c>
      <c r="R1417" s="49">
        <f t="shared" si="134"/>
        <v>88.812857142857325</v>
      </c>
    </row>
    <row r="1418" spans="12:18" hidden="1">
      <c r="L1418" s="71"/>
      <c r="M1418" s="48">
        <v>1.84</v>
      </c>
      <c r="N1418" s="49">
        <f t="shared" si="130"/>
        <v>74.057142857142907</v>
      </c>
      <c r="O1418" s="49">
        <f t="shared" si="131"/>
        <v>78.414285714285924</v>
      </c>
      <c r="P1418" s="49">
        <f t="shared" si="132"/>
        <v>83.528571428571453</v>
      </c>
      <c r="Q1418" s="49">
        <f t="shared" si="133"/>
        <v>85.979999999999862</v>
      </c>
      <c r="R1418" s="49">
        <f t="shared" si="134"/>
        <v>88.831428571428759</v>
      </c>
    </row>
    <row r="1419" spans="12:18" hidden="1">
      <c r="L1419" s="71"/>
      <c r="M1419" s="48">
        <v>1.85</v>
      </c>
      <c r="N1419" s="49">
        <f t="shared" si="130"/>
        <v>74.100000000000051</v>
      </c>
      <c r="O1419" s="49">
        <f t="shared" si="131"/>
        <v>78.450000000000216</v>
      </c>
      <c r="P1419" s="49">
        <f t="shared" si="132"/>
        <v>83.550000000000026</v>
      </c>
      <c r="Q1419" s="49">
        <f t="shared" si="133"/>
        <v>85.999999999999858</v>
      </c>
      <c r="R1419" s="49">
        <f t="shared" si="134"/>
        <v>88.850000000000193</v>
      </c>
    </row>
    <row r="1420" spans="12:18" hidden="1">
      <c r="L1420" s="71"/>
      <c r="M1420" s="48">
        <v>1.86</v>
      </c>
      <c r="N1420" s="49">
        <f t="shared" si="130"/>
        <v>74.142857142857196</v>
      </c>
      <c r="O1420" s="49">
        <f t="shared" si="131"/>
        <v>78.485714285714508</v>
      </c>
      <c r="P1420" s="49">
        <f t="shared" si="132"/>
        <v>83.571428571428598</v>
      </c>
      <c r="Q1420" s="49">
        <f t="shared" si="133"/>
        <v>86.019999999999854</v>
      </c>
      <c r="R1420" s="49">
        <f t="shared" si="134"/>
        <v>88.868571428571627</v>
      </c>
    </row>
    <row r="1421" spans="12:18" hidden="1">
      <c r="L1421" s="71"/>
      <c r="M1421" s="48">
        <v>1.87</v>
      </c>
      <c r="N1421" s="49">
        <f t="shared" si="130"/>
        <v>74.18571428571434</v>
      </c>
      <c r="O1421" s="49">
        <f t="shared" si="131"/>
        <v>78.5214285714288</v>
      </c>
      <c r="P1421" s="49">
        <f t="shared" si="132"/>
        <v>83.59285714285717</v>
      </c>
      <c r="Q1421" s="49">
        <f t="shared" si="133"/>
        <v>86.03999999999985</v>
      </c>
      <c r="R1421" s="49">
        <f t="shared" si="134"/>
        <v>88.887142857143061</v>
      </c>
    </row>
    <row r="1422" spans="12:18" hidden="1">
      <c r="L1422" s="71"/>
      <c r="M1422" s="48">
        <v>1.88</v>
      </c>
      <c r="N1422" s="49">
        <f t="shared" si="130"/>
        <v>74.228571428571485</v>
      </c>
      <c r="O1422" s="49">
        <f t="shared" si="131"/>
        <v>78.557142857143091</v>
      </c>
      <c r="P1422" s="49">
        <f t="shared" si="132"/>
        <v>83.614285714285742</v>
      </c>
      <c r="Q1422" s="49">
        <f t="shared" si="133"/>
        <v>86.059999999999846</v>
      </c>
      <c r="R1422" s="49">
        <f t="shared" si="134"/>
        <v>88.905714285714495</v>
      </c>
    </row>
    <row r="1423" spans="12:18" hidden="1">
      <c r="L1423" s="71"/>
      <c r="M1423" s="48">
        <v>1.89</v>
      </c>
      <c r="N1423" s="49">
        <f t="shared" si="130"/>
        <v>74.271428571428629</v>
      </c>
      <c r="O1423" s="49">
        <f t="shared" si="131"/>
        <v>78.592857142857383</v>
      </c>
      <c r="P1423" s="49">
        <f t="shared" si="132"/>
        <v>83.635714285714315</v>
      </c>
      <c r="Q1423" s="49">
        <f t="shared" si="133"/>
        <v>86.079999999999842</v>
      </c>
      <c r="R1423" s="49">
        <f t="shared" si="134"/>
        <v>88.924285714285929</v>
      </c>
    </row>
    <row r="1424" spans="12:18" hidden="1">
      <c r="L1424" s="71"/>
      <c r="M1424" s="48">
        <v>1.9</v>
      </c>
      <c r="N1424" s="49">
        <f t="shared" si="130"/>
        <v>74.314285714285774</v>
      </c>
      <c r="O1424" s="49">
        <f t="shared" si="131"/>
        <v>78.628571428571675</v>
      </c>
      <c r="P1424" s="49">
        <f t="shared" si="132"/>
        <v>83.657142857142887</v>
      </c>
      <c r="Q1424" s="49">
        <f t="shared" si="133"/>
        <v>86.099999999999838</v>
      </c>
      <c r="R1424" s="49">
        <f t="shared" si="134"/>
        <v>88.942857142857363</v>
      </c>
    </row>
    <row r="1425" spans="12:18" hidden="1">
      <c r="L1425" s="71"/>
      <c r="M1425" s="48">
        <v>1.91</v>
      </c>
      <c r="N1425" s="49">
        <f t="shared" si="130"/>
        <v>74.357142857142918</v>
      </c>
      <c r="O1425" s="49">
        <f t="shared" si="131"/>
        <v>78.664285714285967</v>
      </c>
      <c r="P1425" s="49">
        <f t="shared" si="132"/>
        <v>83.678571428571459</v>
      </c>
      <c r="Q1425" s="49">
        <f t="shared" si="133"/>
        <v>86.119999999999834</v>
      </c>
      <c r="R1425" s="49">
        <f t="shared" si="134"/>
        <v>88.961428571428797</v>
      </c>
    </row>
    <row r="1426" spans="12:18" hidden="1">
      <c r="L1426" s="71"/>
      <c r="M1426" s="48">
        <v>1.92</v>
      </c>
      <c r="N1426" s="49">
        <f t="shared" si="130"/>
        <v>74.400000000000063</v>
      </c>
      <c r="O1426" s="49">
        <f t="shared" si="131"/>
        <v>78.700000000000259</v>
      </c>
      <c r="P1426" s="49">
        <f t="shared" si="132"/>
        <v>83.700000000000031</v>
      </c>
      <c r="Q1426" s="49">
        <f t="shared" si="133"/>
        <v>86.13999999999983</v>
      </c>
      <c r="R1426" s="49">
        <f t="shared" si="134"/>
        <v>88.980000000000231</v>
      </c>
    </row>
    <row r="1427" spans="12:18" hidden="1">
      <c r="L1427" s="71"/>
      <c r="M1427" s="48">
        <v>1.93</v>
      </c>
      <c r="N1427" s="49">
        <f t="shared" si="130"/>
        <v>74.442857142857207</v>
      </c>
      <c r="O1427" s="49">
        <f t="shared" si="131"/>
        <v>78.73571428571455</v>
      </c>
      <c r="P1427" s="49">
        <f t="shared" si="132"/>
        <v>83.721428571428604</v>
      </c>
      <c r="Q1427" s="49">
        <f t="shared" si="133"/>
        <v>86.159999999999826</v>
      </c>
      <c r="R1427" s="49">
        <f t="shared" si="134"/>
        <v>88.998571428571665</v>
      </c>
    </row>
    <row r="1428" spans="12:18" hidden="1">
      <c r="L1428" s="71"/>
      <c r="M1428" s="48">
        <v>1.94</v>
      </c>
      <c r="N1428" s="49">
        <f t="shared" si="130"/>
        <v>74.485714285714351</v>
      </c>
      <c r="O1428" s="49">
        <f t="shared" si="131"/>
        <v>78.771428571428842</v>
      </c>
      <c r="P1428" s="49">
        <f t="shared" si="132"/>
        <v>83.742857142857176</v>
      </c>
      <c r="Q1428" s="49">
        <f t="shared" si="133"/>
        <v>86.179999999999822</v>
      </c>
      <c r="R1428" s="49">
        <f t="shared" si="134"/>
        <v>89.017142857143099</v>
      </c>
    </row>
    <row r="1429" spans="12:18" hidden="1">
      <c r="L1429" s="71"/>
      <c r="M1429" s="48">
        <v>1.95</v>
      </c>
      <c r="N1429" s="49">
        <f t="shared" si="130"/>
        <v>74.528571428571496</v>
      </c>
      <c r="O1429" s="49">
        <f t="shared" si="131"/>
        <v>78.807142857143134</v>
      </c>
      <c r="P1429" s="49">
        <f t="shared" si="132"/>
        <v>83.764285714285748</v>
      </c>
      <c r="Q1429" s="49">
        <f t="shared" si="133"/>
        <v>86.199999999999818</v>
      </c>
      <c r="R1429" s="49">
        <f t="shared" si="134"/>
        <v>89.035714285714533</v>
      </c>
    </row>
    <row r="1430" spans="12:18" hidden="1">
      <c r="L1430" s="71"/>
      <c r="M1430" s="48">
        <v>1.96</v>
      </c>
      <c r="N1430" s="49">
        <f t="shared" si="130"/>
        <v>74.57142857142864</v>
      </c>
      <c r="O1430" s="49">
        <f t="shared" si="131"/>
        <v>78.842857142857426</v>
      </c>
      <c r="P1430" s="49">
        <f t="shared" si="132"/>
        <v>83.78571428571432</v>
      </c>
      <c r="Q1430" s="49">
        <f t="shared" si="133"/>
        <v>86.219999999999814</v>
      </c>
      <c r="R1430" s="49">
        <f t="shared" si="134"/>
        <v>89.054285714285967</v>
      </c>
    </row>
    <row r="1431" spans="12:18" hidden="1">
      <c r="L1431" s="71"/>
      <c r="M1431" s="48">
        <v>1.97</v>
      </c>
      <c r="N1431" s="49">
        <f t="shared" si="130"/>
        <v>74.614285714285785</v>
      </c>
      <c r="O1431" s="49">
        <f t="shared" si="131"/>
        <v>78.878571428571718</v>
      </c>
      <c r="P1431" s="49">
        <f t="shared" si="132"/>
        <v>83.807142857142892</v>
      </c>
      <c r="Q1431" s="49">
        <f t="shared" si="133"/>
        <v>86.23999999999981</v>
      </c>
      <c r="R1431" s="49">
        <f t="shared" si="134"/>
        <v>89.072857142857401</v>
      </c>
    </row>
    <row r="1432" spans="12:18" hidden="1">
      <c r="L1432" s="71"/>
      <c r="M1432" s="48">
        <v>1.98</v>
      </c>
      <c r="N1432" s="49">
        <f t="shared" si="130"/>
        <v>74.657142857142929</v>
      </c>
      <c r="O1432" s="49">
        <f t="shared" si="131"/>
        <v>78.914285714286009</v>
      </c>
      <c r="P1432" s="49">
        <f t="shared" si="132"/>
        <v>83.828571428571465</v>
      </c>
      <c r="Q1432" s="49">
        <f t="shared" si="133"/>
        <v>86.259999999999806</v>
      </c>
      <c r="R1432" s="49">
        <f t="shared" si="134"/>
        <v>89.091428571428835</v>
      </c>
    </row>
    <row r="1433" spans="12:18" hidden="1">
      <c r="L1433" s="71"/>
      <c r="M1433" s="48">
        <v>1.99</v>
      </c>
      <c r="N1433" s="49">
        <f t="shared" si="130"/>
        <v>74.700000000000074</v>
      </c>
      <c r="O1433" s="49">
        <f t="shared" si="131"/>
        <v>78.950000000000301</v>
      </c>
      <c r="P1433" s="49">
        <f t="shared" si="132"/>
        <v>83.850000000000037</v>
      </c>
      <c r="Q1433" s="49">
        <f t="shared" si="133"/>
        <v>86.279999999999802</v>
      </c>
      <c r="R1433" s="49">
        <f t="shared" si="134"/>
        <v>89.110000000000269</v>
      </c>
    </row>
    <row r="1434" spans="12:18" hidden="1">
      <c r="L1434" s="71"/>
      <c r="M1434" s="48">
        <v>2</v>
      </c>
      <c r="N1434" s="49">
        <f t="shared" si="130"/>
        <v>74.742857142857218</v>
      </c>
      <c r="O1434" s="49">
        <f t="shared" si="131"/>
        <v>78.985714285714593</v>
      </c>
      <c r="P1434" s="49">
        <f t="shared" si="132"/>
        <v>83.871428571428609</v>
      </c>
      <c r="Q1434" s="49">
        <f t="shared" si="133"/>
        <v>86.299999999999798</v>
      </c>
      <c r="R1434" s="49">
        <f t="shared" si="134"/>
        <v>89.128571428571703</v>
      </c>
    </row>
    <row r="1435" spans="12:18" hidden="1">
      <c r="L1435" s="71"/>
      <c r="M1435" s="48">
        <v>2.0099999999999998</v>
      </c>
      <c r="N1435" s="49">
        <f t="shared" si="130"/>
        <v>74.785714285714363</v>
      </c>
      <c r="O1435" s="49">
        <f t="shared" si="131"/>
        <v>79.021428571428885</v>
      </c>
      <c r="P1435" s="49">
        <f t="shared" si="132"/>
        <v>83.892857142857181</v>
      </c>
      <c r="Q1435" s="49">
        <f t="shared" si="133"/>
        <v>86.319999999999794</v>
      </c>
      <c r="R1435" s="49">
        <f t="shared" si="134"/>
        <v>89.147142857143137</v>
      </c>
    </row>
    <row r="1436" spans="12:18" hidden="1">
      <c r="L1436" s="71"/>
      <c r="M1436" s="48">
        <v>2.02</v>
      </c>
      <c r="N1436" s="49">
        <f t="shared" si="130"/>
        <v>74.828571428571507</v>
      </c>
      <c r="O1436" s="49">
        <f t="shared" si="131"/>
        <v>79.057142857143177</v>
      </c>
      <c r="P1436" s="49">
        <f t="shared" si="132"/>
        <v>83.914285714285754</v>
      </c>
      <c r="Q1436" s="49">
        <f t="shared" si="133"/>
        <v>86.33999999999979</v>
      </c>
      <c r="R1436" s="49">
        <f t="shared" si="134"/>
        <v>89.165714285714571</v>
      </c>
    </row>
    <row r="1437" spans="12:18" hidden="1">
      <c r="L1437" s="71"/>
      <c r="M1437" s="48">
        <v>2.0299999999999998</v>
      </c>
      <c r="N1437" s="49">
        <f t="shared" si="130"/>
        <v>74.871428571428652</v>
      </c>
      <c r="O1437" s="49">
        <f t="shared" si="131"/>
        <v>79.092857142857468</v>
      </c>
      <c r="P1437" s="49">
        <f t="shared" si="132"/>
        <v>83.935714285714326</v>
      </c>
      <c r="Q1437" s="49">
        <f t="shared" si="133"/>
        <v>86.359999999999786</v>
      </c>
      <c r="R1437" s="49">
        <f t="shared" si="134"/>
        <v>89.184285714286005</v>
      </c>
    </row>
    <row r="1438" spans="12:18" hidden="1">
      <c r="L1438" s="71"/>
      <c r="M1438" s="48">
        <v>2.04</v>
      </c>
      <c r="N1438" s="49">
        <f t="shared" si="130"/>
        <v>74.914285714285796</v>
      </c>
      <c r="O1438" s="49">
        <f t="shared" si="131"/>
        <v>79.12857142857176</v>
      </c>
      <c r="P1438" s="49">
        <f t="shared" si="132"/>
        <v>83.957142857142898</v>
      </c>
      <c r="Q1438" s="49">
        <f t="shared" si="133"/>
        <v>86.379999999999782</v>
      </c>
      <c r="R1438" s="49">
        <f t="shared" si="134"/>
        <v>89.202857142857439</v>
      </c>
    </row>
    <row r="1439" spans="12:18" hidden="1">
      <c r="L1439" s="71"/>
      <c r="M1439" s="48">
        <v>2.0499999999999998</v>
      </c>
      <c r="N1439" s="49">
        <f t="shared" si="130"/>
        <v>74.957142857142941</v>
      </c>
      <c r="O1439" s="49">
        <f t="shared" si="131"/>
        <v>79.164285714286052</v>
      </c>
      <c r="P1439" s="49">
        <f t="shared" si="132"/>
        <v>83.97857142857147</v>
      </c>
      <c r="Q1439" s="49">
        <f t="shared" si="133"/>
        <v>86.399999999999778</v>
      </c>
      <c r="R1439" s="49">
        <f t="shared" si="134"/>
        <v>89.221428571428874</v>
      </c>
    </row>
    <row r="1440" spans="12:18" hidden="1">
      <c r="L1440" s="71"/>
      <c r="M1440" s="48">
        <v>2.06</v>
      </c>
      <c r="N1440" s="49">
        <f t="shared" si="130"/>
        <v>75.000000000000085</v>
      </c>
      <c r="O1440" s="49">
        <f t="shared" si="131"/>
        <v>79.200000000000344</v>
      </c>
      <c r="P1440" s="49">
        <f t="shared" si="132"/>
        <v>84.000000000000043</v>
      </c>
      <c r="Q1440" s="49">
        <f t="shared" si="133"/>
        <v>86.419999999999774</v>
      </c>
      <c r="R1440" s="49">
        <f t="shared" si="134"/>
        <v>89.240000000000308</v>
      </c>
    </row>
    <row r="1441" spans="12:18" hidden="1">
      <c r="L1441" s="71"/>
      <c r="M1441" s="48">
        <v>2.0699999999999998</v>
      </c>
      <c r="N1441" s="49">
        <f t="shared" si="130"/>
        <v>75.04285714285723</v>
      </c>
      <c r="O1441" s="49">
        <f t="shared" si="131"/>
        <v>79.235714285714636</v>
      </c>
      <c r="P1441" s="49">
        <f t="shared" si="132"/>
        <v>84.021428571428615</v>
      </c>
      <c r="Q1441" s="49">
        <f t="shared" si="133"/>
        <v>86.43999999999977</v>
      </c>
      <c r="R1441" s="49">
        <f t="shared" si="134"/>
        <v>89.258571428571742</v>
      </c>
    </row>
    <row r="1442" spans="12:18" hidden="1">
      <c r="L1442" s="71"/>
      <c r="M1442" s="48">
        <v>2.08</v>
      </c>
      <c r="N1442" s="49">
        <f t="shared" si="130"/>
        <v>75.085714285714374</v>
      </c>
      <c r="O1442" s="49">
        <f t="shared" si="131"/>
        <v>79.271428571428928</v>
      </c>
      <c r="P1442" s="49">
        <f t="shared" si="132"/>
        <v>84.042857142857187</v>
      </c>
      <c r="Q1442" s="49">
        <f t="shared" si="133"/>
        <v>86.459999999999766</v>
      </c>
      <c r="R1442" s="49">
        <f t="shared" si="134"/>
        <v>89.277142857143176</v>
      </c>
    </row>
    <row r="1443" spans="12:18" hidden="1">
      <c r="L1443" s="71"/>
      <c r="M1443" s="48">
        <v>2.09</v>
      </c>
      <c r="N1443" s="49">
        <f t="shared" si="130"/>
        <v>75.128571428571519</v>
      </c>
      <c r="O1443" s="49">
        <f t="shared" si="131"/>
        <v>79.307142857143219</v>
      </c>
      <c r="P1443" s="49">
        <f t="shared" si="132"/>
        <v>84.064285714285759</v>
      </c>
      <c r="Q1443" s="49">
        <f t="shared" si="133"/>
        <v>86.479999999999762</v>
      </c>
      <c r="R1443" s="49">
        <f t="shared" si="134"/>
        <v>89.29571428571461</v>
      </c>
    </row>
    <row r="1444" spans="12:18" hidden="1">
      <c r="L1444" s="71"/>
      <c r="M1444" s="48">
        <v>2.1</v>
      </c>
      <c r="N1444" s="49">
        <f t="shared" si="130"/>
        <v>75.171428571428663</v>
      </c>
      <c r="O1444" s="49">
        <f t="shared" si="131"/>
        <v>79.342857142857511</v>
      </c>
      <c r="P1444" s="49">
        <f t="shared" si="132"/>
        <v>84.085714285714332</v>
      </c>
      <c r="Q1444" s="49">
        <f t="shared" si="133"/>
        <v>86.499999999999758</v>
      </c>
      <c r="R1444" s="49">
        <f t="shared" si="134"/>
        <v>89.314285714286044</v>
      </c>
    </row>
    <row r="1445" spans="12:18" hidden="1">
      <c r="L1445" s="71"/>
      <c r="M1445" s="48">
        <v>2.11</v>
      </c>
      <c r="N1445" s="49">
        <f t="shared" si="130"/>
        <v>75.214285714285808</v>
      </c>
      <c r="O1445" s="49">
        <f t="shared" si="131"/>
        <v>79.378571428571803</v>
      </c>
      <c r="P1445" s="49">
        <f t="shared" si="132"/>
        <v>84.107142857142904</v>
      </c>
      <c r="Q1445" s="49">
        <f t="shared" si="133"/>
        <v>86.519999999999754</v>
      </c>
      <c r="R1445" s="49">
        <f t="shared" si="134"/>
        <v>89.332857142857478</v>
      </c>
    </row>
    <row r="1446" spans="12:18" hidden="1">
      <c r="L1446" s="71"/>
      <c r="M1446" s="48">
        <v>2.12</v>
      </c>
      <c r="N1446" s="49">
        <f t="shared" si="130"/>
        <v>75.257142857142952</v>
      </c>
      <c r="O1446" s="49">
        <f t="shared" si="131"/>
        <v>79.414285714286095</v>
      </c>
      <c r="P1446" s="49">
        <f t="shared" si="132"/>
        <v>84.128571428571476</v>
      </c>
      <c r="Q1446" s="49">
        <f t="shared" si="133"/>
        <v>86.53999999999975</v>
      </c>
      <c r="R1446" s="49">
        <f t="shared" si="134"/>
        <v>89.351428571428912</v>
      </c>
    </row>
    <row r="1447" spans="12:18" hidden="1">
      <c r="L1447" s="71"/>
      <c r="M1447" s="48">
        <v>2.13</v>
      </c>
      <c r="N1447" s="49">
        <f t="shared" si="130"/>
        <v>75.300000000000097</v>
      </c>
      <c r="O1447" s="49">
        <f t="shared" si="131"/>
        <v>79.450000000000387</v>
      </c>
      <c r="P1447" s="49">
        <f t="shared" si="132"/>
        <v>84.150000000000048</v>
      </c>
      <c r="Q1447" s="49">
        <f t="shared" si="133"/>
        <v>86.559999999999746</v>
      </c>
      <c r="R1447" s="49">
        <f t="shared" si="134"/>
        <v>89.370000000000346</v>
      </c>
    </row>
    <row r="1448" spans="12:18" hidden="1">
      <c r="L1448" s="71"/>
      <c r="M1448" s="48">
        <v>2.14</v>
      </c>
      <c r="N1448" s="49">
        <f t="shared" si="130"/>
        <v>75.342857142857241</v>
      </c>
      <c r="O1448" s="49">
        <f t="shared" si="131"/>
        <v>79.485714285714678</v>
      </c>
      <c r="P1448" s="49">
        <f t="shared" si="132"/>
        <v>84.171428571428621</v>
      </c>
      <c r="Q1448" s="49">
        <f t="shared" si="133"/>
        <v>86.579999999999742</v>
      </c>
      <c r="R1448" s="49">
        <f t="shared" si="134"/>
        <v>89.38857142857178</v>
      </c>
    </row>
    <row r="1449" spans="12:18" hidden="1">
      <c r="L1449" s="71"/>
      <c r="M1449" s="48">
        <v>2.15</v>
      </c>
      <c r="N1449" s="49">
        <f t="shared" si="130"/>
        <v>75.385714285714386</v>
      </c>
      <c r="O1449" s="49">
        <f t="shared" si="131"/>
        <v>79.52142857142897</v>
      </c>
      <c r="P1449" s="49">
        <f t="shared" si="132"/>
        <v>84.192857142857193</v>
      </c>
      <c r="Q1449" s="49">
        <f t="shared" si="133"/>
        <v>86.599999999999739</v>
      </c>
      <c r="R1449" s="49">
        <f t="shared" si="134"/>
        <v>89.407142857143214</v>
      </c>
    </row>
    <row r="1450" spans="12:18" hidden="1">
      <c r="L1450" s="71"/>
      <c r="M1450" s="48">
        <v>2.16</v>
      </c>
      <c r="N1450" s="49">
        <f t="shared" ref="N1450:N1453" si="135">N1449+0.0428571428571429</f>
        <v>75.42857142857153</v>
      </c>
      <c r="O1450" s="49">
        <f t="shared" ref="O1450:O1453" si="136">O1449+0.0357142857142857</f>
        <v>79.557142857143262</v>
      </c>
      <c r="P1450" s="49">
        <f t="shared" ref="P1450:P1453" si="137">P1449+0.0214285714285714</f>
        <v>84.214285714285765</v>
      </c>
      <c r="Q1450" s="49">
        <f t="shared" ref="Q1450:Q1453" si="138">Q1449+0.02</f>
        <v>86.619999999999735</v>
      </c>
      <c r="R1450" s="49">
        <f t="shared" ref="R1450:R1453" si="139">R1449+0.0185714285714286</f>
        <v>89.425714285714648</v>
      </c>
    </row>
    <row r="1451" spans="12:18" hidden="1">
      <c r="L1451" s="71"/>
      <c r="M1451" s="48">
        <v>2.17</v>
      </c>
      <c r="N1451" s="49">
        <f t="shared" si="135"/>
        <v>75.471428571428675</v>
      </c>
      <c r="O1451" s="49">
        <f t="shared" si="136"/>
        <v>79.592857142857554</v>
      </c>
      <c r="P1451" s="49">
        <f t="shared" si="137"/>
        <v>84.235714285714337</v>
      </c>
      <c r="Q1451" s="49">
        <f t="shared" si="138"/>
        <v>86.639999999999731</v>
      </c>
      <c r="R1451" s="49">
        <f t="shared" si="139"/>
        <v>89.444285714286082</v>
      </c>
    </row>
    <row r="1452" spans="12:18" hidden="1">
      <c r="L1452" s="71"/>
      <c r="M1452" s="48">
        <v>2.1800000000000002</v>
      </c>
      <c r="N1452" s="49">
        <f t="shared" si="135"/>
        <v>75.514285714285819</v>
      </c>
      <c r="O1452" s="49">
        <f t="shared" si="136"/>
        <v>79.628571428571846</v>
      </c>
      <c r="P1452" s="49">
        <f t="shared" si="137"/>
        <v>84.25714285714291</v>
      </c>
      <c r="Q1452" s="49">
        <f t="shared" si="138"/>
        <v>86.659999999999727</v>
      </c>
      <c r="R1452" s="49">
        <f t="shared" si="139"/>
        <v>89.462857142857516</v>
      </c>
    </row>
    <row r="1453" spans="12:18" hidden="1">
      <c r="L1453" s="71"/>
      <c r="M1453" s="48">
        <v>2.19</v>
      </c>
      <c r="N1453" s="49">
        <f t="shared" si="135"/>
        <v>75.557142857142964</v>
      </c>
      <c r="O1453" s="49">
        <f t="shared" si="136"/>
        <v>79.664285714286137</v>
      </c>
      <c r="P1453" s="49">
        <f t="shared" si="137"/>
        <v>84.278571428571482</v>
      </c>
      <c r="Q1453" s="49">
        <f t="shared" si="138"/>
        <v>86.679999999999723</v>
      </c>
      <c r="R1453" s="49">
        <f t="shared" si="139"/>
        <v>89.48142857142895</v>
      </c>
    </row>
    <row r="1454" spans="12:18" hidden="1">
      <c r="L1454" s="71"/>
      <c r="M1454" s="48">
        <v>2.2000000000000002</v>
      </c>
      <c r="N1454" s="49">
        <v>75.599999999999994</v>
      </c>
      <c r="O1454" s="49">
        <v>79.7</v>
      </c>
      <c r="P1454" s="49">
        <v>84.3</v>
      </c>
      <c r="Q1454" s="49">
        <v>86.7</v>
      </c>
      <c r="R1454" s="49">
        <v>89.5</v>
      </c>
    </row>
    <row r="1455" spans="12:18" hidden="1">
      <c r="L1455" s="71"/>
      <c r="M1455" s="48">
        <v>2.21</v>
      </c>
      <c r="N1455" s="49">
        <f>N1454+0.0275</f>
        <v>75.627499999999998</v>
      </c>
      <c r="O1455" s="49">
        <f>O1454+0.0225</f>
        <v>79.722499999999997</v>
      </c>
      <c r="P1455" s="49">
        <f>P1454+0.015</f>
        <v>84.314999999999998</v>
      </c>
      <c r="Q1455" s="49">
        <f>Q1454+0.0125</f>
        <v>86.712500000000006</v>
      </c>
      <c r="R1455" s="49">
        <f>R1454+0.01125</f>
        <v>89.511250000000004</v>
      </c>
    </row>
    <row r="1456" spans="12:18" hidden="1">
      <c r="L1456" s="71"/>
      <c r="M1456" s="48">
        <v>2.2200000000000002</v>
      </c>
      <c r="N1456" s="49">
        <f t="shared" ref="N1456:N1519" si="140">N1455+0.0275</f>
        <v>75.655000000000001</v>
      </c>
      <c r="O1456" s="49">
        <f t="shared" ref="O1456:O1519" si="141">O1455+0.0225</f>
        <v>79.74499999999999</v>
      </c>
      <c r="P1456" s="49">
        <f t="shared" ref="P1456:P1519" si="142">P1455+0.015</f>
        <v>84.33</v>
      </c>
      <c r="Q1456" s="49">
        <f t="shared" ref="Q1456:Q1519" si="143">Q1455+0.0125</f>
        <v>86.725000000000009</v>
      </c>
      <c r="R1456" s="49">
        <f t="shared" ref="R1456:R1519" si="144">R1455+0.01125</f>
        <v>89.522500000000008</v>
      </c>
    </row>
    <row r="1457" spans="12:18" hidden="1">
      <c r="L1457" s="71"/>
      <c r="M1457" s="48">
        <v>2.23</v>
      </c>
      <c r="N1457" s="49">
        <f t="shared" si="140"/>
        <v>75.682500000000005</v>
      </c>
      <c r="O1457" s="49">
        <f t="shared" si="141"/>
        <v>79.767499999999984</v>
      </c>
      <c r="P1457" s="49">
        <f t="shared" si="142"/>
        <v>84.344999999999999</v>
      </c>
      <c r="Q1457" s="49">
        <f t="shared" si="143"/>
        <v>86.737500000000011</v>
      </c>
      <c r="R1457" s="49">
        <f t="shared" si="144"/>
        <v>89.533750000000012</v>
      </c>
    </row>
    <row r="1458" spans="12:18" hidden="1">
      <c r="L1458" s="71"/>
      <c r="M1458" s="48">
        <v>2.2400000000000002</v>
      </c>
      <c r="N1458" s="49">
        <f t="shared" si="140"/>
        <v>75.710000000000008</v>
      </c>
      <c r="O1458" s="49">
        <f t="shared" si="141"/>
        <v>79.789999999999978</v>
      </c>
      <c r="P1458" s="49">
        <f t="shared" si="142"/>
        <v>84.36</v>
      </c>
      <c r="Q1458" s="49">
        <f t="shared" si="143"/>
        <v>86.750000000000014</v>
      </c>
      <c r="R1458" s="49">
        <f t="shared" si="144"/>
        <v>89.545000000000016</v>
      </c>
    </row>
    <row r="1459" spans="12:18" hidden="1">
      <c r="L1459" s="71"/>
      <c r="M1459" s="48">
        <v>2.25</v>
      </c>
      <c r="N1459" s="49">
        <f t="shared" si="140"/>
        <v>75.737500000000011</v>
      </c>
      <c r="O1459" s="49">
        <f t="shared" si="141"/>
        <v>79.812499999999972</v>
      </c>
      <c r="P1459" s="49">
        <f t="shared" si="142"/>
        <v>84.375</v>
      </c>
      <c r="Q1459" s="49">
        <f t="shared" si="143"/>
        <v>86.762500000000017</v>
      </c>
      <c r="R1459" s="49">
        <f t="shared" si="144"/>
        <v>89.55625000000002</v>
      </c>
    </row>
    <row r="1460" spans="12:18" hidden="1">
      <c r="L1460" s="71"/>
      <c r="M1460" s="48">
        <v>2.2599999999999998</v>
      </c>
      <c r="N1460" s="49">
        <f t="shared" si="140"/>
        <v>75.765000000000015</v>
      </c>
      <c r="O1460" s="49">
        <f t="shared" si="141"/>
        <v>79.834999999999965</v>
      </c>
      <c r="P1460" s="49">
        <f t="shared" si="142"/>
        <v>84.39</v>
      </c>
      <c r="Q1460" s="49">
        <f t="shared" si="143"/>
        <v>86.77500000000002</v>
      </c>
      <c r="R1460" s="49">
        <f t="shared" si="144"/>
        <v>89.567500000000024</v>
      </c>
    </row>
    <row r="1461" spans="12:18" hidden="1">
      <c r="L1461" s="71"/>
      <c r="M1461" s="48">
        <v>2.27</v>
      </c>
      <c r="N1461" s="49">
        <f t="shared" si="140"/>
        <v>75.792500000000018</v>
      </c>
      <c r="O1461" s="49">
        <f t="shared" si="141"/>
        <v>79.857499999999959</v>
      </c>
      <c r="P1461" s="49">
        <f t="shared" si="142"/>
        <v>84.405000000000001</v>
      </c>
      <c r="Q1461" s="49">
        <f t="shared" si="143"/>
        <v>86.787500000000023</v>
      </c>
      <c r="R1461" s="49">
        <f t="shared" si="144"/>
        <v>89.578750000000028</v>
      </c>
    </row>
    <row r="1462" spans="12:18" hidden="1">
      <c r="L1462" s="71"/>
      <c r="M1462" s="48">
        <v>2.2799999999999998</v>
      </c>
      <c r="N1462" s="49">
        <f t="shared" si="140"/>
        <v>75.820000000000022</v>
      </c>
      <c r="O1462" s="49">
        <f t="shared" si="141"/>
        <v>79.879999999999953</v>
      </c>
      <c r="P1462" s="49">
        <f t="shared" si="142"/>
        <v>84.42</v>
      </c>
      <c r="Q1462" s="49">
        <f t="shared" si="143"/>
        <v>86.800000000000026</v>
      </c>
      <c r="R1462" s="49">
        <f t="shared" si="144"/>
        <v>89.590000000000032</v>
      </c>
    </row>
    <row r="1463" spans="12:18" hidden="1">
      <c r="L1463" s="71"/>
      <c r="M1463" s="48">
        <v>2.29</v>
      </c>
      <c r="N1463" s="49">
        <f t="shared" si="140"/>
        <v>75.847500000000025</v>
      </c>
      <c r="O1463" s="49">
        <f t="shared" si="141"/>
        <v>79.902499999999947</v>
      </c>
      <c r="P1463" s="49">
        <f t="shared" si="142"/>
        <v>84.435000000000002</v>
      </c>
      <c r="Q1463" s="49">
        <f t="shared" si="143"/>
        <v>86.812500000000028</v>
      </c>
      <c r="R1463" s="49">
        <f t="shared" si="144"/>
        <v>89.601250000000036</v>
      </c>
    </row>
    <row r="1464" spans="12:18" hidden="1">
      <c r="L1464" s="71"/>
      <c r="M1464" s="48">
        <v>2.2999999999999998</v>
      </c>
      <c r="N1464" s="49">
        <f t="shared" si="140"/>
        <v>75.875000000000028</v>
      </c>
      <c r="O1464" s="49">
        <f t="shared" si="141"/>
        <v>79.92499999999994</v>
      </c>
      <c r="P1464" s="49">
        <f t="shared" si="142"/>
        <v>84.45</v>
      </c>
      <c r="Q1464" s="49">
        <f t="shared" si="143"/>
        <v>86.825000000000031</v>
      </c>
      <c r="R1464" s="49">
        <f t="shared" si="144"/>
        <v>89.61250000000004</v>
      </c>
    </row>
    <row r="1465" spans="12:18" hidden="1">
      <c r="L1465" s="71"/>
      <c r="M1465" s="48">
        <v>2.31</v>
      </c>
      <c r="N1465" s="49">
        <f t="shared" si="140"/>
        <v>75.902500000000032</v>
      </c>
      <c r="O1465" s="49">
        <f t="shared" si="141"/>
        <v>79.947499999999934</v>
      </c>
      <c r="P1465" s="49">
        <f t="shared" si="142"/>
        <v>84.465000000000003</v>
      </c>
      <c r="Q1465" s="49">
        <f t="shared" si="143"/>
        <v>86.837500000000034</v>
      </c>
      <c r="R1465" s="49">
        <f t="shared" si="144"/>
        <v>89.623750000000044</v>
      </c>
    </row>
    <row r="1466" spans="12:18" hidden="1">
      <c r="L1466" s="71"/>
      <c r="M1466" s="48">
        <v>2.3199999999999998</v>
      </c>
      <c r="N1466" s="49">
        <f t="shared" si="140"/>
        <v>75.930000000000035</v>
      </c>
      <c r="O1466" s="49">
        <f t="shared" si="141"/>
        <v>79.969999999999928</v>
      </c>
      <c r="P1466" s="49">
        <f t="shared" si="142"/>
        <v>84.48</v>
      </c>
      <c r="Q1466" s="49">
        <f t="shared" si="143"/>
        <v>86.850000000000037</v>
      </c>
      <c r="R1466" s="49">
        <f t="shared" si="144"/>
        <v>89.635000000000048</v>
      </c>
    </row>
    <row r="1467" spans="12:18" hidden="1">
      <c r="L1467" s="71"/>
      <c r="M1467" s="48">
        <v>2.33</v>
      </c>
      <c r="N1467" s="49">
        <f t="shared" si="140"/>
        <v>75.957500000000039</v>
      </c>
      <c r="O1467" s="49">
        <f t="shared" si="141"/>
        <v>79.992499999999922</v>
      </c>
      <c r="P1467" s="49">
        <f t="shared" si="142"/>
        <v>84.495000000000005</v>
      </c>
      <c r="Q1467" s="49">
        <f t="shared" si="143"/>
        <v>86.86250000000004</v>
      </c>
      <c r="R1467" s="49">
        <f t="shared" si="144"/>
        <v>89.646250000000052</v>
      </c>
    </row>
    <row r="1468" spans="12:18" hidden="1">
      <c r="L1468" s="71"/>
      <c r="M1468" s="48">
        <v>2.34</v>
      </c>
      <c r="N1468" s="49">
        <f t="shared" si="140"/>
        <v>75.985000000000042</v>
      </c>
      <c r="O1468" s="49">
        <f t="shared" si="141"/>
        <v>80.014999999999915</v>
      </c>
      <c r="P1468" s="49">
        <f t="shared" si="142"/>
        <v>84.51</v>
      </c>
      <c r="Q1468" s="49">
        <f t="shared" si="143"/>
        <v>86.875000000000043</v>
      </c>
      <c r="R1468" s="49">
        <f t="shared" si="144"/>
        <v>89.657500000000056</v>
      </c>
    </row>
    <row r="1469" spans="12:18" hidden="1">
      <c r="L1469" s="71"/>
      <c r="M1469" s="48">
        <v>2.35</v>
      </c>
      <c r="N1469" s="49">
        <f t="shared" si="140"/>
        <v>76.012500000000045</v>
      </c>
      <c r="O1469" s="49">
        <f t="shared" si="141"/>
        <v>80.037499999999909</v>
      </c>
      <c r="P1469" s="49">
        <f t="shared" si="142"/>
        <v>84.525000000000006</v>
      </c>
      <c r="Q1469" s="49">
        <f t="shared" si="143"/>
        <v>86.887500000000045</v>
      </c>
      <c r="R1469" s="49">
        <f t="shared" si="144"/>
        <v>89.66875000000006</v>
      </c>
    </row>
    <row r="1470" spans="12:18" hidden="1">
      <c r="L1470" s="71"/>
      <c r="M1470" s="48">
        <v>2.36</v>
      </c>
      <c r="N1470" s="49">
        <f t="shared" si="140"/>
        <v>76.040000000000049</v>
      </c>
      <c r="O1470" s="49">
        <f t="shared" si="141"/>
        <v>80.059999999999903</v>
      </c>
      <c r="P1470" s="49">
        <f t="shared" si="142"/>
        <v>84.54</v>
      </c>
      <c r="Q1470" s="49">
        <f t="shared" si="143"/>
        <v>86.900000000000048</v>
      </c>
      <c r="R1470" s="49">
        <f t="shared" si="144"/>
        <v>89.680000000000064</v>
      </c>
    </row>
    <row r="1471" spans="12:18" hidden="1">
      <c r="L1471" s="71"/>
      <c r="M1471" s="48">
        <v>2.37</v>
      </c>
      <c r="N1471" s="49">
        <f t="shared" si="140"/>
        <v>76.067500000000052</v>
      </c>
      <c r="O1471" s="49">
        <f t="shared" si="141"/>
        <v>80.082499999999897</v>
      </c>
      <c r="P1471" s="49">
        <f t="shared" si="142"/>
        <v>84.555000000000007</v>
      </c>
      <c r="Q1471" s="49">
        <f t="shared" si="143"/>
        <v>86.912500000000051</v>
      </c>
      <c r="R1471" s="49">
        <f t="shared" si="144"/>
        <v>89.691250000000068</v>
      </c>
    </row>
    <row r="1472" spans="12:18" hidden="1">
      <c r="L1472" s="71"/>
      <c r="M1472" s="48">
        <v>2.38</v>
      </c>
      <c r="N1472" s="49">
        <f t="shared" si="140"/>
        <v>76.095000000000056</v>
      </c>
      <c r="O1472" s="49">
        <f t="shared" si="141"/>
        <v>80.10499999999989</v>
      </c>
      <c r="P1472" s="49">
        <f t="shared" si="142"/>
        <v>84.570000000000007</v>
      </c>
      <c r="Q1472" s="49">
        <f t="shared" si="143"/>
        <v>86.925000000000054</v>
      </c>
      <c r="R1472" s="49">
        <f t="shared" si="144"/>
        <v>89.702500000000072</v>
      </c>
    </row>
    <row r="1473" spans="12:18" hidden="1">
      <c r="L1473" s="71"/>
      <c r="M1473" s="48">
        <v>2.39</v>
      </c>
      <c r="N1473" s="49">
        <f t="shared" si="140"/>
        <v>76.122500000000059</v>
      </c>
      <c r="O1473" s="49">
        <f t="shared" si="141"/>
        <v>80.127499999999884</v>
      </c>
      <c r="P1473" s="49">
        <f t="shared" si="142"/>
        <v>84.585000000000008</v>
      </c>
      <c r="Q1473" s="49">
        <f t="shared" si="143"/>
        <v>86.937500000000057</v>
      </c>
      <c r="R1473" s="49">
        <f t="shared" si="144"/>
        <v>89.713750000000076</v>
      </c>
    </row>
    <row r="1474" spans="12:18" hidden="1">
      <c r="L1474" s="71"/>
      <c r="M1474" s="48">
        <v>2.4</v>
      </c>
      <c r="N1474" s="49">
        <f t="shared" si="140"/>
        <v>76.150000000000063</v>
      </c>
      <c r="O1474" s="49">
        <f t="shared" si="141"/>
        <v>80.149999999999878</v>
      </c>
      <c r="P1474" s="49">
        <f t="shared" si="142"/>
        <v>84.600000000000009</v>
      </c>
      <c r="Q1474" s="49">
        <f t="shared" si="143"/>
        <v>86.95000000000006</v>
      </c>
      <c r="R1474" s="49">
        <f t="shared" si="144"/>
        <v>89.72500000000008</v>
      </c>
    </row>
    <row r="1475" spans="12:18" hidden="1">
      <c r="L1475" s="71"/>
      <c r="M1475" s="48">
        <v>2.41</v>
      </c>
      <c r="N1475" s="49">
        <f t="shared" si="140"/>
        <v>76.177500000000066</v>
      </c>
      <c r="O1475" s="49">
        <f t="shared" si="141"/>
        <v>80.172499999999872</v>
      </c>
      <c r="P1475" s="49">
        <f t="shared" si="142"/>
        <v>84.615000000000009</v>
      </c>
      <c r="Q1475" s="49">
        <f t="shared" si="143"/>
        <v>86.962500000000063</v>
      </c>
      <c r="R1475" s="49">
        <f t="shared" si="144"/>
        <v>89.736250000000084</v>
      </c>
    </row>
    <row r="1476" spans="12:18" hidden="1">
      <c r="L1476" s="71"/>
      <c r="M1476" s="48">
        <v>2.42</v>
      </c>
      <c r="N1476" s="49">
        <f t="shared" si="140"/>
        <v>76.205000000000069</v>
      </c>
      <c r="O1476" s="49">
        <f t="shared" si="141"/>
        <v>80.194999999999865</v>
      </c>
      <c r="P1476" s="49">
        <f t="shared" si="142"/>
        <v>84.63000000000001</v>
      </c>
      <c r="Q1476" s="49">
        <f t="shared" si="143"/>
        <v>86.975000000000065</v>
      </c>
      <c r="R1476" s="49">
        <f t="shared" si="144"/>
        <v>89.747500000000088</v>
      </c>
    </row>
    <row r="1477" spans="12:18" hidden="1">
      <c r="L1477" s="71"/>
      <c r="M1477" s="48">
        <v>2.4300000000000002</v>
      </c>
      <c r="N1477" s="49">
        <f t="shared" si="140"/>
        <v>76.232500000000073</v>
      </c>
      <c r="O1477" s="49">
        <f t="shared" si="141"/>
        <v>80.217499999999859</v>
      </c>
      <c r="P1477" s="49">
        <f t="shared" si="142"/>
        <v>84.64500000000001</v>
      </c>
      <c r="Q1477" s="49">
        <f t="shared" si="143"/>
        <v>86.987500000000068</v>
      </c>
      <c r="R1477" s="49">
        <f t="shared" si="144"/>
        <v>89.758750000000092</v>
      </c>
    </row>
    <row r="1478" spans="12:18" hidden="1">
      <c r="L1478" s="71"/>
      <c r="M1478" s="48">
        <v>2.44</v>
      </c>
      <c r="N1478" s="49">
        <f t="shared" si="140"/>
        <v>76.260000000000076</v>
      </c>
      <c r="O1478" s="49">
        <f t="shared" si="141"/>
        <v>80.239999999999853</v>
      </c>
      <c r="P1478" s="49">
        <f t="shared" si="142"/>
        <v>84.660000000000011</v>
      </c>
      <c r="Q1478" s="49">
        <f t="shared" si="143"/>
        <v>87.000000000000071</v>
      </c>
      <c r="R1478" s="49">
        <f t="shared" si="144"/>
        <v>89.770000000000095</v>
      </c>
    </row>
    <row r="1479" spans="12:18" hidden="1">
      <c r="L1479" s="71"/>
      <c r="M1479" s="48">
        <v>2.4500000000000002</v>
      </c>
      <c r="N1479" s="49">
        <f t="shared" si="140"/>
        <v>76.28750000000008</v>
      </c>
      <c r="O1479" s="49">
        <f t="shared" si="141"/>
        <v>80.262499999999847</v>
      </c>
      <c r="P1479" s="49">
        <f t="shared" si="142"/>
        <v>84.675000000000011</v>
      </c>
      <c r="Q1479" s="49">
        <f t="shared" si="143"/>
        <v>87.012500000000074</v>
      </c>
      <c r="R1479" s="49">
        <f t="shared" si="144"/>
        <v>89.781250000000099</v>
      </c>
    </row>
    <row r="1480" spans="12:18" hidden="1">
      <c r="L1480" s="71"/>
      <c r="M1480" s="48">
        <v>2.46</v>
      </c>
      <c r="N1480" s="49">
        <f t="shared" si="140"/>
        <v>76.315000000000083</v>
      </c>
      <c r="O1480" s="49">
        <f t="shared" si="141"/>
        <v>80.28499999999984</v>
      </c>
      <c r="P1480" s="49">
        <f t="shared" si="142"/>
        <v>84.690000000000012</v>
      </c>
      <c r="Q1480" s="49">
        <f t="shared" si="143"/>
        <v>87.025000000000077</v>
      </c>
      <c r="R1480" s="49">
        <f t="shared" si="144"/>
        <v>89.792500000000103</v>
      </c>
    </row>
    <row r="1481" spans="12:18" hidden="1">
      <c r="L1481" s="71"/>
      <c r="M1481" s="48">
        <v>2.4700000000000002</v>
      </c>
      <c r="N1481" s="49">
        <f t="shared" si="140"/>
        <v>76.342500000000086</v>
      </c>
      <c r="O1481" s="49">
        <f t="shared" si="141"/>
        <v>80.307499999999834</v>
      </c>
      <c r="P1481" s="49">
        <f t="shared" si="142"/>
        <v>84.705000000000013</v>
      </c>
      <c r="Q1481" s="49">
        <f t="shared" si="143"/>
        <v>87.03750000000008</v>
      </c>
      <c r="R1481" s="49">
        <f t="shared" si="144"/>
        <v>89.803750000000107</v>
      </c>
    </row>
    <row r="1482" spans="12:18" hidden="1">
      <c r="L1482" s="71"/>
      <c r="M1482" s="48">
        <v>2.48</v>
      </c>
      <c r="N1482" s="49">
        <f t="shared" si="140"/>
        <v>76.37000000000009</v>
      </c>
      <c r="O1482" s="49">
        <f t="shared" si="141"/>
        <v>80.329999999999828</v>
      </c>
      <c r="P1482" s="49">
        <f t="shared" si="142"/>
        <v>84.720000000000013</v>
      </c>
      <c r="Q1482" s="49">
        <f t="shared" si="143"/>
        <v>87.050000000000082</v>
      </c>
      <c r="R1482" s="49">
        <f t="shared" si="144"/>
        <v>89.815000000000111</v>
      </c>
    </row>
    <row r="1483" spans="12:18" hidden="1">
      <c r="L1483" s="71"/>
      <c r="M1483" s="48">
        <v>2.4900000000000002</v>
      </c>
      <c r="N1483" s="49">
        <f t="shared" si="140"/>
        <v>76.397500000000093</v>
      </c>
      <c r="O1483" s="49">
        <f t="shared" si="141"/>
        <v>80.352499999999822</v>
      </c>
      <c r="P1483" s="49">
        <f t="shared" si="142"/>
        <v>84.735000000000014</v>
      </c>
      <c r="Q1483" s="49">
        <f t="shared" si="143"/>
        <v>87.062500000000085</v>
      </c>
      <c r="R1483" s="49">
        <f t="shared" si="144"/>
        <v>89.826250000000115</v>
      </c>
    </row>
    <row r="1484" spans="12:18" hidden="1">
      <c r="L1484" s="71"/>
      <c r="M1484" s="48">
        <v>2.5</v>
      </c>
      <c r="N1484" s="49">
        <f t="shared" si="140"/>
        <v>76.425000000000097</v>
      </c>
      <c r="O1484" s="49">
        <f t="shared" si="141"/>
        <v>80.374999999999815</v>
      </c>
      <c r="P1484" s="49">
        <f t="shared" si="142"/>
        <v>84.750000000000014</v>
      </c>
      <c r="Q1484" s="49">
        <f t="shared" si="143"/>
        <v>87.075000000000088</v>
      </c>
      <c r="R1484" s="49">
        <f t="shared" si="144"/>
        <v>89.837500000000119</v>
      </c>
    </row>
    <row r="1485" spans="12:18" hidden="1">
      <c r="L1485" s="71"/>
      <c r="M1485" s="48">
        <v>2.5099999999999998</v>
      </c>
      <c r="N1485" s="49">
        <f t="shared" si="140"/>
        <v>76.4525000000001</v>
      </c>
      <c r="O1485" s="49">
        <f t="shared" si="141"/>
        <v>80.397499999999809</v>
      </c>
      <c r="P1485" s="49">
        <f t="shared" si="142"/>
        <v>84.765000000000015</v>
      </c>
      <c r="Q1485" s="49">
        <f t="shared" si="143"/>
        <v>87.087500000000091</v>
      </c>
      <c r="R1485" s="49">
        <f t="shared" si="144"/>
        <v>89.848750000000123</v>
      </c>
    </row>
    <row r="1486" spans="12:18" hidden="1">
      <c r="L1486" s="71"/>
      <c r="M1486" s="48">
        <v>2.52</v>
      </c>
      <c r="N1486" s="49">
        <f t="shared" si="140"/>
        <v>76.480000000000103</v>
      </c>
      <c r="O1486" s="49">
        <f t="shared" si="141"/>
        <v>80.419999999999803</v>
      </c>
      <c r="P1486" s="49">
        <f t="shared" si="142"/>
        <v>84.780000000000015</v>
      </c>
      <c r="Q1486" s="49">
        <f t="shared" si="143"/>
        <v>87.100000000000094</v>
      </c>
      <c r="R1486" s="49">
        <f t="shared" si="144"/>
        <v>89.860000000000127</v>
      </c>
    </row>
    <row r="1487" spans="12:18" hidden="1">
      <c r="L1487" s="71"/>
      <c r="M1487" s="48">
        <v>2.5299999999999998</v>
      </c>
      <c r="N1487" s="49">
        <f t="shared" si="140"/>
        <v>76.507500000000107</v>
      </c>
      <c r="O1487" s="49">
        <f t="shared" si="141"/>
        <v>80.442499999999797</v>
      </c>
      <c r="P1487" s="49">
        <f t="shared" si="142"/>
        <v>84.795000000000016</v>
      </c>
      <c r="Q1487" s="49">
        <f t="shared" si="143"/>
        <v>87.112500000000097</v>
      </c>
      <c r="R1487" s="49">
        <f t="shared" si="144"/>
        <v>89.871250000000131</v>
      </c>
    </row>
    <row r="1488" spans="12:18" hidden="1">
      <c r="L1488" s="71"/>
      <c r="M1488" s="48">
        <v>2.54</v>
      </c>
      <c r="N1488" s="49">
        <f t="shared" si="140"/>
        <v>76.53500000000011</v>
      </c>
      <c r="O1488" s="49">
        <f t="shared" si="141"/>
        <v>80.46499999999979</v>
      </c>
      <c r="P1488" s="49">
        <f t="shared" si="142"/>
        <v>84.810000000000016</v>
      </c>
      <c r="Q1488" s="49">
        <f t="shared" si="143"/>
        <v>87.125000000000099</v>
      </c>
      <c r="R1488" s="49">
        <f t="shared" si="144"/>
        <v>89.882500000000135</v>
      </c>
    </row>
    <row r="1489" spans="12:18" hidden="1">
      <c r="L1489" s="71"/>
      <c r="M1489" s="48">
        <v>2.5499999999999998</v>
      </c>
      <c r="N1489" s="49">
        <f t="shared" si="140"/>
        <v>76.562500000000114</v>
      </c>
      <c r="O1489" s="49">
        <f t="shared" si="141"/>
        <v>80.487499999999784</v>
      </c>
      <c r="P1489" s="49">
        <f t="shared" si="142"/>
        <v>84.825000000000017</v>
      </c>
      <c r="Q1489" s="49">
        <f t="shared" si="143"/>
        <v>87.137500000000102</v>
      </c>
      <c r="R1489" s="49">
        <f t="shared" si="144"/>
        <v>89.893750000000139</v>
      </c>
    </row>
    <row r="1490" spans="12:18" hidden="1">
      <c r="L1490" s="71"/>
      <c r="M1490" s="48">
        <v>2.56</v>
      </c>
      <c r="N1490" s="49">
        <f t="shared" si="140"/>
        <v>76.590000000000117</v>
      </c>
      <c r="O1490" s="49">
        <f t="shared" si="141"/>
        <v>80.509999999999778</v>
      </c>
      <c r="P1490" s="49">
        <f t="shared" si="142"/>
        <v>84.840000000000018</v>
      </c>
      <c r="Q1490" s="49">
        <f t="shared" si="143"/>
        <v>87.150000000000105</v>
      </c>
      <c r="R1490" s="49">
        <f t="shared" si="144"/>
        <v>89.905000000000143</v>
      </c>
    </row>
    <row r="1491" spans="12:18" hidden="1">
      <c r="L1491" s="71"/>
      <c r="M1491" s="48">
        <v>2.57</v>
      </c>
      <c r="N1491" s="49">
        <f t="shared" si="140"/>
        <v>76.617500000000121</v>
      </c>
      <c r="O1491" s="49">
        <f t="shared" si="141"/>
        <v>80.532499999999771</v>
      </c>
      <c r="P1491" s="49">
        <f t="shared" si="142"/>
        <v>84.855000000000018</v>
      </c>
      <c r="Q1491" s="49">
        <f t="shared" si="143"/>
        <v>87.162500000000108</v>
      </c>
      <c r="R1491" s="49">
        <f t="shared" si="144"/>
        <v>89.916250000000147</v>
      </c>
    </row>
    <row r="1492" spans="12:18" hidden="1">
      <c r="L1492" s="71"/>
      <c r="M1492" s="48">
        <v>2.58</v>
      </c>
      <c r="N1492" s="49">
        <f t="shared" si="140"/>
        <v>76.645000000000124</v>
      </c>
      <c r="O1492" s="49">
        <f t="shared" si="141"/>
        <v>80.554999999999765</v>
      </c>
      <c r="P1492" s="49">
        <f t="shared" si="142"/>
        <v>84.870000000000019</v>
      </c>
      <c r="Q1492" s="49">
        <f t="shared" si="143"/>
        <v>87.175000000000111</v>
      </c>
      <c r="R1492" s="49">
        <f t="shared" si="144"/>
        <v>89.927500000000151</v>
      </c>
    </row>
    <row r="1493" spans="12:18" hidden="1">
      <c r="L1493" s="71"/>
      <c r="M1493" s="48">
        <v>2.59</v>
      </c>
      <c r="N1493" s="49">
        <f t="shared" si="140"/>
        <v>76.672500000000127</v>
      </c>
      <c r="O1493" s="49">
        <f t="shared" si="141"/>
        <v>80.577499999999759</v>
      </c>
      <c r="P1493" s="49">
        <f t="shared" si="142"/>
        <v>84.885000000000019</v>
      </c>
      <c r="Q1493" s="49">
        <f t="shared" si="143"/>
        <v>87.187500000000114</v>
      </c>
      <c r="R1493" s="49">
        <f t="shared" si="144"/>
        <v>89.938750000000155</v>
      </c>
    </row>
    <row r="1494" spans="12:18" hidden="1">
      <c r="L1494" s="71"/>
      <c r="M1494" s="48">
        <v>2.6</v>
      </c>
      <c r="N1494" s="49">
        <f t="shared" si="140"/>
        <v>76.700000000000131</v>
      </c>
      <c r="O1494" s="49">
        <f t="shared" si="141"/>
        <v>80.599999999999753</v>
      </c>
      <c r="P1494" s="49">
        <f t="shared" si="142"/>
        <v>84.90000000000002</v>
      </c>
      <c r="Q1494" s="49">
        <f t="shared" si="143"/>
        <v>87.200000000000117</v>
      </c>
      <c r="R1494" s="49">
        <f t="shared" si="144"/>
        <v>89.950000000000159</v>
      </c>
    </row>
    <row r="1495" spans="12:18" hidden="1">
      <c r="L1495" s="71"/>
      <c r="M1495" s="48">
        <v>2.61</v>
      </c>
      <c r="N1495" s="49">
        <f t="shared" si="140"/>
        <v>76.727500000000134</v>
      </c>
      <c r="O1495" s="49">
        <f t="shared" si="141"/>
        <v>80.622499999999746</v>
      </c>
      <c r="P1495" s="49">
        <f t="shared" si="142"/>
        <v>84.91500000000002</v>
      </c>
      <c r="Q1495" s="49">
        <f t="shared" si="143"/>
        <v>87.212500000000119</v>
      </c>
      <c r="R1495" s="49">
        <f t="shared" si="144"/>
        <v>89.961250000000163</v>
      </c>
    </row>
    <row r="1496" spans="12:18" hidden="1">
      <c r="L1496" s="71"/>
      <c r="M1496" s="48">
        <v>2.62</v>
      </c>
      <c r="N1496" s="49">
        <f t="shared" si="140"/>
        <v>76.755000000000138</v>
      </c>
      <c r="O1496" s="49">
        <f t="shared" si="141"/>
        <v>80.64499999999974</v>
      </c>
      <c r="P1496" s="49">
        <f t="shared" si="142"/>
        <v>84.930000000000021</v>
      </c>
      <c r="Q1496" s="49">
        <f t="shared" si="143"/>
        <v>87.225000000000122</v>
      </c>
      <c r="R1496" s="49">
        <f t="shared" si="144"/>
        <v>89.972500000000167</v>
      </c>
    </row>
    <row r="1497" spans="12:18" hidden="1">
      <c r="L1497" s="71"/>
      <c r="M1497" s="48">
        <v>2.63</v>
      </c>
      <c r="N1497" s="49">
        <f t="shared" si="140"/>
        <v>76.782500000000141</v>
      </c>
      <c r="O1497" s="49">
        <f t="shared" si="141"/>
        <v>80.667499999999734</v>
      </c>
      <c r="P1497" s="49">
        <f t="shared" si="142"/>
        <v>84.945000000000022</v>
      </c>
      <c r="Q1497" s="49">
        <f t="shared" si="143"/>
        <v>87.237500000000125</v>
      </c>
      <c r="R1497" s="49">
        <f t="shared" si="144"/>
        <v>89.983750000000171</v>
      </c>
    </row>
    <row r="1498" spans="12:18" hidden="1">
      <c r="L1498" s="71"/>
      <c r="M1498" s="48">
        <v>2.64</v>
      </c>
      <c r="N1498" s="49">
        <f t="shared" si="140"/>
        <v>76.810000000000144</v>
      </c>
      <c r="O1498" s="49">
        <f t="shared" si="141"/>
        <v>80.689999999999728</v>
      </c>
      <c r="P1498" s="49">
        <f t="shared" si="142"/>
        <v>84.960000000000022</v>
      </c>
      <c r="Q1498" s="49">
        <f t="shared" si="143"/>
        <v>87.250000000000128</v>
      </c>
      <c r="R1498" s="49">
        <f t="shared" si="144"/>
        <v>89.995000000000175</v>
      </c>
    </row>
    <row r="1499" spans="12:18" hidden="1">
      <c r="L1499" s="71"/>
      <c r="M1499" s="48">
        <v>2.65</v>
      </c>
      <c r="N1499" s="49">
        <f t="shared" si="140"/>
        <v>76.837500000000148</v>
      </c>
      <c r="O1499" s="49">
        <f t="shared" si="141"/>
        <v>80.712499999999721</v>
      </c>
      <c r="P1499" s="49">
        <f t="shared" si="142"/>
        <v>84.975000000000023</v>
      </c>
      <c r="Q1499" s="49">
        <f t="shared" si="143"/>
        <v>87.262500000000131</v>
      </c>
      <c r="R1499" s="49">
        <f t="shared" si="144"/>
        <v>90.006250000000179</v>
      </c>
    </row>
    <row r="1500" spans="12:18" hidden="1">
      <c r="L1500" s="71"/>
      <c r="M1500" s="48">
        <v>2.66</v>
      </c>
      <c r="N1500" s="49">
        <f t="shared" si="140"/>
        <v>76.865000000000151</v>
      </c>
      <c r="O1500" s="49">
        <f t="shared" si="141"/>
        <v>80.734999999999715</v>
      </c>
      <c r="P1500" s="49">
        <f t="shared" si="142"/>
        <v>84.990000000000023</v>
      </c>
      <c r="Q1500" s="49">
        <f t="shared" si="143"/>
        <v>87.275000000000134</v>
      </c>
      <c r="R1500" s="49">
        <f t="shared" si="144"/>
        <v>90.017500000000183</v>
      </c>
    </row>
    <row r="1501" spans="12:18" hidden="1">
      <c r="L1501" s="71"/>
      <c r="M1501" s="48">
        <v>2.67</v>
      </c>
      <c r="N1501" s="49">
        <f t="shared" si="140"/>
        <v>76.892500000000155</v>
      </c>
      <c r="O1501" s="49">
        <f t="shared" si="141"/>
        <v>80.757499999999709</v>
      </c>
      <c r="P1501" s="49">
        <f t="shared" si="142"/>
        <v>85.005000000000024</v>
      </c>
      <c r="Q1501" s="49">
        <f t="shared" si="143"/>
        <v>87.287500000000136</v>
      </c>
      <c r="R1501" s="49">
        <f t="shared" si="144"/>
        <v>90.028750000000187</v>
      </c>
    </row>
    <row r="1502" spans="12:18" hidden="1">
      <c r="L1502" s="71"/>
      <c r="M1502" s="48">
        <v>2.68</v>
      </c>
      <c r="N1502" s="49">
        <f t="shared" si="140"/>
        <v>76.920000000000158</v>
      </c>
      <c r="O1502" s="49">
        <f t="shared" si="141"/>
        <v>80.779999999999703</v>
      </c>
      <c r="P1502" s="49">
        <f t="shared" si="142"/>
        <v>85.020000000000024</v>
      </c>
      <c r="Q1502" s="49">
        <f t="shared" si="143"/>
        <v>87.300000000000139</v>
      </c>
      <c r="R1502" s="49">
        <f t="shared" si="144"/>
        <v>90.040000000000191</v>
      </c>
    </row>
    <row r="1503" spans="12:18" hidden="1">
      <c r="L1503" s="71"/>
      <c r="M1503" s="48">
        <v>2.69</v>
      </c>
      <c r="N1503" s="49">
        <f t="shared" si="140"/>
        <v>76.947500000000161</v>
      </c>
      <c r="O1503" s="49">
        <f t="shared" si="141"/>
        <v>80.802499999999696</v>
      </c>
      <c r="P1503" s="49">
        <f t="shared" si="142"/>
        <v>85.035000000000025</v>
      </c>
      <c r="Q1503" s="49">
        <f t="shared" si="143"/>
        <v>87.312500000000142</v>
      </c>
      <c r="R1503" s="49">
        <f t="shared" si="144"/>
        <v>90.051250000000195</v>
      </c>
    </row>
    <row r="1504" spans="12:18" hidden="1">
      <c r="L1504" s="71"/>
      <c r="M1504" s="48">
        <v>2.7</v>
      </c>
      <c r="N1504" s="49">
        <f t="shared" si="140"/>
        <v>76.975000000000165</v>
      </c>
      <c r="O1504" s="49">
        <f t="shared" si="141"/>
        <v>80.82499999999969</v>
      </c>
      <c r="P1504" s="49">
        <f t="shared" si="142"/>
        <v>85.050000000000026</v>
      </c>
      <c r="Q1504" s="49">
        <f t="shared" si="143"/>
        <v>87.325000000000145</v>
      </c>
      <c r="R1504" s="49">
        <f t="shared" si="144"/>
        <v>90.062500000000199</v>
      </c>
    </row>
    <row r="1505" spans="12:18" hidden="1">
      <c r="L1505" s="71"/>
      <c r="M1505" s="48">
        <v>2.71</v>
      </c>
      <c r="N1505" s="49">
        <f t="shared" si="140"/>
        <v>77.002500000000168</v>
      </c>
      <c r="O1505" s="49">
        <f t="shared" si="141"/>
        <v>80.847499999999684</v>
      </c>
      <c r="P1505" s="49">
        <f t="shared" si="142"/>
        <v>85.065000000000026</v>
      </c>
      <c r="Q1505" s="49">
        <f t="shared" si="143"/>
        <v>87.337500000000148</v>
      </c>
      <c r="R1505" s="49">
        <f t="shared" si="144"/>
        <v>90.073750000000203</v>
      </c>
    </row>
    <row r="1506" spans="12:18" hidden="1">
      <c r="L1506" s="71"/>
      <c r="M1506" s="48">
        <v>2.72</v>
      </c>
      <c r="N1506" s="49">
        <f t="shared" si="140"/>
        <v>77.030000000000172</v>
      </c>
      <c r="O1506" s="49">
        <f t="shared" si="141"/>
        <v>80.869999999999678</v>
      </c>
      <c r="P1506" s="49">
        <f t="shared" si="142"/>
        <v>85.080000000000027</v>
      </c>
      <c r="Q1506" s="49">
        <f t="shared" si="143"/>
        <v>87.350000000000151</v>
      </c>
      <c r="R1506" s="49">
        <f t="shared" si="144"/>
        <v>90.085000000000207</v>
      </c>
    </row>
    <row r="1507" spans="12:18" hidden="1">
      <c r="L1507" s="71"/>
      <c r="M1507" s="48">
        <v>2.73</v>
      </c>
      <c r="N1507" s="49">
        <f t="shared" si="140"/>
        <v>77.057500000000175</v>
      </c>
      <c r="O1507" s="49">
        <f t="shared" si="141"/>
        <v>80.892499999999671</v>
      </c>
      <c r="P1507" s="49">
        <f t="shared" si="142"/>
        <v>85.095000000000027</v>
      </c>
      <c r="Q1507" s="49">
        <f t="shared" si="143"/>
        <v>87.362500000000153</v>
      </c>
      <c r="R1507" s="49">
        <f t="shared" si="144"/>
        <v>90.096250000000211</v>
      </c>
    </row>
    <row r="1508" spans="12:18" hidden="1">
      <c r="L1508" s="71"/>
      <c r="M1508" s="48">
        <v>2.74</v>
      </c>
      <c r="N1508" s="49">
        <f t="shared" si="140"/>
        <v>77.085000000000178</v>
      </c>
      <c r="O1508" s="49">
        <f t="shared" si="141"/>
        <v>80.914999999999665</v>
      </c>
      <c r="P1508" s="49">
        <f t="shared" si="142"/>
        <v>85.110000000000028</v>
      </c>
      <c r="Q1508" s="49">
        <f t="shared" si="143"/>
        <v>87.375000000000156</v>
      </c>
      <c r="R1508" s="49">
        <f t="shared" si="144"/>
        <v>90.107500000000215</v>
      </c>
    </row>
    <row r="1509" spans="12:18" hidden="1">
      <c r="L1509" s="71"/>
      <c r="M1509" s="48">
        <v>2.75</v>
      </c>
      <c r="N1509" s="49">
        <f t="shared" si="140"/>
        <v>77.112500000000182</v>
      </c>
      <c r="O1509" s="49">
        <f t="shared" si="141"/>
        <v>80.937499999999659</v>
      </c>
      <c r="P1509" s="49">
        <f t="shared" si="142"/>
        <v>85.125000000000028</v>
      </c>
      <c r="Q1509" s="49">
        <f t="shared" si="143"/>
        <v>87.387500000000159</v>
      </c>
      <c r="R1509" s="49">
        <f t="shared" si="144"/>
        <v>90.118750000000219</v>
      </c>
    </row>
    <row r="1510" spans="12:18" hidden="1">
      <c r="L1510" s="71"/>
      <c r="M1510" s="48">
        <v>2.76</v>
      </c>
      <c r="N1510" s="49">
        <f t="shared" si="140"/>
        <v>77.140000000000185</v>
      </c>
      <c r="O1510" s="49">
        <f t="shared" si="141"/>
        <v>80.959999999999653</v>
      </c>
      <c r="P1510" s="49">
        <f t="shared" si="142"/>
        <v>85.140000000000029</v>
      </c>
      <c r="Q1510" s="49">
        <f t="shared" si="143"/>
        <v>87.400000000000162</v>
      </c>
      <c r="R1510" s="49">
        <f t="shared" si="144"/>
        <v>90.130000000000223</v>
      </c>
    </row>
    <row r="1511" spans="12:18" hidden="1">
      <c r="L1511" s="71"/>
      <c r="M1511" s="48">
        <v>2.77</v>
      </c>
      <c r="N1511" s="49">
        <f t="shared" si="140"/>
        <v>77.167500000000189</v>
      </c>
      <c r="O1511" s="49">
        <f t="shared" si="141"/>
        <v>80.982499999999646</v>
      </c>
      <c r="P1511" s="49">
        <f t="shared" si="142"/>
        <v>85.15500000000003</v>
      </c>
      <c r="Q1511" s="49">
        <f t="shared" si="143"/>
        <v>87.412500000000165</v>
      </c>
      <c r="R1511" s="49">
        <f t="shared" si="144"/>
        <v>90.141250000000227</v>
      </c>
    </row>
    <row r="1512" spans="12:18" hidden="1">
      <c r="L1512" s="71"/>
      <c r="M1512" s="48">
        <v>2.78</v>
      </c>
      <c r="N1512" s="49">
        <f t="shared" si="140"/>
        <v>77.195000000000192</v>
      </c>
      <c r="O1512" s="49">
        <f t="shared" si="141"/>
        <v>81.00499999999964</v>
      </c>
      <c r="P1512" s="49">
        <f t="shared" si="142"/>
        <v>85.17000000000003</v>
      </c>
      <c r="Q1512" s="49">
        <f t="shared" si="143"/>
        <v>87.425000000000168</v>
      </c>
      <c r="R1512" s="49">
        <f t="shared" si="144"/>
        <v>90.152500000000231</v>
      </c>
    </row>
    <row r="1513" spans="12:18" hidden="1">
      <c r="L1513" s="71"/>
      <c r="M1513" s="48">
        <v>2.79</v>
      </c>
      <c r="N1513" s="49">
        <f t="shared" si="140"/>
        <v>77.222500000000196</v>
      </c>
      <c r="O1513" s="49">
        <f t="shared" si="141"/>
        <v>81.027499999999634</v>
      </c>
      <c r="P1513" s="49">
        <f t="shared" si="142"/>
        <v>85.185000000000031</v>
      </c>
      <c r="Q1513" s="49">
        <f t="shared" si="143"/>
        <v>87.437500000000171</v>
      </c>
      <c r="R1513" s="49">
        <f t="shared" si="144"/>
        <v>90.163750000000235</v>
      </c>
    </row>
    <row r="1514" spans="12:18" hidden="1">
      <c r="L1514" s="71"/>
      <c r="M1514" s="48">
        <v>2.8</v>
      </c>
      <c r="N1514" s="49">
        <f t="shared" si="140"/>
        <v>77.250000000000199</v>
      </c>
      <c r="O1514" s="49">
        <f t="shared" si="141"/>
        <v>81.049999999999628</v>
      </c>
      <c r="P1514" s="49">
        <f t="shared" si="142"/>
        <v>85.200000000000031</v>
      </c>
      <c r="Q1514" s="49">
        <f t="shared" si="143"/>
        <v>87.450000000000173</v>
      </c>
      <c r="R1514" s="49">
        <f t="shared" si="144"/>
        <v>90.175000000000239</v>
      </c>
    </row>
    <row r="1515" spans="12:18" hidden="1">
      <c r="L1515" s="71"/>
      <c r="M1515" s="48">
        <v>2.81</v>
      </c>
      <c r="N1515" s="49">
        <f t="shared" si="140"/>
        <v>77.277500000000202</v>
      </c>
      <c r="O1515" s="49">
        <f t="shared" si="141"/>
        <v>81.072499999999621</v>
      </c>
      <c r="P1515" s="49">
        <f t="shared" si="142"/>
        <v>85.215000000000032</v>
      </c>
      <c r="Q1515" s="49">
        <f t="shared" si="143"/>
        <v>87.462500000000176</v>
      </c>
      <c r="R1515" s="49">
        <f t="shared" si="144"/>
        <v>90.186250000000243</v>
      </c>
    </row>
    <row r="1516" spans="12:18" hidden="1">
      <c r="L1516" s="71"/>
      <c r="M1516" s="48">
        <v>2.82</v>
      </c>
      <c r="N1516" s="49">
        <f t="shared" si="140"/>
        <v>77.305000000000206</v>
      </c>
      <c r="O1516" s="49">
        <f t="shared" si="141"/>
        <v>81.094999999999615</v>
      </c>
      <c r="P1516" s="49">
        <f t="shared" si="142"/>
        <v>85.230000000000032</v>
      </c>
      <c r="Q1516" s="49">
        <f t="shared" si="143"/>
        <v>87.475000000000179</v>
      </c>
      <c r="R1516" s="49">
        <f t="shared" si="144"/>
        <v>90.197500000000247</v>
      </c>
    </row>
    <row r="1517" spans="12:18" hidden="1">
      <c r="L1517" s="71"/>
      <c r="M1517" s="48">
        <v>2.83</v>
      </c>
      <c r="N1517" s="49">
        <f t="shared" si="140"/>
        <v>77.332500000000209</v>
      </c>
      <c r="O1517" s="49">
        <f t="shared" si="141"/>
        <v>81.117499999999609</v>
      </c>
      <c r="P1517" s="49">
        <f t="shared" si="142"/>
        <v>85.245000000000033</v>
      </c>
      <c r="Q1517" s="49">
        <f t="shared" si="143"/>
        <v>87.487500000000182</v>
      </c>
      <c r="R1517" s="49">
        <f t="shared" si="144"/>
        <v>90.208750000000251</v>
      </c>
    </row>
    <row r="1518" spans="12:18" hidden="1">
      <c r="L1518" s="71"/>
      <c r="M1518" s="48">
        <v>2.84</v>
      </c>
      <c r="N1518" s="49">
        <f t="shared" si="140"/>
        <v>77.360000000000213</v>
      </c>
      <c r="O1518" s="49">
        <f t="shared" si="141"/>
        <v>81.139999999999603</v>
      </c>
      <c r="P1518" s="49">
        <f t="shared" si="142"/>
        <v>85.260000000000034</v>
      </c>
      <c r="Q1518" s="49">
        <f t="shared" si="143"/>
        <v>87.500000000000185</v>
      </c>
      <c r="R1518" s="49">
        <f t="shared" si="144"/>
        <v>90.220000000000255</v>
      </c>
    </row>
    <row r="1519" spans="12:18" hidden="1">
      <c r="L1519" s="71"/>
      <c r="M1519" s="48">
        <v>2.85</v>
      </c>
      <c r="N1519" s="49">
        <f t="shared" si="140"/>
        <v>77.387500000000216</v>
      </c>
      <c r="O1519" s="49">
        <f t="shared" si="141"/>
        <v>81.162499999999596</v>
      </c>
      <c r="P1519" s="49">
        <f t="shared" si="142"/>
        <v>85.275000000000034</v>
      </c>
      <c r="Q1519" s="49">
        <f t="shared" si="143"/>
        <v>87.512500000000188</v>
      </c>
      <c r="R1519" s="49">
        <f t="shared" si="144"/>
        <v>90.231250000000259</v>
      </c>
    </row>
    <row r="1520" spans="12:18" hidden="1">
      <c r="L1520" s="71"/>
      <c r="M1520" s="48">
        <v>2.86</v>
      </c>
      <c r="N1520" s="49">
        <f t="shared" ref="N1520:N1533" si="145">N1519+0.0275</f>
        <v>77.415000000000219</v>
      </c>
      <c r="O1520" s="49">
        <f t="shared" ref="O1520:O1533" si="146">O1519+0.0225</f>
        <v>81.18499999999959</v>
      </c>
      <c r="P1520" s="49">
        <f t="shared" ref="P1520:P1533" si="147">P1519+0.015</f>
        <v>85.290000000000035</v>
      </c>
      <c r="Q1520" s="49">
        <f t="shared" ref="Q1520:Q1533" si="148">Q1519+0.0125</f>
        <v>87.52500000000019</v>
      </c>
      <c r="R1520" s="49">
        <f t="shared" ref="R1520:R1533" si="149">R1519+0.01125</f>
        <v>90.242500000000263</v>
      </c>
    </row>
    <row r="1521" spans="12:18" hidden="1">
      <c r="L1521" s="71"/>
      <c r="M1521" s="48">
        <v>2.87</v>
      </c>
      <c r="N1521" s="49">
        <f t="shared" si="145"/>
        <v>77.442500000000223</v>
      </c>
      <c r="O1521" s="49">
        <f t="shared" si="146"/>
        <v>81.207499999999584</v>
      </c>
      <c r="P1521" s="49">
        <f t="shared" si="147"/>
        <v>85.305000000000035</v>
      </c>
      <c r="Q1521" s="49">
        <f t="shared" si="148"/>
        <v>87.537500000000193</v>
      </c>
      <c r="R1521" s="49">
        <f t="shared" si="149"/>
        <v>90.253750000000267</v>
      </c>
    </row>
    <row r="1522" spans="12:18" hidden="1">
      <c r="L1522" s="71"/>
      <c r="M1522" s="48">
        <v>2.88</v>
      </c>
      <c r="N1522" s="49">
        <f t="shared" si="145"/>
        <v>77.470000000000226</v>
      </c>
      <c r="O1522" s="49">
        <f t="shared" si="146"/>
        <v>81.229999999999578</v>
      </c>
      <c r="P1522" s="49">
        <f t="shared" si="147"/>
        <v>85.320000000000036</v>
      </c>
      <c r="Q1522" s="49">
        <f t="shared" si="148"/>
        <v>87.550000000000196</v>
      </c>
      <c r="R1522" s="49">
        <f t="shared" si="149"/>
        <v>90.265000000000271</v>
      </c>
    </row>
    <row r="1523" spans="12:18" hidden="1">
      <c r="L1523" s="71"/>
      <c r="M1523" s="48">
        <v>2.89</v>
      </c>
      <c r="N1523" s="49">
        <f t="shared" si="145"/>
        <v>77.49750000000023</v>
      </c>
      <c r="O1523" s="49">
        <f t="shared" si="146"/>
        <v>81.252499999999571</v>
      </c>
      <c r="P1523" s="49">
        <f t="shared" si="147"/>
        <v>85.335000000000036</v>
      </c>
      <c r="Q1523" s="49">
        <f t="shared" si="148"/>
        <v>87.562500000000199</v>
      </c>
      <c r="R1523" s="49">
        <f t="shared" si="149"/>
        <v>90.276250000000275</v>
      </c>
    </row>
    <row r="1524" spans="12:18" hidden="1">
      <c r="L1524" s="71"/>
      <c r="M1524" s="48">
        <v>2.9</v>
      </c>
      <c r="N1524" s="49">
        <f t="shared" si="145"/>
        <v>77.525000000000233</v>
      </c>
      <c r="O1524" s="49">
        <f t="shared" si="146"/>
        <v>81.274999999999565</v>
      </c>
      <c r="P1524" s="49">
        <f t="shared" si="147"/>
        <v>85.350000000000037</v>
      </c>
      <c r="Q1524" s="49">
        <f t="shared" si="148"/>
        <v>87.575000000000202</v>
      </c>
      <c r="R1524" s="49">
        <f t="shared" si="149"/>
        <v>90.287500000000279</v>
      </c>
    </row>
    <row r="1525" spans="12:18" hidden="1">
      <c r="L1525" s="71"/>
      <c r="M1525" s="48">
        <v>2.91</v>
      </c>
      <c r="N1525" s="49">
        <f t="shared" si="145"/>
        <v>77.552500000000236</v>
      </c>
      <c r="O1525" s="49">
        <f t="shared" si="146"/>
        <v>81.297499999999559</v>
      </c>
      <c r="P1525" s="49">
        <f t="shared" si="147"/>
        <v>85.365000000000038</v>
      </c>
      <c r="Q1525" s="49">
        <f t="shared" si="148"/>
        <v>87.587500000000205</v>
      </c>
      <c r="R1525" s="49">
        <f t="shared" si="149"/>
        <v>90.298750000000283</v>
      </c>
    </row>
    <row r="1526" spans="12:18" hidden="1">
      <c r="L1526" s="71"/>
      <c r="M1526" s="48">
        <v>2.92</v>
      </c>
      <c r="N1526" s="49">
        <f t="shared" si="145"/>
        <v>77.58000000000024</v>
      </c>
      <c r="O1526" s="49">
        <f t="shared" si="146"/>
        <v>81.319999999999553</v>
      </c>
      <c r="P1526" s="49">
        <f t="shared" si="147"/>
        <v>85.380000000000038</v>
      </c>
      <c r="Q1526" s="49">
        <f t="shared" si="148"/>
        <v>87.600000000000207</v>
      </c>
      <c r="R1526" s="49">
        <f t="shared" si="149"/>
        <v>90.310000000000286</v>
      </c>
    </row>
    <row r="1527" spans="12:18" hidden="1">
      <c r="L1527" s="71"/>
      <c r="M1527" s="48">
        <v>2.93</v>
      </c>
      <c r="N1527" s="49">
        <f t="shared" si="145"/>
        <v>77.607500000000243</v>
      </c>
      <c r="O1527" s="49">
        <f t="shared" si="146"/>
        <v>81.342499999999546</v>
      </c>
      <c r="P1527" s="49">
        <f t="shared" si="147"/>
        <v>85.395000000000039</v>
      </c>
      <c r="Q1527" s="49">
        <f t="shared" si="148"/>
        <v>87.61250000000021</v>
      </c>
      <c r="R1527" s="49">
        <f t="shared" si="149"/>
        <v>90.32125000000029</v>
      </c>
    </row>
    <row r="1528" spans="12:18" hidden="1">
      <c r="L1528" s="71"/>
      <c r="M1528" s="48">
        <v>2.94</v>
      </c>
      <c r="N1528" s="49">
        <f t="shared" si="145"/>
        <v>77.635000000000247</v>
      </c>
      <c r="O1528" s="49">
        <f t="shared" si="146"/>
        <v>81.36499999999954</v>
      </c>
      <c r="P1528" s="49">
        <f t="shared" si="147"/>
        <v>85.410000000000039</v>
      </c>
      <c r="Q1528" s="49">
        <f t="shared" si="148"/>
        <v>87.625000000000213</v>
      </c>
      <c r="R1528" s="49">
        <f t="shared" si="149"/>
        <v>90.332500000000294</v>
      </c>
    </row>
    <row r="1529" spans="12:18" hidden="1">
      <c r="L1529" s="71"/>
      <c r="M1529" s="48">
        <v>2.95</v>
      </c>
      <c r="N1529" s="49">
        <f t="shared" si="145"/>
        <v>77.66250000000025</v>
      </c>
      <c r="O1529" s="49">
        <f t="shared" si="146"/>
        <v>81.387499999999534</v>
      </c>
      <c r="P1529" s="49">
        <f t="shared" si="147"/>
        <v>85.42500000000004</v>
      </c>
      <c r="Q1529" s="49">
        <f t="shared" si="148"/>
        <v>87.637500000000216</v>
      </c>
      <c r="R1529" s="49">
        <f t="shared" si="149"/>
        <v>90.343750000000298</v>
      </c>
    </row>
    <row r="1530" spans="12:18" hidden="1">
      <c r="L1530" s="71"/>
      <c r="M1530" s="48">
        <v>2.96</v>
      </c>
      <c r="N1530" s="49">
        <f t="shared" si="145"/>
        <v>77.690000000000254</v>
      </c>
      <c r="O1530" s="49">
        <f t="shared" si="146"/>
        <v>81.409999999999528</v>
      </c>
      <c r="P1530" s="49">
        <f t="shared" si="147"/>
        <v>85.44000000000004</v>
      </c>
      <c r="Q1530" s="49">
        <f t="shared" si="148"/>
        <v>87.650000000000219</v>
      </c>
      <c r="R1530" s="49">
        <f t="shared" si="149"/>
        <v>90.355000000000302</v>
      </c>
    </row>
    <row r="1531" spans="12:18" hidden="1">
      <c r="L1531" s="71"/>
      <c r="M1531" s="48">
        <v>2.97</v>
      </c>
      <c r="N1531" s="49">
        <f t="shared" si="145"/>
        <v>77.717500000000257</v>
      </c>
      <c r="O1531" s="49">
        <f t="shared" si="146"/>
        <v>81.432499999999521</v>
      </c>
      <c r="P1531" s="49">
        <f t="shared" si="147"/>
        <v>85.455000000000041</v>
      </c>
      <c r="Q1531" s="49">
        <f t="shared" si="148"/>
        <v>87.662500000000222</v>
      </c>
      <c r="R1531" s="49">
        <f t="shared" si="149"/>
        <v>90.366250000000306</v>
      </c>
    </row>
    <row r="1532" spans="12:18" hidden="1">
      <c r="L1532" s="71"/>
      <c r="M1532" s="48">
        <v>2.98</v>
      </c>
      <c r="N1532" s="49">
        <f t="shared" si="145"/>
        <v>77.74500000000026</v>
      </c>
      <c r="O1532" s="49">
        <f t="shared" si="146"/>
        <v>81.454999999999515</v>
      </c>
      <c r="P1532" s="49">
        <f t="shared" si="147"/>
        <v>85.470000000000041</v>
      </c>
      <c r="Q1532" s="49">
        <f t="shared" si="148"/>
        <v>87.675000000000225</v>
      </c>
      <c r="R1532" s="49">
        <f t="shared" si="149"/>
        <v>90.37750000000031</v>
      </c>
    </row>
    <row r="1533" spans="12:18" hidden="1">
      <c r="L1533" s="71"/>
      <c r="M1533" s="48">
        <v>2.99</v>
      </c>
      <c r="N1533" s="49">
        <f t="shared" si="145"/>
        <v>77.772500000000264</v>
      </c>
      <c r="O1533" s="49">
        <f t="shared" si="146"/>
        <v>81.477499999999509</v>
      </c>
      <c r="P1533" s="49">
        <f t="shared" si="147"/>
        <v>85.485000000000042</v>
      </c>
      <c r="Q1533" s="49">
        <f t="shared" si="148"/>
        <v>87.687500000000227</v>
      </c>
      <c r="R1533" s="49">
        <f t="shared" si="149"/>
        <v>90.388750000000314</v>
      </c>
    </row>
    <row r="1534" spans="12:18" hidden="1">
      <c r="L1534" s="71"/>
      <c r="M1534" s="48">
        <v>3</v>
      </c>
      <c r="N1534" s="49">
        <v>77.8</v>
      </c>
      <c r="O1534" s="49">
        <v>81.5</v>
      </c>
      <c r="P1534" s="49">
        <v>85.5</v>
      </c>
      <c r="Q1534" s="49">
        <v>87.7</v>
      </c>
      <c r="R1534" s="49">
        <v>90.4</v>
      </c>
    </row>
    <row r="1535" spans="12:18" hidden="1">
      <c r="L1535" s="71"/>
      <c r="M1535" s="48">
        <v>3.01</v>
      </c>
      <c r="N1535" s="49">
        <f>N1534+0.009</f>
        <v>77.808999999999997</v>
      </c>
      <c r="O1535" s="49">
        <f>O1534+0.016</f>
        <v>81.516000000000005</v>
      </c>
      <c r="P1535" s="49">
        <f>P1534+0.011</f>
        <v>85.510999999999996</v>
      </c>
      <c r="Q1535" s="49">
        <f>Q1534+0.009</f>
        <v>87.709000000000003</v>
      </c>
      <c r="R1535" s="49">
        <f>R1534+0.007</f>
        <v>90.407000000000011</v>
      </c>
    </row>
    <row r="1536" spans="12:18" hidden="1">
      <c r="L1536" s="71"/>
      <c r="M1536" s="48">
        <v>3.02</v>
      </c>
      <c r="N1536" s="49">
        <f t="shared" ref="N1536:N1599" si="150">N1535+0.009</f>
        <v>77.817999999999998</v>
      </c>
      <c r="O1536" s="49">
        <f t="shared" ref="O1536:O1599" si="151">O1535+0.016</f>
        <v>81.532000000000011</v>
      </c>
      <c r="P1536" s="49">
        <f t="shared" ref="P1536:P1599" si="152">P1535+0.011</f>
        <v>85.521999999999991</v>
      </c>
      <c r="Q1536" s="49">
        <f t="shared" ref="Q1536:Q1599" si="153">Q1535+0.009</f>
        <v>87.718000000000004</v>
      </c>
      <c r="R1536" s="49">
        <f t="shared" ref="R1536:R1599" si="154">R1535+0.007</f>
        <v>90.414000000000016</v>
      </c>
    </row>
    <row r="1537" spans="12:18" hidden="1">
      <c r="L1537" s="71"/>
      <c r="M1537" s="48">
        <v>3.03</v>
      </c>
      <c r="N1537" s="49">
        <f t="shared" si="150"/>
        <v>77.826999999999998</v>
      </c>
      <c r="O1537" s="49">
        <f t="shared" si="151"/>
        <v>81.548000000000016</v>
      </c>
      <c r="P1537" s="49">
        <f t="shared" si="152"/>
        <v>85.532999999999987</v>
      </c>
      <c r="Q1537" s="49">
        <f t="shared" si="153"/>
        <v>87.727000000000004</v>
      </c>
      <c r="R1537" s="49">
        <f t="shared" si="154"/>
        <v>90.421000000000021</v>
      </c>
    </row>
    <row r="1538" spans="12:18" hidden="1">
      <c r="L1538" s="71"/>
      <c r="M1538" s="48">
        <v>3.04</v>
      </c>
      <c r="N1538" s="49">
        <f t="shared" si="150"/>
        <v>77.835999999999999</v>
      </c>
      <c r="O1538" s="49">
        <f t="shared" si="151"/>
        <v>81.564000000000021</v>
      </c>
      <c r="P1538" s="49">
        <f t="shared" si="152"/>
        <v>85.543999999999983</v>
      </c>
      <c r="Q1538" s="49">
        <f t="shared" si="153"/>
        <v>87.736000000000004</v>
      </c>
      <c r="R1538" s="49">
        <f t="shared" si="154"/>
        <v>90.428000000000026</v>
      </c>
    </row>
    <row r="1539" spans="12:18" hidden="1">
      <c r="L1539" s="71"/>
      <c r="M1539" s="48">
        <v>3.05</v>
      </c>
      <c r="N1539" s="49">
        <f t="shared" si="150"/>
        <v>77.844999999999999</v>
      </c>
      <c r="O1539" s="49">
        <f t="shared" si="151"/>
        <v>81.580000000000027</v>
      </c>
      <c r="P1539" s="49">
        <f t="shared" si="152"/>
        <v>85.554999999999978</v>
      </c>
      <c r="Q1539" s="49">
        <f t="shared" si="153"/>
        <v>87.745000000000005</v>
      </c>
      <c r="R1539" s="49">
        <f t="shared" si="154"/>
        <v>90.435000000000031</v>
      </c>
    </row>
    <row r="1540" spans="12:18" hidden="1">
      <c r="L1540" s="71"/>
      <c r="M1540" s="48">
        <v>3.06</v>
      </c>
      <c r="N1540" s="49">
        <f t="shared" si="150"/>
        <v>77.853999999999999</v>
      </c>
      <c r="O1540" s="49">
        <f t="shared" si="151"/>
        <v>81.596000000000032</v>
      </c>
      <c r="P1540" s="49">
        <f t="shared" si="152"/>
        <v>85.565999999999974</v>
      </c>
      <c r="Q1540" s="49">
        <f t="shared" si="153"/>
        <v>87.754000000000005</v>
      </c>
      <c r="R1540" s="49">
        <f t="shared" si="154"/>
        <v>90.442000000000036</v>
      </c>
    </row>
    <row r="1541" spans="12:18" hidden="1">
      <c r="L1541" s="71"/>
      <c r="M1541" s="48">
        <v>3.07</v>
      </c>
      <c r="N1541" s="49">
        <f t="shared" si="150"/>
        <v>77.863</v>
      </c>
      <c r="O1541" s="49">
        <f t="shared" si="151"/>
        <v>81.612000000000037</v>
      </c>
      <c r="P1541" s="49">
        <f t="shared" si="152"/>
        <v>85.57699999999997</v>
      </c>
      <c r="Q1541" s="49">
        <f t="shared" si="153"/>
        <v>87.763000000000005</v>
      </c>
      <c r="R1541" s="49">
        <f t="shared" si="154"/>
        <v>90.449000000000041</v>
      </c>
    </row>
    <row r="1542" spans="12:18" hidden="1">
      <c r="L1542" s="71"/>
      <c r="M1542" s="48">
        <v>3.08</v>
      </c>
      <c r="N1542" s="49">
        <f t="shared" si="150"/>
        <v>77.872</v>
      </c>
      <c r="O1542" s="49">
        <f t="shared" si="151"/>
        <v>81.628000000000043</v>
      </c>
      <c r="P1542" s="49">
        <f t="shared" si="152"/>
        <v>85.587999999999965</v>
      </c>
      <c r="Q1542" s="49">
        <f t="shared" si="153"/>
        <v>87.772000000000006</v>
      </c>
      <c r="R1542" s="49">
        <f t="shared" si="154"/>
        <v>90.456000000000046</v>
      </c>
    </row>
    <row r="1543" spans="12:18" hidden="1">
      <c r="L1543" s="71"/>
      <c r="M1543" s="48">
        <v>3.09</v>
      </c>
      <c r="N1543" s="49">
        <f t="shared" si="150"/>
        <v>77.881</v>
      </c>
      <c r="O1543" s="49">
        <f t="shared" si="151"/>
        <v>81.644000000000048</v>
      </c>
      <c r="P1543" s="49">
        <f t="shared" si="152"/>
        <v>85.598999999999961</v>
      </c>
      <c r="Q1543" s="49">
        <f t="shared" si="153"/>
        <v>87.781000000000006</v>
      </c>
      <c r="R1543" s="49">
        <f t="shared" si="154"/>
        <v>90.463000000000051</v>
      </c>
    </row>
    <row r="1544" spans="12:18" hidden="1">
      <c r="L1544" s="71"/>
      <c r="M1544" s="48">
        <v>3.1</v>
      </c>
      <c r="N1544" s="49">
        <f t="shared" si="150"/>
        <v>77.89</v>
      </c>
      <c r="O1544" s="49">
        <f t="shared" si="151"/>
        <v>81.660000000000053</v>
      </c>
      <c r="P1544" s="49">
        <f t="shared" si="152"/>
        <v>85.609999999999957</v>
      </c>
      <c r="Q1544" s="49">
        <f t="shared" si="153"/>
        <v>87.79</v>
      </c>
      <c r="R1544" s="49">
        <f t="shared" si="154"/>
        <v>90.470000000000056</v>
      </c>
    </row>
    <row r="1545" spans="12:18" hidden="1">
      <c r="L1545" s="71"/>
      <c r="M1545" s="48">
        <v>3.11</v>
      </c>
      <c r="N1545" s="49">
        <f t="shared" si="150"/>
        <v>77.899000000000001</v>
      </c>
      <c r="O1545" s="49">
        <f t="shared" si="151"/>
        <v>81.676000000000059</v>
      </c>
      <c r="P1545" s="49">
        <f t="shared" si="152"/>
        <v>85.620999999999952</v>
      </c>
      <c r="Q1545" s="49">
        <f t="shared" si="153"/>
        <v>87.799000000000007</v>
      </c>
      <c r="R1545" s="49">
        <f t="shared" si="154"/>
        <v>90.477000000000061</v>
      </c>
    </row>
    <row r="1546" spans="12:18" hidden="1">
      <c r="L1546" s="71"/>
      <c r="M1546" s="48">
        <v>3.12</v>
      </c>
      <c r="N1546" s="49">
        <f t="shared" si="150"/>
        <v>77.908000000000001</v>
      </c>
      <c r="O1546" s="49">
        <f t="shared" si="151"/>
        <v>81.692000000000064</v>
      </c>
      <c r="P1546" s="49">
        <f t="shared" si="152"/>
        <v>85.631999999999948</v>
      </c>
      <c r="Q1546" s="49">
        <f t="shared" si="153"/>
        <v>87.808000000000007</v>
      </c>
      <c r="R1546" s="49">
        <f t="shared" si="154"/>
        <v>90.484000000000066</v>
      </c>
    </row>
    <row r="1547" spans="12:18" hidden="1">
      <c r="L1547" s="71"/>
      <c r="M1547" s="48">
        <v>3.13</v>
      </c>
      <c r="N1547" s="49">
        <f t="shared" si="150"/>
        <v>77.917000000000002</v>
      </c>
      <c r="O1547" s="49">
        <f t="shared" si="151"/>
        <v>81.708000000000069</v>
      </c>
      <c r="P1547" s="49">
        <f t="shared" si="152"/>
        <v>85.642999999999944</v>
      </c>
      <c r="Q1547" s="49">
        <f t="shared" si="153"/>
        <v>87.817000000000007</v>
      </c>
      <c r="R1547" s="49">
        <f t="shared" si="154"/>
        <v>90.491000000000071</v>
      </c>
    </row>
    <row r="1548" spans="12:18" hidden="1">
      <c r="L1548" s="71"/>
      <c r="M1548" s="48">
        <v>3.14</v>
      </c>
      <c r="N1548" s="49">
        <f t="shared" si="150"/>
        <v>77.926000000000002</v>
      </c>
      <c r="O1548" s="49">
        <f t="shared" si="151"/>
        <v>81.724000000000075</v>
      </c>
      <c r="P1548" s="49">
        <f t="shared" si="152"/>
        <v>85.65399999999994</v>
      </c>
      <c r="Q1548" s="49">
        <f t="shared" si="153"/>
        <v>87.826000000000008</v>
      </c>
      <c r="R1548" s="49">
        <f t="shared" si="154"/>
        <v>90.498000000000076</v>
      </c>
    </row>
    <row r="1549" spans="12:18" hidden="1">
      <c r="L1549" s="71"/>
      <c r="M1549" s="48">
        <v>3.15</v>
      </c>
      <c r="N1549" s="49">
        <f t="shared" si="150"/>
        <v>77.935000000000002</v>
      </c>
      <c r="O1549" s="49">
        <f t="shared" si="151"/>
        <v>81.74000000000008</v>
      </c>
      <c r="P1549" s="49">
        <f t="shared" si="152"/>
        <v>85.664999999999935</v>
      </c>
      <c r="Q1549" s="49">
        <f t="shared" si="153"/>
        <v>87.835000000000008</v>
      </c>
      <c r="R1549" s="49">
        <f t="shared" si="154"/>
        <v>90.505000000000081</v>
      </c>
    </row>
    <row r="1550" spans="12:18" hidden="1">
      <c r="L1550" s="71"/>
      <c r="M1550" s="48">
        <v>3.16</v>
      </c>
      <c r="N1550" s="49">
        <f t="shared" si="150"/>
        <v>77.944000000000003</v>
      </c>
      <c r="O1550" s="49">
        <f t="shared" si="151"/>
        <v>81.756000000000085</v>
      </c>
      <c r="P1550" s="49">
        <f t="shared" si="152"/>
        <v>85.675999999999931</v>
      </c>
      <c r="Q1550" s="49">
        <f t="shared" si="153"/>
        <v>87.844000000000008</v>
      </c>
      <c r="R1550" s="49">
        <f t="shared" si="154"/>
        <v>90.512000000000086</v>
      </c>
    </row>
    <row r="1551" spans="12:18" hidden="1">
      <c r="L1551" s="71"/>
      <c r="M1551" s="48">
        <v>3.17</v>
      </c>
      <c r="N1551" s="49">
        <f t="shared" si="150"/>
        <v>77.953000000000003</v>
      </c>
      <c r="O1551" s="49">
        <f t="shared" si="151"/>
        <v>81.772000000000091</v>
      </c>
      <c r="P1551" s="49">
        <f t="shared" si="152"/>
        <v>85.686999999999927</v>
      </c>
      <c r="Q1551" s="49">
        <f t="shared" si="153"/>
        <v>87.853000000000009</v>
      </c>
      <c r="R1551" s="49">
        <f t="shared" si="154"/>
        <v>90.519000000000091</v>
      </c>
    </row>
    <row r="1552" spans="12:18" hidden="1">
      <c r="L1552" s="71"/>
      <c r="M1552" s="48">
        <v>3.18</v>
      </c>
      <c r="N1552" s="49">
        <f t="shared" si="150"/>
        <v>77.962000000000003</v>
      </c>
      <c r="O1552" s="49">
        <f t="shared" si="151"/>
        <v>81.788000000000096</v>
      </c>
      <c r="P1552" s="49">
        <f t="shared" si="152"/>
        <v>85.697999999999922</v>
      </c>
      <c r="Q1552" s="49">
        <f t="shared" si="153"/>
        <v>87.862000000000009</v>
      </c>
      <c r="R1552" s="49">
        <f t="shared" si="154"/>
        <v>90.526000000000096</v>
      </c>
    </row>
    <row r="1553" spans="12:18" hidden="1">
      <c r="L1553" s="71"/>
      <c r="M1553" s="48">
        <v>3.19</v>
      </c>
      <c r="N1553" s="49">
        <f t="shared" si="150"/>
        <v>77.971000000000004</v>
      </c>
      <c r="O1553" s="49">
        <f t="shared" si="151"/>
        <v>81.804000000000102</v>
      </c>
      <c r="P1553" s="49">
        <f t="shared" si="152"/>
        <v>85.708999999999918</v>
      </c>
      <c r="Q1553" s="49">
        <f t="shared" si="153"/>
        <v>87.871000000000009</v>
      </c>
      <c r="R1553" s="49">
        <f t="shared" si="154"/>
        <v>90.533000000000101</v>
      </c>
    </row>
    <row r="1554" spans="12:18" hidden="1">
      <c r="L1554" s="71"/>
      <c r="M1554" s="48">
        <v>3.2</v>
      </c>
      <c r="N1554" s="49">
        <f t="shared" si="150"/>
        <v>77.98</v>
      </c>
      <c r="O1554" s="49">
        <f t="shared" si="151"/>
        <v>81.820000000000107</v>
      </c>
      <c r="P1554" s="49">
        <f t="shared" si="152"/>
        <v>85.719999999999914</v>
      </c>
      <c r="Q1554" s="49">
        <f t="shared" si="153"/>
        <v>87.88000000000001</v>
      </c>
      <c r="R1554" s="49">
        <f t="shared" si="154"/>
        <v>90.540000000000106</v>
      </c>
    </row>
    <row r="1555" spans="12:18" hidden="1">
      <c r="L1555" s="71"/>
      <c r="M1555" s="48">
        <v>3.21</v>
      </c>
      <c r="N1555" s="49">
        <f t="shared" si="150"/>
        <v>77.989000000000004</v>
      </c>
      <c r="O1555" s="49">
        <f t="shared" si="151"/>
        <v>81.836000000000112</v>
      </c>
      <c r="P1555" s="49">
        <f t="shared" si="152"/>
        <v>85.730999999999909</v>
      </c>
      <c r="Q1555" s="49">
        <f t="shared" si="153"/>
        <v>87.88900000000001</v>
      </c>
      <c r="R1555" s="49">
        <f t="shared" si="154"/>
        <v>90.547000000000111</v>
      </c>
    </row>
    <row r="1556" spans="12:18" hidden="1">
      <c r="L1556" s="71"/>
      <c r="M1556" s="48">
        <v>3.22</v>
      </c>
      <c r="N1556" s="49">
        <f t="shared" si="150"/>
        <v>77.998000000000005</v>
      </c>
      <c r="O1556" s="49">
        <f t="shared" si="151"/>
        <v>81.852000000000118</v>
      </c>
      <c r="P1556" s="49">
        <f t="shared" si="152"/>
        <v>85.741999999999905</v>
      </c>
      <c r="Q1556" s="49">
        <f t="shared" si="153"/>
        <v>87.89800000000001</v>
      </c>
      <c r="R1556" s="49">
        <f t="shared" si="154"/>
        <v>90.554000000000116</v>
      </c>
    </row>
    <row r="1557" spans="12:18" hidden="1">
      <c r="L1557" s="71"/>
      <c r="M1557" s="48">
        <v>3.23</v>
      </c>
      <c r="N1557" s="49">
        <f t="shared" si="150"/>
        <v>78.007000000000005</v>
      </c>
      <c r="O1557" s="49">
        <f t="shared" si="151"/>
        <v>81.868000000000123</v>
      </c>
      <c r="P1557" s="49">
        <f t="shared" si="152"/>
        <v>85.752999999999901</v>
      </c>
      <c r="Q1557" s="49">
        <f t="shared" si="153"/>
        <v>87.907000000000011</v>
      </c>
      <c r="R1557" s="49">
        <f t="shared" si="154"/>
        <v>90.561000000000121</v>
      </c>
    </row>
    <row r="1558" spans="12:18" hidden="1">
      <c r="L1558" s="71"/>
      <c r="M1558" s="48">
        <v>3.24</v>
      </c>
      <c r="N1558" s="49">
        <f t="shared" si="150"/>
        <v>78.016000000000005</v>
      </c>
      <c r="O1558" s="49">
        <f t="shared" si="151"/>
        <v>81.884000000000128</v>
      </c>
      <c r="P1558" s="49">
        <f t="shared" si="152"/>
        <v>85.763999999999896</v>
      </c>
      <c r="Q1558" s="49">
        <f t="shared" si="153"/>
        <v>87.916000000000011</v>
      </c>
      <c r="R1558" s="49">
        <f t="shared" si="154"/>
        <v>90.568000000000126</v>
      </c>
    </row>
    <row r="1559" spans="12:18" hidden="1">
      <c r="L1559" s="71"/>
      <c r="M1559" s="48">
        <v>3.25</v>
      </c>
      <c r="N1559" s="49">
        <f t="shared" si="150"/>
        <v>78.025000000000006</v>
      </c>
      <c r="O1559" s="49">
        <f t="shared" si="151"/>
        <v>81.900000000000134</v>
      </c>
      <c r="P1559" s="49">
        <f t="shared" si="152"/>
        <v>85.774999999999892</v>
      </c>
      <c r="Q1559" s="49">
        <f t="shared" si="153"/>
        <v>87.925000000000011</v>
      </c>
      <c r="R1559" s="49">
        <f t="shared" si="154"/>
        <v>90.575000000000131</v>
      </c>
    </row>
    <row r="1560" spans="12:18" hidden="1">
      <c r="L1560" s="71"/>
      <c r="M1560" s="48">
        <v>3.26</v>
      </c>
      <c r="N1560" s="49">
        <f t="shared" si="150"/>
        <v>78.034000000000006</v>
      </c>
      <c r="O1560" s="49">
        <f t="shared" si="151"/>
        <v>81.916000000000139</v>
      </c>
      <c r="P1560" s="49">
        <f t="shared" si="152"/>
        <v>85.785999999999888</v>
      </c>
      <c r="Q1560" s="49">
        <f t="shared" si="153"/>
        <v>87.934000000000012</v>
      </c>
      <c r="R1560" s="49">
        <f t="shared" si="154"/>
        <v>90.582000000000136</v>
      </c>
    </row>
    <row r="1561" spans="12:18" hidden="1">
      <c r="L1561" s="71"/>
      <c r="M1561" s="48">
        <v>3.27</v>
      </c>
      <c r="N1561" s="49">
        <f t="shared" si="150"/>
        <v>78.043000000000006</v>
      </c>
      <c r="O1561" s="49">
        <f t="shared" si="151"/>
        <v>81.932000000000144</v>
      </c>
      <c r="P1561" s="49">
        <f t="shared" si="152"/>
        <v>85.796999999999883</v>
      </c>
      <c r="Q1561" s="49">
        <f t="shared" si="153"/>
        <v>87.943000000000012</v>
      </c>
      <c r="R1561" s="49">
        <f t="shared" si="154"/>
        <v>90.589000000000141</v>
      </c>
    </row>
    <row r="1562" spans="12:18" hidden="1">
      <c r="L1562" s="71"/>
      <c r="M1562" s="48">
        <v>3.28</v>
      </c>
      <c r="N1562" s="49">
        <f t="shared" si="150"/>
        <v>78.052000000000007</v>
      </c>
      <c r="O1562" s="49">
        <f t="shared" si="151"/>
        <v>81.94800000000015</v>
      </c>
      <c r="P1562" s="49">
        <f t="shared" si="152"/>
        <v>85.807999999999879</v>
      </c>
      <c r="Q1562" s="49">
        <f t="shared" si="153"/>
        <v>87.952000000000012</v>
      </c>
      <c r="R1562" s="49">
        <f t="shared" si="154"/>
        <v>90.596000000000146</v>
      </c>
    </row>
    <row r="1563" spans="12:18" hidden="1">
      <c r="L1563" s="71"/>
      <c r="M1563" s="48">
        <v>3.29</v>
      </c>
      <c r="N1563" s="49">
        <f t="shared" si="150"/>
        <v>78.061000000000007</v>
      </c>
      <c r="O1563" s="49">
        <f t="shared" si="151"/>
        <v>81.964000000000155</v>
      </c>
      <c r="P1563" s="49">
        <f t="shared" si="152"/>
        <v>85.818999999999875</v>
      </c>
      <c r="Q1563" s="49">
        <f t="shared" si="153"/>
        <v>87.961000000000013</v>
      </c>
      <c r="R1563" s="49">
        <f t="shared" si="154"/>
        <v>90.603000000000151</v>
      </c>
    </row>
    <row r="1564" spans="12:18" hidden="1">
      <c r="L1564" s="71"/>
      <c r="M1564" s="48">
        <v>3.3</v>
      </c>
      <c r="N1564" s="49">
        <f t="shared" si="150"/>
        <v>78.070000000000007</v>
      </c>
      <c r="O1564" s="49">
        <f t="shared" si="151"/>
        <v>81.98000000000016</v>
      </c>
      <c r="P1564" s="49">
        <f t="shared" si="152"/>
        <v>85.82999999999987</v>
      </c>
      <c r="Q1564" s="49">
        <f t="shared" si="153"/>
        <v>87.970000000000013</v>
      </c>
      <c r="R1564" s="49">
        <f t="shared" si="154"/>
        <v>90.610000000000156</v>
      </c>
    </row>
    <row r="1565" spans="12:18" hidden="1">
      <c r="L1565" s="71"/>
      <c r="M1565" s="48">
        <v>3.31</v>
      </c>
      <c r="N1565" s="49">
        <f t="shared" si="150"/>
        <v>78.079000000000008</v>
      </c>
      <c r="O1565" s="49">
        <f t="shared" si="151"/>
        <v>81.996000000000166</v>
      </c>
      <c r="P1565" s="49">
        <f t="shared" si="152"/>
        <v>85.840999999999866</v>
      </c>
      <c r="Q1565" s="49">
        <f t="shared" si="153"/>
        <v>87.979000000000013</v>
      </c>
      <c r="R1565" s="49">
        <f t="shared" si="154"/>
        <v>90.617000000000161</v>
      </c>
    </row>
    <row r="1566" spans="12:18" hidden="1">
      <c r="L1566" s="71"/>
      <c r="M1566" s="48">
        <v>3.32</v>
      </c>
      <c r="N1566" s="49">
        <f t="shared" si="150"/>
        <v>78.088000000000008</v>
      </c>
      <c r="O1566" s="49">
        <f t="shared" si="151"/>
        <v>82.012000000000171</v>
      </c>
      <c r="P1566" s="49">
        <f t="shared" si="152"/>
        <v>85.851999999999862</v>
      </c>
      <c r="Q1566" s="49">
        <f t="shared" si="153"/>
        <v>87.988000000000014</v>
      </c>
      <c r="R1566" s="49">
        <f t="shared" si="154"/>
        <v>90.624000000000166</v>
      </c>
    </row>
    <row r="1567" spans="12:18" hidden="1">
      <c r="L1567" s="71"/>
      <c r="M1567" s="48">
        <v>3.33</v>
      </c>
      <c r="N1567" s="49">
        <f t="shared" si="150"/>
        <v>78.097000000000008</v>
      </c>
      <c r="O1567" s="49">
        <f t="shared" si="151"/>
        <v>82.028000000000176</v>
      </c>
      <c r="P1567" s="49">
        <f t="shared" si="152"/>
        <v>85.862999999999857</v>
      </c>
      <c r="Q1567" s="49">
        <f t="shared" si="153"/>
        <v>87.997000000000014</v>
      </c>
      <c r="R1567" s="49">
        <f t="shared" si="154"/>
        <v>90.631000000000171</v>
      </c>
    </row>
    <row r="1568" spans="12:18" hidden="1">
      <c r="L1568" s="71"/>
      <c r="M1568" s="48">
        <v>3.34</v>
      </c>
      <c r="N1568" s="49">
        <f t="shared" si="150"/>
        <v>78.106000000000009</v>
      </c>
      <c r="O1568" s="49">
        <f t="shared" si="151"/>
        <v>82.044000000000182</v>
      </c>
      <c r="P1568" s="49">
        <f t="shared" si="152"/>
        <v>85.873999999999853</v>
      </c>
      <c r="Q1568" s="49">
        <f t="shared" si="153"/>
        <v>88.006000000000014</v>
      </c>
      <c r="R1568" s="49">
        <f t="shared" si="154"/>
        <v>90.638000000000176</v>
      </c>
    </row>
    <row r="1569" spans="12:18" hidden="1">
      <c r="L1569" s="71"/>
      <c r="M1569" s="48">
        <v>3.35</v>
      </c>
      <c r="N1569" s="49">
        <f t="shared" si="150"/>
        <v>78.115000000000009</v>
      </c>
      <c r="O1569" s="49">
        <f t="shared" si="151"/>
        <v>82.060000000000187</v>
      </c>
      <c r="P1569" s="49">
        <f t="shared" si="152"/>
        <v>85.884999999999849</v>
      </c>
      <c r="Q1569" s="49">
        <f t="shared" si="153"/>
        <v>88.015000000000015</v>
      </c>
      <c r="R1569" s="49">
        <f t="shared" si="154"/>
        <v>90.645000000000181</v>
      </c>
    </row>
    <row r="1570" spans="12:18" hidden="1">
      <c r="L1570" s="71"/>
      <c r="M1570" s="48">
        <v>3.36</v>
      </c>
      <c r="N1570" s="49">
        <f t="shared" si="150"/>
        <v>78.124000000000009</v>
      </c>
      <c r="O1570" s="49">
        <f t="shared" si="151"/>
        <v>82.076000000000192</v>
      </c>
      <c r="P1570" s="49">
        <f t="shared" si="152"/>
        <v>85.895999999999844</v>
      </c>
      <c r="Q1570" s="49">
        <f t="shared" si="153"/>
        <v>88.024000000000015</v>
      </c>
      <c r="R1570" s="49">
        <f t="shared" si="154"/>
        <v>90.652000000000186</v>
      </c>
    </row>
    <row r="1571" spans="12:18" hidden="1">
      <c r="L1571" s="71"/>
      <c r="M1571" s="48">
        <v>3.37</v>
      </c>
      <c r="N1571" s="49">
        <f t="shared" si="150"/>
        <v>78.13300000000001</v>
      </c>
      <c r="O1571" s="49">
        <f t="shared" si="151"/>
        <v>82.092000000000198</v>
      </c>
      <c r="P1571" s="49">
        <f t="shared" si="152"/>
        <v>85.90699999999984</v>
      </c>
      <c r="Q1571" s="49">
        <f t="shared" si="153"/>
        <v>88.033000000000015</v>
      </c>
      <c r="R1571" s="49">
        <f t="shared" si="154"/>
        <v>90.659000000000191</v>
      </c>
    </row>
    <row r="1572" spans="12:18" hidden="1">
      <c r="L1572" s="71"/>
      <c r="M1572" s="48">
        <v>3.38</v>
      </c>
      <c r="N1572" s="49">
        <f t="shared" si="150"/>
        <v>78.14200000000001</v>
      </c>
      <c r="O1572" s="49">
        <f t="shared" si="151"/>
        <v>82.108000000000203</v>
      </c>
      <c r="P1572" s="49">
        <f t="shared" si="152"/>
        <v>85.917999999999836</v>
      </c>
      <c r="Q1572" s="49">
        <f t="shared" si="153"/>
        <v>88.042000000000016</v>
      </c>
      <c r="R1572" s="49">
        <f t="shared" si="154"/>
        <v>90.666000000000196</v>
      </c>
    </row>
    <row r="1573" spans="12:18" hidden="1">
      <c r="L1573" s="71"/>
      <c r="M1573" s="48">
        <v>3.39</v>
      </c>
      <c r="N1573" s="49">
        <f t="shared" si="150"/>
        <v>78.15100000000001</v>
      </c>
      <c r="O1573" s="49">
        <f t="shared" si="151"/>
        <v>82.124000000000208</v>
      </c>
      <c r="P1573" s="49">
        <f t="shared" si="152"/>
        <v>85.928999999999832</v>
      </c>
      <c r="Q1573" s="49">
        <f t="shared" si="153"/>
        <v>88.051000000000016</v>
      </c>
      <c r="R1573" s="49">
        <f t="shared" si="154"/>
        <v>90.673000000000201</v>
      </c>
    </row>
    <row r="1574" spans="12:18" hidden="1">
      <c r="L1574" s="71"/>
      <c r="M1574" s="48">
        <v>3.4</v>
      </c>
      <c r="N1574" s="49">
        <f t="shared" si="150"/>
        <v>78.160000000000011</v>
      </c>
      <c r="O1574" s="49">
        <f t="shared" si="151"/>
        <v>82.140000000000214</v>
      </c>
      <c r="P1574" s="49">
        <f t="shared" si="152"/>
        <v>85.939999999999827</v>
      </c>
      <c r="Q1574" s="49">
        <f t="shared" si="153"/>
        <v>88.060000000000016</v>
      </c>
      <c r="R1574" s="49">
        <f t="shared" si="154"/>
        <v>90.680000000000206</v>
      </c>
    </row>
    <row r="1575" spans="12:18" hidden="1">
      <c r="L1575" s="71"/>
      <c r="M1575" s="48">
        <v>3.41</v>
      </c>
      <c r="N1575" s="49">
        <f t="shared" si="150"/>
        <v>78.169000000000011</v>
      </c>
      <c r="O1575" s="49">
        <f t="shared" si="151"/>
        <v>82.156000000000219</v>
      </c>
      <c r="P1575" s="49">
        <f t="shared" si="152"/>
        <v>85.950999999999823</v>
      </c>
      <c r="Q1575" s="49">
        <f t="shared" si="153"/>
        <v>88.069000000000017</v>
      </c>
      <c r="R1575" s="49">
        <f t="shared" si="154"/>
        <v>90.687000000000211</v>
      </c>
    </row>
    <row r="1576" spans="12:18" hidden="1">
      <c r="L1576" s="71"/>
      <c r="M1576" s="48">
        <v>3.42</v>
      </c>
      <c r="N1576" s="49">
        <f t="shared" si="150"/>
        <v>78.178000000000011</v>
      </c>
      <c r="O1576" s="49">
        <f t="shared" si="151"/>
        <v>82.172000000000224</v>
      </c>
      <c r="P1576" s="49">
        <f t="shared" si="152"/>
        <v>85.961999999999819</v>
      </c>
      <c r="Q1576" s="49">
        <f t="shared" si="153"/>
        <v>88.078000000000017</v>
      </c>
      <c r="R1576" s="49">
        <f t="shared" si="154"/>
        <v>90.694000000000216</v>
      </c>
    </row>
    <row r="1577" spans="12:18" hidden="1">
      <c r="L1577" s="71"/>
      <c r="M1577" s="48">
        <v>3.43</v>
      </c>
      <c r="N1577" s="49">
        <f t="shared" si="150"/>
        <v>78.187000000000012</v>
      </c>
      <c r="O1577" s="49">
        <f t="shared" si="151"/>
        <v>82.18800000000023</v>
      </c>
      <c r="P1577" s="49">
        <f t="shared" si="152"/>
        <v>85.972999999999814</v>
      </c>
      <c r="Q1577" s="49">
        <f t="shared" si="153"/>
        <v>88.087000000000018</v>
      </c>
      <c r="R1577" s="49">
        <f t="shared" si="154"/>
        <v>90.701000000000221</v>
      </c>
    </row>
    <row r="1578" spans="12:18" hidden="1">
      <c r="L1578" s="71"/>
      <c r="M1578" s="48">
        <v>3.44</v>
      </c>
      <c r="N1578" s="49">
        <f t="shared" si="150"/>
        <v>78.196000000000012</v>
      </c>
      <c r="O1578" s="49">
        <f t="shared" si="151"/>
        <v>82.204000000000235</v>
      </c>
      <c r="P1578" s="49">
        <f t="shared" si="152"/>
        <v>85.98399999999981</v>
      </c>
      <c r="Q1578" s="49">
        <f t="shared" si="153"/>
        <v>88.096000000000018</v>
      </c>
      <c r="R1578" s="49">
        <f t="shared" si="154"/>
        <v>90.708000000000226</v>
      </c>
    </row>
    <row r="1579" spans="12:18" hidden="1">
      <c r="L1579" s="71"/>
      <c r="M1579" s="48">
        <v>3.45</v>
      </c>
      <c r="N1579" s="49">
        <f t="shared" si="150"/>
        <v>78.205000000000013</v>
      </c>
      <c r="O1579" s="49">
        <f t="shared" si="151"/>
        <v>82.22000000000024</v>
      </c>
      <c r="P1579" s="49">
        <f t="shared" si="152"/>
        <v>85.994999999999806</v>
      </c>
      <c r="Q1579" s="49">
        <f t="shared" si="153"/>
        <v>88.105000000000018</v>
      </c>
      <c r="R1579" s="49">
        <f t="shared" si="154"/>
        <v>90.715000000000231</v>
      </c>
    </row>
    <row r="1580" spans="12:18" hidden="1">
      <c r="L1580" s="71"/>
      <c r="M1580" s="48">
        <v>3.46</v>
      </c>
      <c r="N1580" s="49">
        <f t="shared" si="150"/>
        <v>78.214000000000013</v>
      </c>
      <c r="O1580" s="49">
        <f t="shared" si="151"/>
        <v>82.236000000000246</v>
      </c>
      <c r="P1580" s="49">
        <f t="shared" si="152"/>
        <v>86.005999999999801</v>
      </c>
      <c r="Q1580" s="49">
        <f t="shared" si="153"/>
        <v>88.114000000000019</v>
      </c>
      <c r="R1580" s="49">
        <f t="shared" si="154"/>
        <v>90.722000000000236</v>
      </c>
    </row>
    <row r="1581" spans="12:18" hidden="1">
      <c r="L1581" s="71"/>
      <c r="M1581" s="48">
        <v>3.47</v>
      </c>
      <c r="N1581" s="49">
        <f t="shared" si="150"/>
        <v>78.223000000000013</v>
      </c>
      <c r="O1581" s="49">
        <f t="shared" si="151"/>
        <v>82.252000000000251</v>
      </c>
      <c r="P1581" s="49">
        <f t="shared" si="152"/>
        <v>86.016999999999797</v>
      </c>
      <c r="Q1581" s="49">
        <f t="shared" si="153"/>
        <v>88.123000000000019</v>
      </c>
      <c r="R1581" s="49">
        <f t="shared" si="154"/>
        <v>90.729000000000241</v>
      </c>
    </row>
    <row r="1582" spans="12:18" hidden="1">
      <c r="L1582" s="71"/>
      <c r="M1582" s="48">
        <v>3.48</v>
      </c>
      <c r="N1582" s="49">
        <f t="shared" si="150"/>
        <v>78.232000000000014</v>
      </c>
      <c r="O1582" s="49">
        <f t="shared" si="151"/>
        <v>82.268000000000256</v>
      </c>
      <c r="P1582" s="49">
        <f t="shared" si="152"/>
        <v>86.027999999999793</v>
      </c>
      <c r="Q1582" s="49">
        <f t="shared" si="153"/>
        <v>88.132000000000019</v>
      </c>
      <c r="R1582" s="49">
        <f t="shared" si="154"/>
        <v>90.736000000000246</v>
      </c>
    </row>
    <row r="1583" spans="12:18" hidden="1">
      <c r="L1583" s="71"/>
      <c r="M1583" s="48">
        <v>3.49</v>
      </c>
      <c r="N1583" s="49">
        <f t="shared" si="150"/>
        <v>78.241000000000014</v>
      </c>
      <c r="O1583" s="49">
        <f t="shared" si="151"/>
        <v>82.284000000000262</v>
      </c>
      <c r="P1583" s="49">
        <f t="shared" si="152"/>
        <v>86.038999999999788</v>
      </c>
      <c r="Q1583" s="49">
        <f t="shared" si="153"/>
        <v>88.14100000000002</v>
      </c>
      <c r="R1583" s="49">
        <f t="shared" si="154"/>
        <v>90.743000000000251</v>
      </c>
    </row>
    <row r="1584" spans="12:18" hidden="1">
      <c r="L1584" s="71"/>
      <c r="M1584" s="48">
        <v>3.5</v>
      </c>
      <c r="N1584" s="49">
        <f t="shared" si="150"/>
        <v>78.250000000000014</v>
      </c>
      <c r="O1584" s="49">
        <f t="shared" si="151"/>
        <v>82.300000000000267</v>
      </c>
      <c r="P1584" s="49">
        <f t="shared" si="152"/>
        <v>86.049999999999784</v>
      </c>
      <c r="Q1584" s="49">
        <f t="shared" si="153"/>
        <v>88.15000000000002</v>
      </c>
      <c r="R1584" s="49">
        <f t="shared" si="154"/>
        <v>90.750000000000256</v>
      </c>
    </row>
    <row r="1585" spans="12:18" hidden="1">
      <c r="L1585" s="71"/>
      <c r="M1585" s="48">
        <v>3.51</v>
      </c>
      <c r="N1585" s="49">
        <f t="shared" si="150"/>
        <v>78.259000000000015</v>
      </c>
      <c r="O1585" s="49">
        <f t="shared" si="151"/>
        <v>82.316000000000273</v>
      </c>
      <c r="P1585" s="49">
        <f t="shared" si="152"/>
        <v>86.06099999999978</v>
      </c>
      <c r="Q1585" s="49">
        <f t="shared" si="153"/>
        <v>88.15900000000002</v>
      </c>
      <c r="R1585" s="49">
        <f t="shared" si="154"/>
        <v>90.757000000000261</v>
      </c>
    </row>
    <row r="1586" spans="12:18" hidden="1">
      <c r="L1586" s="71"/>
      <c r="M1586" s="48">
        <v>3.52</v>
      </c>
      <c r="N1586" s="49">
        <f t="shared" si="150"/>
        <v>78.268000000000015</v>
      </c>
      <c r="O1586" s="49">
        <f t="shared" si="151"/>
        <v>82.332000000000278</v>
      </c>
      <c r="P1586" s="49">
        <f t="shared" si="152"/>
        <v>86.071999999999775</v>
      </c>
      <c r="Q1586" s="49">
        <f t="shared" si="153"/>
        <v>88.168000000000021</v>
      </c>
      <c r="R1586" s="49">
        <f t="shared" si="154"/>
        <v>90.764000000000266</v>
      </c>
    </row>
    <row r="1587" spans="12:18" hidden="1">
      <c r="L1587" s="71"/>
      <c r="M1587" s="48">
        <v>3.53</v>
      </c>
      <c r="N1587" s="49">
        <f t="shared" si="150"/>
        <v>78.277000000000015</v>
      </c>
      <c r="O1587" s="49">
        <f t="shared" si="151"/>
        <v>82.348000000000283</v>
      </c>
      <c r="P1587" s="49">
        <f t="shared" si="152"/>
        <v>86.082999999999771</v>
      </c>
      <c r="Q1587" s="49">
        <f t="shared" si="153"/>
        <v>88.177000000000021</v>
      </c>
      <c r="R1587" s="49">
        <f t="shared" si="154"/>
        <v>90.771000000000271</v>
      </c>
    </row>
    <row r="1588" spans="12:18" hidden="1">
      <c r="L1588" s="71"/>
      <c r="M1588" s="48">
        <v>3.54</v>
      </c>
      <c r="N1588" s="49">
        <f t="shared" si="150"/>
        <v>78.286000000000016</v>
      </c>
      <c r="O1588" s="49">
        <f t="shared" si="151"/>
        <v>82.364000000000289</v>
      </c>
      <c r="P1588" s="49">
        <f t="shared" si="152"/>
        <v>86.093999999999767</v>
      </c>
      <c r="Q1588" s="49">
        <f t="shared" si="153"/>
        <v>88.186000000000021</v>
      </c>
      <c r="R1588" s="49">
        <f t="shared" si="154"/>
        <v>90.778000000000276</v>
      </c>
    </row>
    <row r="1589" spans="12:18" hidden="1">
      <c r="L1589" s="71"/>
      <c r="M1589" s="48">
        <v>3.55</v>
      </c>
      <c r="N1589" s="49">
        <f t="shared" si="150"/>
        <v>78.295000000000016</v>
      </c>
      <c r="O1589" s="49">
        <f t="shared" si="151"/>
        <v>82.380000000000294</v>
      </c>
      <c r="P1589" s="49">
        <f t="shared" si="152"/>
        <v>86.104999999999762</v>
      </c>
      <c r="Q1589" s="49">
        <f t="shared" si="153"/>
        <v>88.195000000000022</v>
      </c>
      <c r="R1589" s="49">
        <f t="shared" si="154"/>
        <v>90.785000000000281</v>
      </c>
    </row>
    <row r="1590" spans="12:18" hidden="1">
      <c r="L1590" s="71"/>
      <c r="M1590" s="48">
        <v>3.56</v>
      </c>
      <c r="N1590" s="49">
        <f t="shared" si="150"/>
        <v>78.304000000000016</v>
      </c>
      <c r="O1590" s="49">
        <f t="shared" si="151"/>
        <v>82.396000000000299</v>
      </c>
      <c r="P1590" s="49">
        <f t="shared" si="152"/>
        <v>86.115999999999758</v>
      </c>
      <c r="Q1590" s="49">
        <f t="shared" si="153"/>
        <v>88.204000000000022</v>
      </c>
      <c r="R1590" s="49">
        <f t="shared" si="154"/>
        <v>90.792000000000286</v>
      </c>
    </row>
    <row r="1591" spans="12:18" hidden="1">
      <c r="L1591" s="71"/>
      <c r="M1591" s="48">
        <v>3.57</v>
      </c>
      <c r="N1591" s="49">
        <f t="shared" si="150"/>
        <v>78.313000000000017</v>
      </c>
      <c r="O1591" s="49">
        <f t="shared" si="151"/>
        <v>82.412000000000305</v>
      </c>
      <c r="P1591" s="49">
        <f t="shared" si="152"/>
        <v>86.126999999999754</v>
      </c>
      <c r="Q1591" s="49">
        <f t="shared" si="153"/>
        <v>88.213000000000022</v>
      </c>
      <c r="R1591" s="49">
        <f t="shared" si="154"/>
        <v>90.799000000000291</v>
      </c>
    </row>
    <row r="1592" spans="12:18" hidden="1">
      <c r="L1592" s="71"/>
      <c r="M1592" s="48">
        <v>3.58</v>
      </c>
      <c r="N1592" s="49">
        <f t="shared" si="150"/>
        <v>78.322000000000017</v>
      </c>
      <c r="O1592" s="49">
        <f t="shared" si="151"/>
        <v>82.42800000000031</v>
      </c>
      <c r="P1592" s="49">
        <f t="shared" si="152"/>
        <v>86.137999999999749</v>
      </c>
      <c r="Q1592" s="49">
        <f t="shared" si="153"/>
        <v>88.222000000000023</v>
      </c>
      <c r="R1592" s="49">
        <f t="shared" si="154"/>
        <v>90.806000000000296</v>
      </c>
    </row>
    <row r="1593" spans="12:18" hidden="1">
      <c r="L1593" s="71"/>
      <c r="M1593" s="48">
        <v>3.59</v>
      </c>
      <c r="N1593" s="49">
        <f t="shared" si="150"/>
        <v>78.331000000000017</v>
      </c>
      <c r="O1593" s="49">
        <f t="shared" si="151"/>
        <v>82.444000000000315</v>
      </c>
      <c r="P1593" s="49">
        <f t="shared" si="152"/>
        <v>86.148999999999745</v>
      </c>
      <c r="Q1593" s="49">
        <f t="shared" si="153"/>
        <v>88.231000000000023</v>
      </c>
      <c r="R1593" s="49">
        <f t="shared" si="154"/>
        <v>90.813000000000301</v>
      </c>
    </row>
    <row r="1594" spans="12:18" hidden="1">
      <c r="L1594" s="71"/>
      <c r="M1594" s="48">
        <v>3.6</v>
      </c>
      <c r="N1594" s="49">
        <f t="shared" si="150"/>
        <v>78.340000000000018</v>
      </c>
      <c r="O1594" s="49">
        <f t="shared" si="151"/>
        <v>82.460000000000321</v>
      </c>
      <c r="P1594" s="49">
        <f t="shared" si="152"/>
        <v>86.159999999999741</v>
      </c>
      <c r="Q1594" s="49">
        <f t="shared" si="153"/>
        <v>88.240000000000023</v>
      </c>
      <c r="R1594" s="49">
        <f t="shared" si="154"/>
        <v>90.820000000000306</v>
      </c>
    </row>
    <row r="1595" spans="12:18" hidden="1">
      <c r="L1595" s="71"/>
      <c r="M1595" s="48">
        <v>3.61</v>
      </c>
      <c r="N1595" s="49">
        <f t="shared" si="150"/>
        <v>78.349000000000018</v>
      </c>
      <c r="O1595" s="49">
        <f t="shared" si="151"/>
        <v>82.476000000000326</v>
      </c>
      <c r="P1595" s="49">
        <f t="shared" si="152"/>
        <v>86.170999999999736</v>
      </c>
      <c r="Q1595" s="49">
        <f t="shared" si="153"/>
        <v>88.249000000000024</v>
      </c>
      <c r="R1595" s="49">
        <f t="shared" si="154"/>
        <v>90.827000000000311</v>
      </c>
    </row>
    <row r="1596" spans="12:18" hidden="1">
      <c r="L1596" s="71"/>
      <c r="M1596" s="48">
        <v>3.62</v>
      </c>
      <c r="N1596" s="49">
        <f t="shared" si="150"/>
        <v>78.358000000000018</v>
      </c>
      <c r="O1596" s="49">
        <f t="shared" si="151"/>
        <v>82.492000000000331</v>
      </c>
      <c r="P1596" s="49">
        <f t="shared" si="152"/>
        <v>86.181999999999732</v>
      </c>
      <c r="Q1596" s="49">
        <f t="shared" si="153"/>
        <v>88.258000000000024</v>
      </c>
      <c r="R1596" s="49">
        <f t="shared" si="154"/>
        <v>90.834000000000316</v>
      </c>
    </row>
    <row r="1597" spans="12:18" hidden="1">
      <c r="L1597" s="71"/>
      <c r="M1597" s="48">
        <v>3.63</v>
      </c>
      <c r="N1597" s="49">
        <f t="shared" si="150"/>
        <v>78.367000000000019</v>
      </c>
      <c r="O1597" s="49">
        <f t="shared" si="151"/>
        <v>82.508000000000337</v>
      </c>
      <c r="P1597" s="49">
        <f t="shared" si="152"/>
        <v>86.192999999999728</v>
      </c>
      <c r="Q1597" s="49">
        <f t="shared" si="153"/>
        <v>88.267000000000024</v>
      </c>
      <c r="R1597" s="49">
        <f t="shared" si="154"/>
        <v>90.841000000000321</v>
      </c>
    </row>
    <row r="1598" spans="12:18" hidden="1">
      <c r="L1598" s="71"/>
      <c r="M1598" s="48">
        <v>3.64</v>
      </c>
      <c r="N1598" s="49">
        <f t="shared" si="150"/>
        <v>78.376000000000019</v>
      </c>
      <c r="O1598" s="49">
        <f t="shared" si="151"/>
        <v>82.524000000000342</v>
      </c>
      <c r="P1598" s="49">
        <f t="shared" si="152"/>
        <v>86.203999999999724</v>
      </c>
      <c r="Q1598" s="49">
        <f t="shared" si="153"/>
        <v>88.276000000000025</v>
      </c>
      <c r="R1598" s="49">
        <f t="shared" si="154"/>
        <v>90.848000000000326</v>
      </c>
    </row>
    <row r="1599" spans="12:18" hidden="1">
      <c r="L1599" s="71"/>
      <c r="M1599" s="48">
        <v>3.65</v>
      </c>
      <c r="N1599" s="49">
        <f t="shared" si="150"/>
        <v>78.385000000000019</v>
      </c>
      <c r="O1599" s="49">
        <f t="shared" si="151"/>
        <v>82.540000000000347</v>
      </c>
      <c r="P1599" s="49">
        <f t="shared" si="152"/>
        <v>86.214999999999719</v>
      </c>
      <c r="Q1599" s="49">
        <f t="shared" si="153"/>
        <v>88.285000000000025</v>
      </c>
      <c r="R1599" s="49">
        <f t="shared" si="154"/>
        <v>90.855000000000331</v>
      </c>
    </row>
    <row r="1600" spans="12:18" hidden="1">
      <c r="L1600" s="71"/>
      <c r="M1600" s="48">
        <v>3.66</v>
      </c>
      <c r="N1600" s="49">
        <f t="shared" ref="N1600:N1633" si="155">N1599+0.009</f>
        <v>78.39400000000002</v>
      </c>
      <c r="O1600" s="49">
        <f t="shared" ref="O1600:O1633" si="156">O1599+0.016</f>
        <v>82.556000000000353</v>
      </c>
      <c r="P1600" s="49">
        <f t="shared" ref="P1600:P1633" si="157">P1599+0.011</f>
        <v>86.225999999999715</v>
      </c>
      <c r="Q1600" s="49">
        <f t="shared" ref="Q1600:Q1633" si="158">Q1599+0.009</f>
        <v>88.294000000000025</v>
      </c>
      <c r="R1600" s="49">
        <f t="shared" ref="R1600:R1633" si="159">R1599+0.007</f>
        <v>90.862000000000336</v>
      </c>
    </row>
    <row r="1601" spans="12:18" hidden="1">
      <c r="L1601" s="71"/>
      <c r="M1601" s="48">
        <v>3.67</v>
      </c>
      <c r="N1601" s="49">
        <f t="shared" si="155"/>
        <v>78.40300000000002</v>
      </c>
      <c r="O1601" s="49">
        <f t="shared" si="156"/>
        <v>82.572000000000358</v>
      </c>
      <c r="P1601" s="49">
        <f t="shared" si="157"/>
        <v>86.236999999999711</v>
      </c>
      <c r="Q1601" s="49">
        <f t="shared" si="158"/>
        <v>88.303000000000026</v>
      </c>
      <c r="R1601" s="49">
        <f t="shared" si="159"/>
        <v>90.869000000000341</v>
      </c>
    </row>
    <row r="1602" spans="12:18" hidden="1">
      <c r="L1602" s="71"/>
      <c r="M1602" s="48">
        <v>3.68</v>
      </c>
      <c r="N1602" s="49">
        <f t="shared" si="155"/>
        <v>78.41200000000002</v>
      </c>
      <c r="O1602" s="49">
        <f t="shared" si="156"/>
        <v>82.588000000000363</v>
      </c>
      <c r="P1602" s="49">
        <f t="shared" si="157"/>
        <v>86.247999999999706</v>
      </c>
      <c r="Q1602" s="49">
        <f t="shared" si="158"/>
        <v>88.312000000000026</v>
      </c>
      <c r="R1602" s="49">
        <f t="shared" si="159"/>
        <v>90.876000000000346</v>
      </c>
    </row>
    <row r="1603" spans="12:18" hidden="1">
      <c r="L1603" s="71"/>
      <c r="M1603" s="48">
        <v>3.69</v>
      </c>
      <c r="N1603" s="49">
        <f t="shared" si="155"/>
        <v>78.421000000000021</v>
      </c>
      <c r="O1603" s="49">
        <f t="shared" si="156"/>
        <v>82.604000000000369</v>
      </c>
      <c r="P1603" s="49">
        <f t="shared" si="157"/>
        <v>86.258999999999702</v>
      </c>
      <c r="Q1603" s="49">
        <f t="shared" si="158"/>
        <v>88.321000000000026</v>
      </c>
      <c r="R1603" s="49">
        <f t="shared" si="159"/>
        <v>90.883000000000351</v>
      </c>
    </row>
    <row r="1604" spans="12:18" hidden="1">
      <c r="L1604" s="71"/>
      <c r="M1604" s="48">
        <v>3.7</v>
      </c>
      <c r="N1604" s="49">
        <f t="shared" si="155"/>
        <v>78.430000000000021</v>
      </c>
      <c r="O1604" s="49">
        <f t="shared" si="156"/>
        <v>82.620000000000374</v>
      </c>
      <c r="P1604" s="49">
        <f t="shared" si="157"/>
        <v>86.269999999999698</v>
      </c>
      <c r="Q1604" s="49">
        <f t="shared" si="158"/>
        <v>88.330000000000027</v>
      </c>
      <c r="R1604" s="49">
        <f t="shared" si="159"/>
        <v>90.890000000000356</v>
      </c>
    </row>
    <row r="1605" spans="12:18" hidden="1">
      <c r="L1605" s="71"/>
      <c r="M1605" s="48">
        <v>3.71</v>
      </c>
      <c r="N1605" s="49">
        <f t="shared" si="155"/>
        <v>78.439000000000021</v>
      </c>
      <c r="O1605" s="49">
        <f t="shared" si="156"/>
        <v>82.636000000000379</v>
      </c>
      <c r="P1605" s="49">
        <f t="shared" si="157"/>
        <v>86.280999999999693</v>
      </c>
      <c r="Q1605" s="49">
        <f t="shared" si="158"/>
        <v>88.339000000000027</v>
      </c>
      <c r="R1605" s="49">
        <f t="shared" si="159"/>
        <v>90.897000000000361</v>
      </c>
    </row>
    <row r="1606" spans="12:18" hidden="1">
      <c r="L1606" s="71"/>
      <c r="M1606" s="48">
        <v>3.72</v>
      </c>
      <c r="N1606" s="49">
        <f t="shared" si="155"/>
        <v>78.448000000000022</v>
      </c>
      <c r="O1606" s="49">
        <f t="shared" si="156"/>
        <v>82.652000000000385</v>
      </c>
      <c r="P1606" s="49">
        <f t="shared" si="157"/>
        <v>86.291999999999689</v>
      </c>
      <c r="Q1606" s="49">
        <f t="shared" si="158"/>
        <v>88.348000000000027</v>
      </c>
      <c r="R1606" s="49">
        <f t="shared" si="159"/>
        <v>90.904000000000366</v>
      </c>
    </row>
    <row r="1607" spans="12:18" hidden="1">
      <c r="L1607" s="71"/>
      <c r="M1607" s="48">
        <v>3.73</v>
      </c>
      <c r="N1607" s="49">
        <f t="shared" si="155"/>
        <v>78.457000000000022</v>
      </c>
      <c r="O1607" s="49">
        <f t="shared" si="156"/>
        <v>82.66800000000039</v>
      </c>
      <c r="P1607" s="49">
        <f t="shared" si="157"/>
        <v>86.302999999999685</v>
      </c>
      <c r="Q1607" s="49">
        <f t="shared" si="158"/>
        <v>88.357000000000028</v>
      </c>
      <c r="R1607" s="49">
        <f t="shared" si="159"/>
        <v>90.911000000000371</v>
      </c>
    </row>
    <row r="1608" spans="12:18" hidden="1">
      <c r="L1608" s="71"/>
      <c r="M1608" s="48">
        <v>3.74</v>
      </c>
      <c r="N1608" s="49">
        <f t="shared" si="155"/>
        <v>78.466000000000022</v>
      </c>
      <c r="O1608" s="49">
        <f t="shared" si="156"/>
        <v>82.684000000000395</v>
      </c>
      <c r="P1608" s="49">
        <f t="shared" si="157"/>
        <v>86.31399999999968</v>
      </c>
      <c r="Q1608" s="49">
        <f t="shared" si="158"/>
        <v>88.366000000000028</v>
      </c>
      <c r="R1608" s="49">
        <f t="shared" si="159"/>
        <v>90.918000000000376</v>
      </c>
    </row>
    <row r="1609" spans="12:18" hidden="1">
      <c r="L1609" s="71"/>
      <c r="M1609" s="48">
        <v>3.75</v>
      </c>
      <c r="N1609" s="49">
        <f t="shared" si="155"/>
        <v>78.475000000000023</v>
      </c>
      <c r="O1609" s="49">
        <f t="shared" si="156"/>
        <v>82.700000000000401</v>
      </c>
      <c r="P1609" s="49">
        <f t="shared" si="157"/>
        <v>86.324999999999676</v>
      </c>
      <c r="Q1609" s="49">
        <f t="shared" si="158"/>
        <v>88.375000000000028</v>
      </c>
      <c r="R1609" s="49">
        <f t="shared" si="159"/>
        <v>90.925000000000381</v>
      </c>
    </row>
    <row r="1610" spans="12:18" hidden="1">
      <c r="L1610" s="71"/>
      <c r="M1610" s="48">
        <v>3.76</v>
      </c>
      <c r="N1610" s="49">
        <f t="shared" si="155"/>
        <v>78.484000000000023</v>
      </c>
      <c r="O1610" s="49">
        <f t="shared" si="156"/>
        <v>82.716000000000406</v>
      </c>
      <c r="P1610" s="49">
        <f t="shared" si="157"/>
        <v>86.335999999999672</v>
      </c>
      <c r="Q1610" s="49">
        <f t="shared" si="158"/>
        <v>88.384000000000029</v>
      </c>
      <c r="R1610" s="49">
        <f t="shared" si="159"/>
        <v>90.932000000000386</v>
      </c>
    </row>
    <row r="1611" spans="12:18" hidden="1">
      <c r="L1611" s="71"/>
      <c r="M1611" s="48">
        <v>3.77</v>
      </c>
      <c r="N1611" s="49">
        <f t="shared" si="155"/>
        <v>78.493000000000023</v>
      </c>
      <c r="O1611" s="49">
        <f t="shared" si="156"/>
        <v>82.732000000000411</v>
      </c>
      <c r="P1611" s="49">
        <f t="shared" si="157"/>
        <v>86.346999999999667</v>
      </c>
      <c r="Q1611" s="49">
        <f t="shared" si="158"/>
        <v>88.393000000000029</v>
      </c>
      <c r="R1611" s="49">
        <f t="shared" si="159"/>
        <v>90.939000000000391</v>
      </c>
    </row>
    <row r="1612" spans="12:18" hidden="1">
      <c r="L1612" s="71"/>
      <c r="M1612" s="48">
        <v>3.78</v>
      </c>
      <c r="N1612" s="49">
        <f t="shared" si="155"/>
        <v>78.502000000000024</v>
      </c>
      <c r="O1612" s="49">
        <f t="shared" si="156"/>
        <v>82.748000000000417</v>
      </c>
      <c r="P1612" s="49">
        <f t="shared" si="157"/>
        <v>86.357999999999663</v>
      </c>
      <c r="Q1612" s="49">
        <f t="shared" si="158"/>
        <v>88.402000000000029</v>
      </c>
      <c r="R1612" s="49">
        <f t="shared" si="159"/>
        <v>90.946000000000396</v>
      </c>
    </row>
    <row r="1613" spans="12:18" hidden="1">
      <c r="L1613" s="71"/>
      <c r="M1613" s="48">
        <v>3.79</v>
      </c>
      <c r="N1613" s="49">
        <f t="shared" si="155"/>
        <v>78.511000000000024</v>
      </c>
      <c r="O1613" s="49">
        <f t="shared" si="156"/>
        <v>82.764000000000422</v>
      </c>
      <c r="P1613" s="49">
        <f t="shared" si="157"/>
        <v>86.368999999999659</v>
      </c>
      <c r="Q1613" s="49">
        <f t="shared" si="158"/>
        <v>88.41100000000003</v>
      </c>
      <c r="R1613" s="49">
        <f t="shared" si="159"/>
        <v>90.953000000000401</v>
      </c>
    </row>
    <row r="1614" spans="12:18" hidden="1">
      <c r="L1614" s="71"/>
      <c r="M1614" s="48">
        <v>3.8</v>
      </c>
      <c r="N1614" s="49">
        <f t="shared" si="155"/>
        <v>78.520000000000024</v>
      </c>
      <c r="O1614" s="49">
        <f t="shared" si="156"/>
        <v>82.780000000000427</v>
      </c>
      <c r="P1614" s="49">
        <f t="shared" si="157"/>
        <v>86.379999999999654</v>
      </c>
      <c r="Q1614" s="49">
        <f t="shared" si="158"/>
        <v>88.42000000000003</v>
      </c>
      <c r="R1614" s="49">
        <f t="shared" si="159"/>
        <v>90.960000000000406</v>
      </c>
    </row>
    <row r="1615" spans="12:18" hidden="1">
      <c r="L1615" s="71"/>
      <c r="M1615" s="48">
        <v>3.81</v>
      </c>
      <c r="N1615" s="49">
        <f t="shared" si="155"/>
        <v>78.529000000000025</v>
      </c>
      <c r="O1615" s="49">
        <f t="shared" si="156"/>
        <v>82.796000000000433</v>
      </c>
      <c r="P1615" s="49">
        <f t="shared" si="157"/>
        <v>86.39099999999965</v>
      </c>
      <c r="Q1615" s="49">
        <f t="shared" si="158"/>
        <v>88.42900000000003</v>
      </c>
      <c r="R1615" s="49">
        <f t="shared" si="159"/>
        <v>90.967000000000411</v>
      </c>
    </row>
    <row r="1616" spans="12:18" hidden="1">
      <c r="L1616" s="71"/>
      <c r="M1616" s="48">
        <v>3.82</v>
      </c>
      <c r="N1616" s="49">
        <f t="shared" si="155"/>
        <v>78.538000000000025</v>
      </c>
      <c r="O1616" s="49">
        <f t="shared" si="156"/>
        <v>82.812000000000438</v>
      </c>
      <c r="P1616" s="49">
        <f t="shared" si="157"/>
        <v>86.401999999999646</v>
      </c>
      <c r="Q1616" s="49">
        <f t="shared" si="158"/>
        <v>88.438000000000031</v>
      </c>
      <c r="R1616" s="49">
        <f t="shared" si="159"/>
        <v>90.974000000000416</v>
      </c>
    </row>
    <row r="1617" spans="12:18" hidden="1">
      <c r="L1617" s="71"/>
      <c r="M1617" s="48">
        <v>3.83</v>
      </c>
      <c r="N1617" s="49">
        <f t="shared" si="155"/>
        <v>78.547000000000025</v>
      </c>
      <c r="O1617" s="49">
        <f t="shared" si="156"/>
        <v>82.828000000000443</v>
      </c>
      <c r="P1617" s="49">
        <f t="shared" si="157"/>
        <v>86.412999999999641</v>
      </c>
      <c r="Q1617" s="49">
        <f t="shared" si="158"/>
        <v>88.447000000000031</v>
      </c>
      <c r="R1617" s="49">
        <f t="shared" si="159"/>
        <v>90.981000000000421</v>
      </c>
    </row>
    <row r="1618" spans="12:18" hidden="1">
      <c r="L1618" s="71"/>
      <c r="M1618" s="48">
        <v>3.84</v>
      </c>
      <c r="N1618" s="49">
        <f t="shared" si="155"/>
        <v>78.556000000000026</v>
      </c>
      <c r="O1618" s="49">
        <f t="shared" si="156"/>
        <v>82.844000000000449</v>
      </c>
      <c r="P1618" s="49">
        <f t="shared" si="157"/>
        <v>86.423999999999637</v>
      </c>
      <c r="Q1618" s="49">
        <f t="shared" si="158"/>
        <v>88.456000000000031</v>
      </c>
      <c r="R1618" s="49">
        <f t="shared" si="159"/>
        <v>90.988000000000426</v>
      </c>
    </row>
    <row r="1619" spans="12:18" hidden="1">
      <c r="L1619" s="71"/>
      <c r="M1619" s="48">
        <v>3.85</v>
      </c>
      <c r="N1619" s="49">
        <f t="shared" si="155"/>
        <v>78.565000000000026</v>
      </c>
      <c r="O1619" s="49">
        <f t="shared" si="156"/>
        <v>82.860000000000454</v>
      </c>
      <c r="P1619" s="49">
        <f t="shared" si="157"/>
        <v>86.434999999999633</v>
      </c>
      <c r="Q1619" s="49">
        <f t="shared" si="158"/>
        <v>88.465000000000032</v>
      </c>
      <c r="R1619" s="49">
        <f t="shared" si="159"/>
        <v>90.995000000000431</v>
      </c>
    </row>
    <row r="1620" spans="12:18" hidden="1">
      <c r="L1620" s="71"/>
      <c r="M1620" s="48">
        <v>3.86</v>
      </c>
      <c r="N1620" s="49">
        <f t="shared" si="155"/>
        <v>78.574000000000026</v>
      </c>
      <c r="O1620" s="49">
        <f t="shared" si="156"/>
        <v>82.87600000000046</v>
      </c>
      <c r="P1620" s="49">
        <f t="shared" si="157"/>
        <v>86.445999999999628</v>
      </c>
      <c r="Q1620" s="49">
        <f t="shared" si="158"/>
        <v>88.474000000000032</v>
      </c>
      <c r="R1620" s="49">
        <f t="shared" si="159"/>
        <v>91.002000000000436</v>
      </c>
    </row>
    <row r="1621" spans="12:18" hidden="1">
      <c r="L1621" s="71"/>
      <c r="M1621" s="48">
        <v>3.87</v>
      </c>
      <c r="N1621" s="49">
        <f t="shared" si="155"/>
        <v>78.583000000000027</v>
      </c>
      <c r="O1621" s="49">
        <f t="shared" si="156"/>
        <v>82.892000000000465</v>
      </c>
      <c r="P1621" s="49">
        <f t="shared" si="157"/>
        <v>86.456999999999624</v>
      </c>
      <c r="Q1621" s="49">
        <f t="shared" si="158"/>
        <v>88.483000000000033</v>
      </c>
      <c r="R1621" s="49">
        <f t="shared" si="159"/>
        <v>91.009000000000441</v>
      </c>
    </row>
    <row r="1622" spans="12:18" hidden="1">
      <c r="L1622" s="71"/>
      <c r="M1622" s="48">
        <v>3.88</v>
      </c>
      <c r="N1622" s="49">
        <f t="shared" si="155"/>
        <v>78.592000000000027</v>
      </c>
      <c r="O1622" s="49">
        <f t="shared" si="156"/>
        <v>82.90800000000047</v>
      </c>
      <c r="P1622" s="49">
        <f t="shared" si="157"/>
        <v>86.46799999999962</v>
      </c>
      <c r="Q1622" s="49">
        <f t="shared" si="158"/>
        <v>88.492000000000033</v>
      </c>
      <c r="R1622" s="49">
        <f t="shared" si="159"/>
        <v>91.016000000000446</v>
      </c>
    </row>
    <row r="1623" spans="12:18" hidden="1">
      <c r="L1623" s="71"/>
      <c r="M1623" s="48">
        <v>3.89</v>
      </c>
      <c r="N1623" s="49">
        <f t="shared" si="155"/>
        <v>78.601000000000028</v>
      </c>
      <c r="O1623" s="49">
        <f t="shared" si="156"/>
        <v>82.924000000000476</v>
      </c>
      <c r="P1623" s="49">
        <f t="shared" si="157"/>
        <v>86.478999999999616</v>
      </c>
      <c r="Q1623" s="49">
        <f t="shared" si="158"/>
        <v>88.501000000000033</v>
      </c>
      <c r="R1623" s="49">
        <f t="shared" si="159"/>
        <v>91.023000000000451</v>
      </c>
    </row>
    <row r="1624" spans="12:18" hidden="1">
      <c r="L1624" s="71"/>
      <c r="M1624" s="48">
        <v>3.9</v>
      </c>
      <c r="N1624" s="49">
        <f t="shared" si="155"/>
        <v>78.610000000000028</v>
      </c>
      <c r="O1624" s="49">
        <f t="shared" si="156"/>
        <v>82.940000000000481</v>
      </c>
      <c r="P1624" s="49">
        <f t="shared" si="157"/>
        <v>86.489999999999611</v>
      </c>
      <c r="Q1624" s="49">
        <f t="shared" si="158"/>
        <v>88.510000000000034</v>
      </c>
      <c r="R1624" s="49">
        <f t="shared" si="159"/>
        <v>91.030000000000456</v>
      </c>
    </row>
    <row r="1625" spans="12:18" hidden="1">
      <c r="L1625" s="71"/>
      <c r="M1625" s="48">
        <v>3.91</v>
      </c>
      <c r="N1625" s="49">
        <f t="shared" si="155"/>
        <v>78.619000000000028</v>
      </c>
      <c r="O1625" s="49">
        <f t="shared" si="156"/>
        <v>82.956000000000486</v>
      </c>
      <c r="P1625" s="49">
        <f t="shared" si="157"/>
        <v>86.500999999999607</v>
      </c>
      <c r="Q1625" s="49">
        <f t="shared" si="158"/>
        <v>88.519000000000034</v>
      </c>
      <c r="R1625" s="49">
        <f t="shared" si="159"/>
        <v>91.037000000000461</v>
      </c>
    </row>
    <row r="1626" spans="12:18" hidden="1">
      <c r="L1626" s="71"/>
      <c r="M1626" s="48">
        <v>3.92</v>
      </c>
      <c r="N1626" s="49">
        <f t="shared" si="155"/>
        <v>78.628000000000029</v>
      </c>
      <c r="O1626" s="49">
        <f t="shared" si="156"/>
        <v>82.972000000000492</v>
      </c>
      <c r="P1626" s="49">
        <f t="shared" si="157"/>
        <v>86.511999999999603</v>
      </c>
      <c r="Q1626" s="49">
        <f t="shared" si="158"/>
        <v>88.528000000000034</v>
      </c>
      <c r="R1626" s="49">
        <f t="shared" si="159"/>
        <v>91.044000000000466</v>
      </c>
    </row>
    <row r="1627" spans="12:18" hidden="1">
      <c r="L1627" s="71"/>
      <c r="M1627" s="48">
        <v>3.93</v>
      </c>
      <c r="N1627" s="49">
        <f t="shared" si="155"/>
        <v>78.637000000000029</v>
      </c>
      <c r="O1627" s="49">
        <f t="shared" si="156"/>
        <v>82.988000000000497</v>
      </c>
      <c r="P1627" s="49">
        <f t="shared" si="157"/>
        <v>86.522999999999598</v>
      </c>
      <c r="Q1627" s="49">
        <f t="shared" si="158"/>
        <v>88.537000000000035</v>
      </c>
      <c r="R1627" s="49">
        <f t="shared" si="159"/>
        <v>91.051000000000471</v>
      </c>
    </row>
    <row r="1628" spans="12:18" hidden="1">
      <c r="L1628" s="71"/>
      <c r="M1628" s="48">
        <v>3.94</v>
      </c>
      <c r="N1628" s="49">
        <f t="shared" si="155"/>
        <v>78.646000000000029</v>
      </c>
      <c r="O1628" s="49">
        <f t="shared" si="156"/>
        <v>83.004000000000502</v>
      </c>
      <c r="P1628" s="49">
        <f t="shared" si="157"/>
        <v>86.533999999999594</v>
      </c>
      <c r="Q1628" s="49">
        <f t="shared" si="158"/>
        <v>88.546000000000035</v>
      </c>
      <c r="R1628" s="49">
        <f t="shared" si="159"/>
        <v>91.058000000000476</v>
      </c>
    </row>
    <row r="1629" spans="12:18" hidden="1">
      <c r="L1629" s="71"/>
      <c r="M1629" s="48">
        <v>3.95</v>
      </c>
      <c r="N1629" s="49">
        <f t="shared" si="155"/>
        <v>78.65500000000003</v>
      </c>
      <c r="O1629" s="49">
        <f t="shared" si="156"/>
        <v>83.020000000000508</v>
      </c>
      <c r="P1629" s="49">
        <f t="shared" si="157"/>
        <v>86.54499999999959</v>
      </c>
      <c r="Q1629" s="49">
        <f t="shared" si="158"/>
        <v>88.555000000000035</v>
      </c>
      <c r="R1629" s="49">
        <f t="shared" si="159"/>
        <v>91.065000000000481</v>
      </c>
    </row>
    <row r="1630" spans="12:18" hidden="1">
      <c r="L1630" s="71"/>
      <c r="M1630" s="48">
        <v>3.96</v>
      </c>
      <c r="N1630" s="49">
        <f t="shared" si="155"/>
        <v>78.66400000000003</v>
      </c>
      <c r="O1630" s="49">
        <f t="shared" si="156"/>
        <v>83.036000000000513</v>
      </c>
      <c r="P1630" s="49">
        <f t="shared" si="157"/>
        <v>86.555999999999585</v>
      </c>
      <c r="Q1630" s="49">
        <f t="shared" si="158"/>
        <v>88.564000000000036</v>
      </c>
      <c r="R1630" s="49">
        <f t="shared" si="159"/>
        <v>91.072000000000486</v>
      </c>
    </row>
    <row r="1631" spans="12:18" hidden="1">
      <c r="L1631" s="71"/>
      <c r="M1631" s="48">
        <v>3.97</v>
      </c>
      <c r="N1631" s="49">
        <f t="shared" si="155"/>
        <v>78.67300000000003</v>
      </c>
      <c r="O1631" s="49">
        <f t="shared" si="156"/>
        <v>83.052000000000518</v>
      </c>
      <c r="P1631" s="49">
        <f t="shared" si="157"/>
        <v>86.566999999999581</v>
      </c>
      <c r="Q1631" s="49">
        <f t="shared" si="158"/>
        <v>88.573000000000036</v>
      </c>
      <c r="R1631" s="49">
        <f t="shared" si="159"/>
        <v>91.079000000000491</v>
      </c>
    </row>
    <row r="1632" spans="12:18" hidden="1">
      <c r="L1632" s="71"/>
      <c r="M1632" s="48">
        <v>3.98</v>
      </c>
      <c r="N1632" s="49">
        <f t="shared" si="155"/>
        <v>78.682000000000031</v>
      </c>
      <c r="O1632" s="49">
        <f t="shared" si="156"/>
        <v>83.068000000000524</v>
      </c>
      <c r="P1632" s="49">
        <f t="shared" si="157"/>
        <v>86.577999999999577</v>
      </c>
      <c r="Q1632" s="49">
        <f t="shared" si="158"/>
        <v>88.582000000000036</v>
      </c>
      <c r="R1632" s="49">
        <f t="shared" si="159"/>
        <v>91.086000000000496</v>
      </c>
    </row>
    <row r="1633" spans="12:18" hidden="1">
      <c r="L1633" s="71"/>
      <c r="M1633" s="48">
        <v>3.99</v>
      </c>
      <c r="N1633" s="49">
        <f t="shared" si="155"/>
        <v>78.691000000000031</v>
      </c>
      <c r="O1633" s="49">
        <f t="shared" si="156"/>
        <v>83.084000000000529</v>
      </c>
      <c r="P1633" s="49">
        <f t="shared" si="157"/>
        <v>86.588999999999572</v>
      </c>
      <c r="Q1633" s="49">
        <f t="shared" si="158"/>
        <v>88.591000000000037</v>
      </c>
      <c r="R1633" s="49">
        <f t="shared" si="159"/>
        <v>91.093000000000501</v>
      </c>
    </row>
    <row r="1634" spans="12:18" hidden="1">
      <c r="L1634" s="71"/>
      <c r="M1634" s="48">
        <v>4</v>
      </c>
      <c r="N1634" s="49">
        <v>79.7</v>
      </c>
      <c r="O1634" s="49">
        <v>83.1</v>
      </c>
      <c r="P1634" s="49">
        <v>86.6</v>
      </c>
      <c r="Q1634" s="49">
        <v>88.6</v>
      </c>
      <c r="R1634" s="49">
        <v>91.1</v>
      </c>
    </row>
    <row r="1635" spans="12:18" hidden="1">
      <c r="L1635" s="71"/>
      <c r="M1635" s="48">
        <v>4.01</v>
      </c>
      <c r="N1635" s="49">
        <f>N1634+0.0126666666666667</f>
        <v>79.712666666666664</v>
      </c>
      <c r="O1635" s="49">
        <f>O1634+0.0106666666666667</f>
        <v>83.11066666666666</v>
      </c>
      <c r="P1635" s="49">
        <f>P1634+0.0073333333333333</f>
        <v>86.60733333333333</v>
      </c>
      <c r="Q1635" s="49">
        <f>Q1634+0.0066666666666667</f>
        <v>88.606666666666655</v>
      </c>
      <c r="R1635" s="49">
        <f>R1634+0.0053333333333333</f>
        <v>91.105333333333334</v>
      </c>
    </row>
    <row r="1636" spans="12:18" hidden="1">
      <c r="L1636" s="71"/>
      <c r="M1636" s="48">
        <v>4.0199999999999996</v>
      </c>
      <c r="N1636" s="49">
        <f t="shared" ref="N1636:N1699" si="160">N1635+0.0126666666666667</f>
        <v>79.725333333333325</v>
      </c>
      <c r="O1636" s="49">
        <f t="shared" ref="O1636:O1699" si="161">O1635+0.0106666666666667</f>
        <v>83.121333333333325</v>
      </c>
      <c r="P1636" s="49">
        <f t="shared" ref="P1636:P1699" si="162">P1635+0.0073333333333333</f>
        <v>86.614666666666665</v>
      </c>
      <c r="Q1636" s="49">
        <f t="shared" ref="Q1636:Q1699" si="163">Q1635+0.0066666666666667</f>
        <v>88.613333333333316</v>
      </c>
      <c r="R1636" s="49">
        <f t="shared" ref="R1636:R1699" si="164">R1635+0.0053333333333333</f>
        <v>91.110666666666674</v>
      </c>
    </row>
    <row r="1637" spans="12:18" hidden="1">
      <c r="L1637" s="71"/>
      <c r="M1637" s="48">
        <v>4.03</v>
      </c>
      <c r="N1637" s="49">
        <f t="shared" si="160"/>
        <v>79.737999999999985</v>
      </c>
      <c r="O1637" s="49">
        <f t="shared" si="161"/>
        <v>83.131999999999991</v>
      </c>
      <c r="P1637" s="49">
        <f t="shared" si="162"/>
        <v>86.622</v>
      </c>
      <c r="Q1637" s="49">
        <f t="shared" si="163"/>
        <v>88.619999999999976</v>
      </c>
      <c r="R1637" s="49">
        <f t="shared" si="164"/>
        <v>91.116000000000014</v>
      </c>
    </row>
    <row r="1638" spans="12:18" hidden="1">
      <c r="L1638" s="71"/>
      <c r="M1638" s="48">
        <v>4.04</v>
      </c>
      <c r="N1638" s="49">
        <f t="shared" si="160"/>
        <v>79.750666666666646</v>
      </c>
      <c r="O1638" s="49">
        <f t="shared" si="161"/>
        <v>83.142666666666656</v>
      </c>
      <c r="P1638" s="49">
        <f t="shared" si="162"/>
        <v>86.629333333333335</v>
      </c>
      <c r="Q1638" s="49">
        <f t="shared" si="163"/>
        <v>88.626666666666637</v>
      </c>
      <c r="R1638" s="49">
        <f t="shared" si="164"/>
        <v>91.121333333333354</v>
      </c>
    </row>
    <row r="1639" spans="12:18" hidden="1">
      <c r="L1639" s="71"/>
      <c r="M1639" s="48">
        <v>4.05</v>
      </c>
      <c r="N1639" s="49">
        <f t="shared" si="160"/>
        <v>79.763333333333307</v>
      </c>
      <c r="O1639" s="49">
        <f t="shared" si="161"/>
        <v>83.153333333333322</v>
      </c>
      <c r="P1639" s="49">
        <f t="shared" si="162"/>
        <v>86.63666666666667</v>
      </c>
      <c r="Q1639" s="49">
        <f t="shared" si="163"/>
        <v>88.633333333333297</v>
      </c>
      <c r="R1639" s="49">
        <f t="shared" si="164"/>
        <v>91.126666666666694</v>
      </c>
    </row>
    <row r="1640" spans="12:18" hidden="1">
      <c r="L1640" s="71"/>
      <c r="M1640" s="48">
        <v>4.0599999999999996</v>
      </c>
      <c r="N1640" s="49">
        <f t="shared" si="160"/>
        <v>79.775999999999968</v>
      </c>
      <c r="O1640" s="49">
        <f t="shared" si="161"/>
        <v>83.163999999999987</v>
      </c>
      <c r="P1640" s="49">
        <f t="shared" si="162"/>
        <v>86.644000000000005</v>
      </c>
      <c r="Q1640" s="49">
        <f t="shared" si="163"/>
        <v>88.639999999999958</v>
      </c>
      <c r="R1640" s="49">
        <f t="shared" si="164"/>
        <v>91.132000000000033</v>
      </c>
    </row>
    <row r="1641" spans="12:18" hidden="1">
      <c r="L1641" s="71"/>
      <c r="M1641" s="48">
        <v>4.07</v>
      </c>
      <c r="N1641" s="49">
        <f t="shared" si="160"/>
        <v>79.788666666666629</v>
      </c>
      <c r="O1641" s="49">
        <f t="shared" si="161"/>
        <v>83.174666666666653</v>
      </c>
      <c r="P1641" s="49">
        <f t="shared" si="162"/>
        <v>86.651333333333341</v>
      </c>
      <c r="Q1641" s="49">
        <f t="shared" si="163"/>
        <v>88.646666666666619</v>
      </c>
      <c r="R1641" s="49">
        <f t="shared" si="164"/>
        <v>91.137333333333373</v>
      </c>
    </row>
    <row r="1642" spans="12:18" hidden="1">
      <c r="L1642" s="71"/>
      <c r="M1642" s="48">
        <v>4.08</v>
      </c>
      <c r="N1642" s="49">
        <f t="shared" si="160"/>
        <v>79.801333333333289</v>
      </c>
      <c r="O1642" s="49">
        <f t="shared" si="161"/>
        <v>83.185333333333318</v>
      </c>
      <c r="P1642" s="49">
        <f t="shared" si="162"/>
        <v>86.658666666666676</v>
      </c>
      <c r="Q1642" s="49">
        <f t="shared" si="163"/>
        <v>88.653333333333279</v>
      </c>
      <c r="R1642" s="49">
        <f t="shared" si="164"/>
        <v>91.142666666666713</v>
      </c>
    </row>
    <row r="1643" spans="12:18" hidden="1">
      <c r="L1643" s="71"/>
      <c r="M1643" s="48">
        <v>4.09</v>
      </c>
      <c r="N1643" s="49">
        <f t="shared" si="160"/>
        <v>79.81399999999995</v>
      </c>
      <c r="O1643" s="49">
        <f t="shared" si="161"/>
        <v>83.195999999999984</v>
      </c>
      <c r="P1643" s="49">
        <f t="shared" si="162"/>
        <v>86.666000000000011</v>
      </c>
      <c r="Q1643" s="49">
        <f t="shared" si="163"/>
        <v>88.65999999999994</v>
      </c>
      <c r="R1643" s="49">
        <f t="shared" si="164"/>
        <v>91.148000000000053</v>
      </c>
    </row>
    <row r="1644" spans="12:18" hidden="1">
      <c r="L1644" s="71"/>
      <c r="M1644" s="48">
        <v>4.0999999999999996</v>
      </c>
      <c r="N1644" s="49">
        <f t="shared" si="160"/>
        <v>79.826666666666611</v>
      </c>
      <c r="O1644" s="49">
        <f t="shared" si="161"/>
        <v>83.206666666666649</v>
      </c>
      <c r="P1644" s="49">
        <f t="shared" si="162"/>
        <v>86.673333333333346</v>
      </c>
      <c r="Q1644" s="49">
        <f t="shared" si="163"/>
        <v>88.6666666666666</v>
      </c>
      <c r="R1644" s="49">
        <f t="shared" si="164"/>
        <v>91.153333333333393</v>
      </c>
    </row>
    <row r="1645" spans="12:18" hidden="1">
      <c r="L1645" s="71"/>
      <c r="M1645" s="48">
        <v>4.1100000000000003</v>
      </c>
      <c r="N1645" s="49">
        <f t="shared" si="160"/>
        <v>79.839333333333272</v>
      </c>
      <c r="O1645" s="49">
        <f t="shared" si="161"/>
        <v>83.217333333333315</v>
      </c>
      <c r="P1645" s="49">
        <f t="shared" si="162"/>
        <v>86.680666666666681</v>
      </c>
      <c r="Q1645" s="49">
        <f t="shared" si="163"/>
        <v>88.673333333333261</v>
      </c>
      <c r="R1645" s="49">
        <f t="shared" si="164"/>
        <v>91.158666666666733</v>
      </c>
    </row>
    <row r="1646" spans="12:18" hidden="1">
      <c r="L1646" s="71"/>
      <c r="M1646" s="48">
        <v>4.12</v>
      </c>
      <c r="N1646" s="49">
        <f t="shared" si="160"/>
        <v>79.851999999999933</v>
      </c>
      <c r="O1646" s="49">
        <f t="shared" si="161"/>
        <v>83.22799999999998</v>
      </c>
      <c r="P1646" s="49">
        <f t="shared" si="162"/>
        <v>86.688000000000017</v>
      </c>
      <c r="Q1646" s="49">
        <f t="shared" si="163"/>
        <v>88.679999999999922</v>
      </c>
      <c r="R1646" s="49">
        <f t="shared" si="164"/>
        <v>91.164000000000073</v>
      </c>
    </row>
    <row r="1647" spans="12:18" hidden="1">
      <c r="L1647" s="71"/>
      <c r="M1647" s="48">
        <v>4.13</v>
      </c>
      <c r="N1647" s="49">
        <f t="shared" si="160"/>
        <v>79.864666666666594</v>
      </c>
      <c r="O1647" s="49">
        <f t="shared" si="161"/>
        <v>83.238666666666646</v>
      </c>
      <c r="P1647" s="49">
        <f t="shared" si="162"/>
        <v>86.695333333333352</v>
      </c>
      <c r="Q1647" s="49">
        <f t="shared" si="163"/>
        <v>88.686666666666582</v>
      </c>
      <c r="R1647" s="49">
        <f t="shared" si="164"/>
        <v>91.169333333333412</v>
      </c>
    </row>
    <row r="1648" spans="12:18" hidden="1">
      <c r="L1648" s="71"/>
      <c r="M1648" s="48">
        <v>4.1399999999999997</v>
      </c>
      <c r="N1648" s="49">
        <f t="shared" si="160"/>
        <v>79.877333333333254</v>
      </c>
      <c r="O1648" s="49">
        <f t="shared" si="161"/>
        <v>83.249333333333311</v>
      </c>
      <c r="P1648" s="49">
        <f t="shared" si="162"/>
        <v>86.702666666666687</v>
      </c>
      <c r="Q1648" s="49">
        <f t="shared" si="163"/>
        <v>88.693333333333243</v>
      </c>
      <c r="R1648" s="49">
        <f t="shared" si="164"/>
        <v>91.174666666666752</v>
      </c>
    </row>
    <row r="1649" spans="12:18" hidden="1">
      <c r="L1649" s="71"/>
      <c r="M1649" s="48">
        <v>4.1500000000000004</v>
      </c>
      <c r="N1649" s="49">
        <f t="shared" si="160"/>
        <v>79.889999999999915</v>
      </c>
      <c r="O1649" s="49">
        <f t="shared" si="161"/>
        <v>83.259999999999977</v>
      </c>
      <c r="P1649" s="49">
        <f t="shared" si="162"/>
        <v>86.710000000000022</v>
      </c>
      <c r="Q1649" s="49">
        <f t="shared" si="163"/>
        <v>88.699999999999903</v>
      </c>
      <c r="R1649" s="49">
        <f t="shared" si="164"/>
        <v>91.180000000000092</v>
      </c>
    </row>
    <row r="1650" spans="12:18" hidden="1">
      <c r="L1650" s="71"/>
      <c r="M1650" s="48">
        <v>4.16</v>
      </c>
      <c r="N1650" s="49">
        <f t="shared" si="160"/>
        <v>79.902666666666576</v>
      </c>
      <c r="O1650" s="49">
        <f t="shared" si="161"/>
        <v>83.270666666666642</v>
      </c>
      <c r="P1650" s="49">
        <f t="shared" si="162"/>
        <v>86.717333333333357</v>
      </c>
      <c r="Q1650" s="49">
        <f t="shared" si="163"/>
        <v>88.706666666666564</v>
      </c>
      <c r="R1650" s="49">
        <f t="shared" si="164"/>
        <v>91.185333333333432</v>
      </c>
    </row>
    <row r="1651" spans="12:18" hidden="1">
      <c r="L1651" s="71"/>
      <c r="M1651" s="48">
        <v>4.17</v>
      </c>
      <c r="N1651" s="49">
        <f t="shared" si="160"/>
        <v>79.915333333333237</v>
      </c>
      <c r="O1651" s="49">
        <f t="shared" si="161"/>
        <v>83.281333333333308</v>
      </c>
      <c r="P1651" s="49">
        <f t="shared" si="162"/>
        <v>86.724666666666693</v>
      </c>
      <c r="Q1651" s="49">
        <f t="shared" si="163"/>
        <v>88.713333333333225</v>
      </c>
      <c r="R1651" s="49">
        <f t="shared" si="164"/>
        <v>91.190666666666772</v>
      </c>
    </row>
    <row r="1652" spans="12:18" hidden="1">
      <c r="L1652" s="71"/>
      <c r="M1652" s="48">
        <v>4.18</v>
      </c>
      <c r="N1652" s="49">
        <f t="shared" si="160"/>
        <v>79.927999999999898</v>
      </c>
      <c r="O1652" s="49">
        <f t="shared" si="161"/>
        <v>83.291999999999973</v>
      </c>
      <c r="P1652" s="49">
        <f t="shared" si="162"/>
        <v>86.732000000000028</v>
      </c>
      <c r="Q1652" s="49">
        <f t="shared" si="163"/>
        <v>88.719999999999885</v>
      </c>
      <c r="R1652" s="49">
        <f t="shared" si="164"/>
        <v>91.196000000000112</v>
      </c>
    </row>
    <row r="1653" spans="12:18" hidden="1">
      <c r="L1653" s="71"/>
      <c r="M1653" s="48">
        <v>4.1900000000000004</v>
      </c>
      <c r="N1653" s="49">
        <f t="shared" si="160"/>
        <v>79.940666666666559</v>
      </c>
      <c r="O1653" s="49">
        <f t="shared" si="161"/>
        <v>83.302666666666639</v>
      </c>
      <c r="P1653" s="49">
        <f t="shared" si="162"/>
        <v>86.739333333333363</v>
      </c>
      <c r="Q1653" s="49">
        <f t="shared" si="163"/>
        <v>88.726666666666546</v>
      </c>
      <c r="R1653" s="49">
        <f t="shared" si="164"/>
        <v>91.201333333333451</v>
      </c>
    </row>
    <row r="1654" spans="12:18" hidden="1">
      <c r="L1654" s="71"/>
      <c r="M1654" s="48">
        <v>4.2</v>
      </c>
      <c r="N1654" s="49">
        <f t="shared" si="160"/>
        <v>79.953333333333219</v>
      </c>
      <c r="O1654" s="49">
        <f t="shared" si="161"/>
        <v>83.313333333333304</v>
      </c>
      <c r="P1654" s="49">
        <f t="shared" si="162"/>
        <v>86.746666666666698</v>
      </c>
      <c r="Q1654" s="49">
        <f t="shared" si="163"/>
        <v>88.733333333333206</v>
      </c>
      <c r="R1654" s="49">
        <f t="shared" si="164"/>
        <v>91.206666666666791</v>
      </c>
    </row>
    <row r="1655" spans="12:18" hidden="1">
      <c r="L1655" s="71"/>
      <c r="M1655" s="48">
        <v>4.21</v>
      </c>
      <c r="N1655" s="49">
        <f t="shared" si="160"/>
        <v>79.96599999999988</v>
      </c>
      <c r="O1655" s="49">
        <f t="shared" si="161"/>
        <v>83.32399999999997</v>
      </c>
      <c r="P1655" s="49">
        <f t="shared" si="162"/>
        <v>86.754000000000033</v>
      </c>
      <c r="Q1655" s="49">
        <f t="shared" si="163"/>
        <v>88.739999999999867</v>
      </c>
      <c r="R1655" s="49">
        <f t="shared" si="164"/>
        <v>91.212000000000131</v>
      </c>
    </row>
    <row r="1656" spans="12:18" hidden="1">
      <c r="L1656" s="71"/>
      <c r="M1656" s="48">
        <v>4.22</v>
      </c>
      <c r="N1656" s="49">
        <f t="shared" si="160"/>
        <v>79.978666666666541</v>
      </c>
      <c r="O1656" s="49">
        <f t="shared" si="161"/>
        <v>83.334666666666635</v>
      </c>
      <c r="P1656" s="49">
        <f t="shared" si="162"/>
        <v>86.761333333333369</v>
      </c>
      <c r="Q1656" s="49">
        <f t="shared" si="163"/>
        <v>88.746666666666528</v>
      </c>
      <c r="R1656" s="49">
        <f t="shared" si="164"/>
        <v>91.217333333333471</v>
      </c>
    </row>
    <row r="1657" spans="12:18" hidden="1">
      <c r="L1657" s="71"/>
      <c r="M1657" s="48">
        <v>4.2300000000000004</v>
      </c>
      <c r="N1657" s="49">
        <f t="shared" si="160"/>
        <v>79.991333333333202</v>
      </c>
      <c r="O1657" s="49">
        <f t="shared" si="161"/>
        <v>83.345333333333301</v>
      </c>
      <c r="P1657" s="49">
        <f t="shared" si="162"/>
        <v>86.768666666666704</v>
      </c>
      <c r="Q1657" s="49">
        <f t="shared" si="163"/>
        <v>88.753333333333188</v>
      </c>
      <c r="R1657" s="49">
        <f t="shared" si="164"/>
        <v>91.222666666666811</v>
      </c>
    </row>
    <row r="1658" spans="12:18" hidden="1">
      <c r="L1658" s="71"/>
      <c r="M1658" s="48">
        <v>4.24</v>
      </c>
      <c r="N1658" s="49">
        <f t="shared" si="160"/>
        <v>80.003999999999863</v>
      </c>
      <c r="O1658" s="49">
        <f t="shared" si="161"/>
        <v>83.355999999999966</v>
      </c>
      <c r="P1658" s="49">
        <f t="shared" si="162"/>
        <v>86.776000000000039</v>
      </c>
      <c r="Q1658" s="49">
        <f t="shared" si="163"/>
        <v>88.759999999999849</v>
      </c>
      <c r="R1658" s="49">
        <f t="shared" si="164"/>
        <v>91.228000000000151</v>
      </c>
    </row>
    <row r="1659" spans="12:18" hidden="1">
      <c r="L1659" s="71"/>
      <c r="M1659" s="48">
        <v>4.25</v>
      </c>
      <c r="N1659" s="49">
        <f t="shared" si="160"/>
        <v>80.016666666666524</v>
      </c>
      <c r="O1659" s="49">
        <f t="shared" si="161"/>
        <v>83.366666666666632</v>
      </c>
      <c r="P1659" s="49">
        <f t="shared" si="162"/>
        <v>86.783333333333374</v>
      </c>
      <c r="Q1659" s="49">
        <f t="shared" si="163"/>
        <v>88.766666666666509</v>
      </c>
      <c r="R1659" s="49">
        <f t="shared" si="164"/>
        <v>91.233333333333491</v>
      </c>
    </row>
    <row r="1660" spans="12:18" hidden="1">
      <c r="L1660" s="71"/>
      <c r="M1660" s="48">
        <v>4.26</v>
      </c>
      <c r="N1660" s="49">
        <f t="shared" si="160"/>
        <v>80.029333333333184</v>
      </c>
      <c r="O1660" s="49">
        <f t="shared" si="161"/>
        <v>83.377333333333297</v>
      </c>
      <c r="P1660" s="49">
        <f t="shared" si="162"/>
        <v>86.790666666666709</v>
      </c>
      <c r="Q1660" s="49">
        <f t="shared" si="163"/>
        <v>88.77333333333317</v>
      </c>
      <c r="R1660" s="49">
        <f t="shared" si="164"/>
        <v>91.23866666666683</v>
      </c>
    </row>
    <row r="1661" spans="12:18" hidden="1">
      <c r="L1661" s="71"/>
      <c r="M1661" s="48">
        <v>4.2699999999999996</v>
      </c>
      <c r="N1661" s="49">
        <f t="shared" si="160"/>
        <v>80.041999999999845</v>
      </c>
      <c r="O1661" s="49">
        <f t="shared" si="161"/>
        <v>83.387999999999963</v>
      </c>
      <c r="P1661" s="49">
        <f t="shared" si="162"/>
        <v>86.798000000000044</v>
      </c>
      <c r="Q1661" s="49">
        <f t="shared" si="163"/>
        <v>88.779999999999831</v>
      </c>
      <c r="R1661" s="49">
        <f t="shared" si="164"/>
        <v>91.24400000000017</v>
      </c>
    </row>
    <row r="1662" spans="12:18" hidden="1">
      <c r="L1662" s="71"/>
      <c r="M1662" s="48">
        <v>4.28</v>
      </c>
      <c r="N1662" s="49">
        <f t="shared" si="160"/>
        <v>80.054666666666506</v>
      </c>
      <c r="O1662" s="49">
        <f t="shared" si="161"/>
        <v>83.398666666666628</v>
      </c>
      <c r="P1662" s="49">
        <f t="shared" si="162"/>
        <v>86.80533333333338</v>
      </c>
      <c r="Q1662" s="49">
        <f t="shared" si="163"/>
        <v>88.786666666666491</v>
      </c>
      <c r="R1662" s="49">
        <f t="shared" si="164"/>
        <v>91.24933333333351</v>
      </c>
    </row>
    <row r="1663" spans="12:18" hidden="1">
      <c r="L1663" s="71"/>
      <c r="M1663" s="48">
        <v>4.29</v>
      </c>
      <c r="N1663" s="49">
        <f t="shared" si="160"/>
        <v>80.067333333333167</v>
      </c>
      <c r="O1663" s="49">
        <f t="shared" si="161"/>
        <v>83.409333333333294</v>
      </c>
      <c r="P1663" s="49">
        <f t="shared" si="162"/>
        <v>86.812666666666715</v>
      </c>
      <c r="Q1663" s="49">
        <f t="shared" si="163"/>
        <v>88.793333333333152</v>
      </c>
      <c r="R1663" s="49">
        <f t="shared" si="164"/>
        <v>91.25466666666685</v>
      </c>
    </row>
    <row r="1664" spans="12:18" hidden="1">
      <c r="L1664" s="71"/>
      <c r="M1664" s="48">
        <v>4.3</v>
      </c>
      <c r="N1664" s="49">
        <f t="shared" si="160"/>
        <v>80.079999999999828</v>
      </c>
      <c r="O1664" s="49">
        <f t="shared" si="161"/>
        <v>83.419999999999959</v>
      </c>
      <c r="P1664" s="49">
        <f t="shared" si="162"/>
        <v>86.82000000000005</v>
      </c>
      <c r="Q1664" s="49">
        <f t="shared" si="163"/>
        <v>88.799999999999812</v>
      </c>
      <c r="R1664" s="49">
        <f t="shared" si="164"/>
        <v>91.26000000000019</v>
      </c>
    </row>
    <row r="1665" spans="12:18" hidden="1">
      <c r="L1665" s="71"/>
      <c r="M1665" s="48">
        <v>4.3099999999999996</v>
      </c>
      <c r="N1665" s="49">
        <f t="shared" si="160"/>
        <v>80.092666666666489</v>
      </c>
      <c r="O1665" s="49">
        <f t="shared" si="161"/>
        <v>83.430666666666625</v>
      </c>
      <c r="P1665" s="49">
        <f t="shared" si="162"/>
        <v>86.827333333333385</v>
      </c>
      <c r="Q1665" s="49">
        <f t="shared" si="163"/>
        <v>88.806666666666473</v>
      </c>
      <c r="R1665" s="49">
        <f t="shared" si="164"/>
        <v>91.26533333333353</v>
      </c>
    </row>
    <row r="1666" spans="12:18" hidden="1">
      <c r="L1666" s="71"/>
      <c r="M1666" s="48">
        <v>4.32</v>
      </c>
      <c r="N1666" s="49">
        <f t="shared" si="160"/>
        <v>80.105333333333149</v>
      </c>
      <c r="O1666" s="49">
        <f t="shared" si="161"/>
        <v>83.44133333333329</v>
      </c>
      <c r="P1666" s="49">
        <f t="shared" si="162"/>
        <v>86.83466666666672</v>
      </c>
      <c r="Q1666" s="49">
        <f t="shared" si="163"/>
        <v>88.813333333333134</v>
      </c>
      <c r="R1666" s="49">
        <f t="shared" si="164"/>
        <v>91.27066666666687</v>
      </c>
    </row>
    <row r="1667" spans="12:18" hidden="1">
      <c r="L1667" s="71"/>
      <c r="M1667" s="48">
        <v>4.33</v>
      </c>
      <c r="N1667" s="49">
        <f t="shared" si="160"/>
        <v>80.11799999999981</v>
      </c>
      <c r="O1667" s="49">
        <f t="shared" si="161"/>
        <v>83.451999999999956</v>
      </c>
      <c r="P1667" s="49">
        <f t="shared" si="162"/>
        <v>86.842000000000056</v>
      </c>
      <c r="Q1667" s="49">
        <f t="shared" si="163"/>
        <v>88.819999999999794</v>
      </c>
      <c r="R1667" s="49">
        <f t="shared" si="164"/>
        <v>91.276000000000209</v>
      </c>
    </row>
    <row r="1668" spans="12:18" hidden="1">
      <c r="L1668" s="71"/>
      <c r="M1668" s="48">
        <v>4.34</v>
      </c>
      <c r="N1668" s="49">
        <f t="shared" si="160"/>
        <v>80.130666666666471</v>
      </c>
      <c r="O1668" s="49">
        <f t="shared" si="161"/>
        <v>83.462666666666621</v>
      </c>
      <c r="P1668" s="49">
        <f t="shared" si="162"/>
        <v>86.849333333333391</v>
      </c>
      <c r="Q1668" s="49">
        <f t="shared" si="163"/>
        <v>88.826666666666455</v>
      </c>
      <c r="R1668" s="49">
        <f t="shared" si="164"/>
        <v>91.281333333333549</v>
      </c>
    </row>
    <row r="1669" spans="12:18" hidden="1">
      <c r="L1669" s="71"/>
      <c r="M1669" s="48">
        <v>4.3499999999999996</v>
      </c>
      <c r="N1669" s="49">
        <f t="shared" si="160"/>
        <v>80.143333333333132</v>
      </c>
      <c r="O1669" s="49">
        <f t="shared" si="161"/>
        <v>83.473333333333287</v>
      </c>
      <c r="P1669" s="49">
        <f t="shared" si="162"/>
        <v>86.856666666666726</v>
      </c>
      <c r="Q1669" s="49">
        <f t="shared" si="163"/>
        <v>88.833333333333115</v>
      </c>
      <c r="R1669" s="49">
        <f t="shared" si="164"/>
        <v>91.286666666666889</v>
      </c>
    </row>
    <row r="1670" spans="12:18" hidden="1">
      <c r="L1670" s="71"/>
      <c r="M1670" s="48">
        <v>4.3600000000000003</v>
      </c>
      <c r="N1670" s="49">
        <f t="shared" si="160"/>
        <v>80.155999999999793</v>
      </c>
      <c r="O1670" s="49">
        <f t="shared" si="161"/>
        <v>83.483999999999952</v>
      </c>
      <c r="P1670" s="49">
        <f t="shared" si="162"/>
        <v>86.864000000000061</v>
      </c>
      <c r="Q1670" s="49">
        <f t="shared" si="163"/>
        <v>88.839999999999776</v>
      </c>
      <c r="R1670" s="49">
        <f t="shared" si="164"/>
        <v>91.292000000000229</v>
      </c>
    </row>
    <row r="1671" spans="12:18" hidden="1">
      <c r="L1671" s="71"/>
      <c r="M1671" s="48">
        <v>4.37</v>
      </c>
      <c r="N1671" s="49">
        <f t="shared" si="160"/>
        <v>80.168666666666454</v>
      </c>
      <c r="O1671" s="49">
        <f t="shared" si="161"/>
        <v>83.494666666666618</v>
      </c>
      <c r="P1671" s="49">
        <f t="shared" si="162"/>
        <v>86.871333333333396</v>
      </c>
      <c r="Q1671" s="49">
        <f t="shared" si="163"/>
        <v>88.846666666666437</v>
      </c>
      <c r="R1671" s="49">
        <f t="shared" si="164"/>
        <v>91.297333333333569</v>
      </c>
    </row>
    <row r="1672" spans="12:18" hidden="1">
      <c r="L1672" s="71"/>
      <c r="M1672" s="48">
        <v>4.38</v>
      </c>
      <c r="N1672" s="49">
        <f t="shared" si="160"/>
        <v>80.181333333333114</v>
      </c>
      <c r="O1672" s="49">
        <f t="shared" si="161"/>
        <v>83.505333333333283</v>
      </c>
      <c r="P1672" s="49">
        <f t="shared" si="162"/>
        <v>86.878666666666732</v>
      </c>
      <c r="Q1672" s="49">
        <f t="shared" si="163"/>
        <v>88.853333333333097</v>
      </c>
      <c r="R1672" s="49">
        <f t="shared" si="164"/>
        <v>91.302666666666909</v>
      </c>
    </row>
    <row r="1673" spans="12:18" hidden="1">
      <c r="L1673" s="71"/>
      <c r="M1673" s="48">
        <v>4.3899999999999997</v>
      </c>
      <c r="N1673" s="49">
        <f t="shared" si="160"/>
        <v>80.193999999999775</v>
      </c>
      <c r="O1673" s="49">
        <f t="shared" si="161"/>
        <v>83.515999999999948</v>
      </c>
      <c r="P1673" s="49">
        <f t="shared" si="162"/>
        <v>86.886000000000067</v>
      </c>
      <c r="Q1673" s="49">
        <f t="shared" si="163"/>
        <v>88.859999999999758</v>
      </c>
      <c r="R1673" s="49">
        <f t="shared" si="164"/>
        <v>91.308000000000249</v>
      </c>
    </row>
    <row r="1674" spans="12:18" hidden="1">
      <c r="L1674" s="71"/>
      <c r="M1674" s="48">
        <v>4.4000000000000004</v>
      </c>
      <c r="N1674" s="49">
        <f t="shared" si="160"/>
        <v>80.206666666666436</v>
      </c>
      <c r="O1674" s="49">
        <f t="shared" si="161"/>
        <v>83.526666666666614</v>
      </c>
      <c r="P1674" s="49">
        <f t="shared" si="162"/>
        <v>86.893333333333402</v>
      </c>
      <c r="Q1674" s="49">
        <f t="shared" si="163"/>
        <v>88.866666666666418</v>
      </c>
      <c r="R1674" s="49">
        <f t="shared" si="164"/>
        <v>91.313333333333588</v>
      </c>
    </row>
    <row r="1675" spans="12:18" hidden="1">
      <c r="L1675" s="71"/>
      <c r="M1675" s="48">
        <v>4.41</v>
      </c>
      <c r="N1675" s="49">
        <f t="shared" si="160"/>
        <v>80.219333333333097</v>
      </c>
      <c r="O1675" s="49">
        <f t="shared" si="161"/>
        <v>83.537333333333279</v>
      </c>
      <c r="P1675" s="49">
        <f t="shared" si="162"/>
        <v>86.900666666666737</v>
      </c>
      <c r="Q1675" s="49">
        <f t="shared" si="163"/>
        <v>88.873333333333079</v>
      </c>
      <c r="R1675" s="49">
        <f t="shared" si="164"/>
        <v>91.318666666666928</v>
      </c>
    </row>
    <row r="1676" spans="12:18" hidden="1">
      <c r="L1676" s="71"/>
      <c r="M1676" s="48">
        <v>4.42</v>
      </c>
      <c r="N1676" s="49">
        <f t="shared" si="160"/>
        <v>80.231999999999758</v>
      </c>
      <c r="O1676" s="49">
        <f t="shared" si="161"/>
        <v>83.547999999999945</v>
      </c>
      <c r="P1676" s="49">
        <f t="shared" si="162"/>
        <v>86.908000000000072</v>
      </c>
      <c r="Q1676" s="49">
        <f t="shared" si="163"/>
        <v>88.87999999999974</v>
      </c>
      <c r="R1676" s="49">
        <f t="shared" si="164"/>
        <v>91.324000000000268</v>
      </c>
    </row>
    <row r="1677" spans="12:18" hidden="1">
      <c r="L1677" s="71"/>
      <c r="M1677" s="48">
        <v>4.43</v>
      </c>
      <c r="N1677" s="49">
        <f t="shared" si="160"/>
        <v>80.244666666666419</v>
      </c>
      <c r="O1677" s="49">
        <f t="shared" si="161"/>
        <v>83.55866666666661</v>
      </c>
      <c r="P1677" s="49">
        <f t="shared" si="162"/>
        <v>86.915333333333407</v>
      </c>
      <c r="Q1677" s="49">
        <f t="shared" si="163"/>
        <v>88.8866666666664</v>
      </c>
      <c r="R1677" s="49">
        <f t="shared" si="164"/>
        <v>91.329333333333608</v>
      </c>
    </row>
    <row r="1678" spans="12:18" hidden="1">
      <c r="L1678" s="71"/>
      <c r="M1678" s="48">
        <v>4.4400000000000004</v>
      </c>
      <c r="N1678" s="49">
        <f t="shared" si="160"/>
        <v>80.257333333333079</v>
      </c>
      <c r="O1678" s="49">
        <f t="shared" si="161"/>
        <v>83.569333333333276</v>
      </c>
      <c r="P1678" s="49">
        <f t="shared" si="162"/>
        <v>86.922666666666743</v>
      </c>
      <c r="Q1678" s="49">
        <f t="shared" si="163"/>
        <v>88.893333333333061</v>
      </c>
      <c r="R1678" s="49">
        <f t="shared" si="164"/>
        <v>91.334666666666948</v>
      </c>
    </row>
    <row r="1679" spans="12:18" hidden="1">
      <c r="L1679" s="71"/>
      <c r="M1679" s="48">
        <v>4.45</v>
      </c>
      <c r="N1679" s="49">
        <f t="shared" si="160"/>
        <v>80.26999999999974</v>
      </c>
      <c r="O1679" s="49">
        <f t="shared" si="161"/>
        <v>83.579999999999941</v>
      </c>
      <c r="P1679" s="49">
        <f t="shared" si="162"/>
        <v>86.930000000000078</v>
      </c>
      <c r="Q1679" s="49">
        <f t="shared" si="163"/>
        <v>88.899999999999721</v>
      </c>
      <c r="R1679" s="49">
        <f t="shared" si="164"/>
        <v>91.340000000000288</v>
      </c>
    </row>
    <row r="1680" spans="12:18" hidden="1">
      <c r="L1680" s="71"/>
      <c r="M1680" s="48">
        <v>4.46</v>
      </c>
      <c r="N1680" s="49">
        <f t="shared" si="160"/>
        <v>80.282666666666401</v>
      </c>
      <c r="O1680" s="49">
        <f t="shared" si="161"/>
        <v>83.590666666666607</v>
      </c>
      <c r="P1680" s="49">
        <f t="shared" si="162"/>
        <v>86.937333333333413</v>
      </c>
      <c r="Q1680" s="49">
        <f t="shared" si="163"/>
        <v>88.906666666666382</v>
      </c>
      <c r="R1680" s="49">
        <f t="shared" si="164"/>
        <v>91.345333333333627</v>
      </c>
    </row>
    <row r="1681" spans="12:18" hidden="1">
      <c r="L1681" s="71"/>
      <c r="M1681" s="48">
        <v>4.47</v>
      </c>
      <c r="N1681" s="49">
        <f t="shared" si="160"/>
        <v>80.295333333333062</v>
      </c>
      <c r="O1681" s="49">
        <f t="shared" si="161"/>
        <v>83.601333333333272</v>
      </c>
      <c r="P1681" s="49">
        <f t="shared" si="162"/>
        <v>86.944666666666748</v>
      </c>
      <c r="Q1681" s="49">
        <f t="shared" si="163"/>
        <v>88.913333333333043</v>
      </c>
      <c r="R1681" s="49">
        <f t="shared" si="164"/>
        <v>91.350666666666967</v>
      </c>
    </row>
    <row r="1682" spans="12:18" hidden="1">
      <c r="L1682" s="71"/>
      <c r="M1682" s="48">
        <v>4.4800000000000004</v>
      </c>
      <c r="N1682" s="49">
        <f t="shared" si="160"/>
        <v>80.307999999999723</v>
      </c>
      <c r="O1682" s="49">
        <f t="shared" si="161"/>
        <v>83.611999999999938</v>
      </c>
      <c r="P1682" s="49">
        <f t="shared" si="162"/>
        <v>86.952000000000083</v>
      </c>
      <c r="Q1682" s="49">
        <f t="shared" si="163"/>
        <v>88.919999999999703</v>
      </c>
      <c r="R1682" s="49">
        <f t="shared" si="164"/>
        <v>91.356000000000307</v>
      </c>
    </row>
    <row r="1683" spans="12:18" hidden="1">
      <c r="L1683" s="71"/>
      <c r="M1683" s="48">
        <v>4.49</v>
      </c>
      <c r="N1683" s="49">
        <f t="shared" si="160"/>
        <v>80.320666666666384</v>
      </c>
      <c r="O1683" s="49">
        <f t="shared" si="161"/>
        <v>83.622666666666603</v>
      </c>
      <c r="P1683" s="49">
        <f t="shared" si="162"/>
        <v>86.959333333333419</v>
      </c>
      <c r="Q1683" s="49">
        <f t="shared" si="163"/>
        <v>88.926666666666364</v>
      </c>
      <c r="R1683" s="49">
        <f t="shared" si="164"/>
        <v>91.361333333333647</v>
      </c>
    </row>
    <row r="1684" spans="12:18" hidden="1">
      <c r="L1684" s="71"/>
      <c r="M1684" s="48">
        <v>4.5</v>
      </c>
      <c r="N1684" s="49">
        <f t="shared" si="160"/>
        <v>80.333333333333044</v>
      </c>
      <c r="O1684" s="49">
        <f t="shared" si="161"/>
        <v>83.633333333333269</v>
      </c>
      <c r="P1684" s="49">
        <f t="shared" si="162"/>
        <v>86.966666666666754</v>
      </c>
      <c r="Q1684" s="49">
        <f t="shared" si="163"/>
        <v>88.933333333333024</v>
      </c>
      <c r="R1684" s="49">
        <f t="shared" si="164"/>
        <v>91.366666666666987</v>
      </c>
    </row>
    <row r="1685" spans="12:18" hidden="1">
      <c r="L1685" s="71"/>
      <c r="M1685" s="48">
        <v>4.51</v>
      </c>
      <c r="N1685" s="49">
        <f t="shared" si="160"/>
        <v>80.345999999999705</v>
      </c>
      <c r="O1685" s="49">
        <f t="shared" si="161"/>
        <v>83.643999999999934</v>
      </c>
      <c r="P1685" s="49">
        <f t="shared" si="162"/>
        <v>86.974000000000089</v>
      </c>
      <c r="Q1685" s="49">
        <f t="shared" si="163"/>
        <v>88.939999999999685</v>
      </c>
      <c r="R1685" s="49">
        <f t="shared" si="164"/>
        <v>91.372000000000327</v>
      </c>
    </row>
    <row r="1686" spans="12:18" hidden="1">
      <c r="L1686" s="71"/>
      <c r="M1686" s="48">
        <v>4.5199999999999996</v>
      </c>
      <c r="N1686" s="49">
        <f t="shared" si="160"/>
        <v>80.358666666666366</v>
      </c>
      <c r="O1686" s="49">
        <f t="shared" si="161"/>
        <v>83.6546666666666</v>
      </c>
      <c r="P1686" s="49">
        <f t="shared" si="162"/>
        <v>86.981333333333424</v>
      </c>
      <c r="Q1686" s="49">
        <f t="shared" si="163"/>
        <v>88.946666666666346</v>
      </c>
      <c r="R1686" s="49">
        <f t="shared" si="164"/>
        <v>91.377333333333667</v>
      </c>
    </row>
    <row r="1687" spans="12:18" hidden="1">
      <c r="L1687" s="71"/>
      <c r="M1687" s="48">
        <v>4.53</v>
      </c>
      <c r="N1687" s="49">
        <f t="shared" si="160"/>
        <v>80.371333333333027</v>
      </c>
      <c r="O1687" s="49">
        <f t="shared" si="161"/>
        <v>83.665333333333265</v>
      </c>
      <c r="P1687" s="49">
        <f t="shared" si="162"/>
        <v>86.988666666666759</v>
      </c>
      <c r="Q1687" s="49">
        <f t="shared" si="163"/>
        <v>88.953333333333006</v>
      </c>
      <c r="R1687" s="49">
        <f t="shared" si="164"/>
        <v>91.382666666667006</v>
      </c>
    </row>
    <row r="1688" spans="12:18" hidden="1">
      <c r="L1688" s="71"/>
      <c r="M1688" s="48">
        <v>4.54</v>
      </c>
      <c r="N1688" s="49">
        <f t="shared" si="160"/>
        <v>80.383999999999688</v>
      </c>
      <c r="O1688" s="49">
        <f t="shared" si="161"/>
        <v>83.675999999999931</v>
      </c>
      <c r="P1688" s="49">
        <f t="shared" si="162"/>
        <v>86.996000000000095</v>
      </c>
      <c r="Q1688" s="49">
        <f t="shared" si="163"/>
        <v>88.959999999999667</v>
      </c>
      <c r="R1688" s="49">
        <f t="shared" si="164"/>
        <v>91.388000000000346</v>
      </c>
    </row>
    <row r="1689" spans="12:18" hidden="1">
      <c r="L1689" s="71"/>
      <c r="M1689" s="48">
        <v>4.55</v>
      </c>
      <c r="N1689" s="49">
        <f t="shared" si="160"/>
        <v>80.396666666666349</v>
      </c>
      <c r="O1689" s="49">
        <f t="shared" si="161"/>
        <v>83.686666666666596</v>
      </c>
      <c r="P1689" s="49">
        <f t="shared" si="162"/>
        <v>87.00333333333343</v>
      </c>
      <c r="Q1689" s="49">
        <f t="shared" si="163"/>
        <v>88.966666666666328</v>
      </c>
      <c r="R1689" s="49">
        <f t="shared" si="164"/>
        <v>91.393333333333686</v>
      </c>
    </row>
    <row r="1690" spans="12:18" hidden="1">
      <c r="L1690" s="71"/>
      <c r="M1690" s="48">
        <v>4.5599999999999996</v>
      </c>
      <c r="N1690" s="49">
        <f t="shared" si="160"/>
        <v>80.409333333333009</v>
      </c>
      <c r="O1690" s="49">
        <f t="shared" si="161"/>
        <v>83.697333333333262</v>
      </c>
      <c r="P1690" s="49">
        <f t="shared" si="162"/>
        <v>87.010666666666765</v>
      </c>
      <c r="Q1690" s="49">
        <f t="shared" si="163"/>
        <v>88.973333333332988</v>
      </c>
      <c r="R1690" s="49">
        <f t="shared" si="164"/>
        <v>91.398666666667026</v>
      </c>
    </row>
    <row r="1691" spans="12:18" hidden="1">
      <c r="L1691" s="71"/>
      <c r="M1691" s="48">
        <v>4.57</v>
      </c>
      <c r="N1691" s="49">
        <f t="shared" si="160"/>
        <v>80.42199999999967</v>
      </c>
      <c r="O1691" s="49">
        <f t="shared" si="161"/>
        <v>83.707999999999927</v>
      </c>
      <c r="P1691" s="49">
        <f t="shared" si="162"/>
        <v>87.0180000000001</v>
      </c>
      <c r="Q1691" s="49">
        <f t="shared" si="163"/>
        <v>88.979999999999649</v>
      </c>
      <c r="R1691" s="49">
        <f t="shared" si="164"/>
        <v>91.404000000000366</v>
      </c>
    </row>
    <row r="1692" spans="12:18" hidden="1">
      <c r="L1692" s="71"/>
      <c r="M1692" s="48">
        <v>4.58</v>
      </c>
      <c r="N1692" s="49">
        <f t="shared" si="160"/>
        <v>80.434666666666331</v>
      </c>
      <c r="O1692" s="49">
        <f t="shared" si="161"/>
        <v>83.718666666666593</v>
      </c>
      <c r="P1692" s="49">
        <f t="shared" si="162"/>
        <v>87.025333333333435</v>
      </c>
      <c r="Q1692" s="49">
        <f t="shared" si="163"/>
        <v>88.986666666666309</v>
      </c>
      <c r="R1692" s="49">
        <f t="shared" si="164"/>
        <v>91.409333333333706</v>
      </c>
    </row>
    <row r="1693" spans="12:18" hidden="1">
      <c r="L1693" s="71"/>
      <c r="M1693" s="48">
        <v>4.59</v>
      </c>
      <c r="N1693" s="49">
        <f t="shared" si="160"/>
        <v>80.447333333332992</v>
      </c>
      <c r="O1693" s="49">
        <f t="shared" si="161"/>
        <v>83.729333333333258</v>
      </c>
      <c r="P1693" s="49">
        <f t="shared" si="162"/>
        <v>87.032666666666771</v>
      </c>
      <c r="Q1693" s="49">
        <f t="shared" si="163"/>
        <v>88.99333333333297</v>
      </c>
      <c r="R1693" s="49">
        <f t="shared" si="164"/>
        <v>91.414666666667046</v>
      </c>
    </row>
    <row r="1694" spans="12:18" hidden="1">
      <c r="L1694" s="71"/>
      <c r="M1694" s="48">
        <v>4.5999999999999996</v>
      </c>
      <c r="N1694" s="49">
        <f t="shared" si="160"/>
        <v>80.459999999999653</v>
      </c>
      <c r="O1694" s="49">
        <f t="shared" si="161"/>
        <v>83.739999999999924</v>
      </c>
      <c r="P1694" s="49">
        <f t="shared" si="162"/>
        <v>87.040000000000106</v>
      </c>
      <c r="Q1694" s="49">
        <f t="shared" si="163"/>
        <v>88.999999999999631</v>
      </c>
      <c r="R1694" s="49">
        <f t="shared" si="164"/>
        <v>91.420000000000385</v>
      </c>
    </row>
    <row r="1695" spans="12:18" hidden="1">
      <c r="L1695" s="71"/>
      <c r="M1695" s="48">
        <v>4.6100000000000003</v>
      </c>
      <c r="N1695" s="49">
        <f t="shared" si="160"/>
        <v>80.472666666666314</v>
      </c>
      <c r="O1695" s="49">
        <f t="shared" si="161"/>
        <v>83.750666666666589</v>
      </c>
      <c r="P1695" s="49">
        <f t="shared" si="162"/>
        <v>87.047333333333441</v>
      </c>
      <c r="Q1695" s="49">
        <f t="shared" si="163"/>
        <v>89.006666666666291</v>
      </c>
      <c r="R1695" s="49">
        <f t="shared" si="164"/>
        <v>91.425333333333725</v>
      </c>
    </row>
    <row r="1696" spans="12:18" hidden="1">
      <c r="L1696" s="71"/>
      <c r="M1696" s="48">
        <v>4.62</v>
      </c>
      <c r="N1696" s="49">
        <f t="shared" si="160"/>
        <v>80.485333333332974</v>
      </c>
      <c r="O1696" s="49">
        <f t="shared" si="161"/>
        <v>83.761333333333255</v>
      </c>
      <c r="P1696" s="49">
        <f t="shared" si="162"/>
        <v>87.054666666666776</v>
      </c>
      <c r="Q1696" s="49">
        <f t="shared" si="163"/>
        <v>89.013333333332952</v>
      </c>
      <c r="R1696" s="49">
        <f t="shared" si="164"/>
        <v>91.430666666667065</v>
      </c>
    </row>
    <row r="1697" spans="12:18" hidden="1">
      <c r="L1697" s="71"/>
      <c r="M1697" s="48">
        <v>4.63</v>
      </c>
      <c r="N1697" s="49">
        <f t="shared" si="160"/>
        <v>80.497999999999635</v>
      </c>
      <c r="O1697" s="49">
        <f t="shared" si="161"/>
        <v>83.77199999999992</v>
      </c>
      <c r="P1697" s="49">
        <f t="shared" si="162"/>
        <v>87.062000000000111</v>
      </c>
      <c r="Q1697" s="49">
        <f t="shared" si="163"/>
        <v>89.019999999999612</v>
      </c>
      <c r="R1697" s="49">
        <f t="shared" si="164"/>
        <v>91.436000000000405</v>
      </c>
    </row>
    <row r="1698" spans="12:18" hidden="1">
      <c r="L1698" s="71"/>
      <c r="M1698" s="48">
        <v>4.6399999999999997</v>
      </c>
      <c r="N1698" s="49">
        <f t="shared" si="160"/>
        <v>80.510666666666296</v>
      </c>
      <c r="O1698" s="49">
        <f t="shared" si="161"/>
        <v>83.782666666666586</v>
      </c>
      <c r="P1698" s="49">
        <f t="shared" si="162"/>
        <v>87.069333333333446</v>
      </c>
      <c r="Q1698" s="49">
        <f t="shared" si="163"/>
        <v>89.026666666666273</v>
      </c>
      <c r="R1698" s="49">
        <f t="shared" si="164"/>
        <v>91.441333333333745</v>
      </c>
    </row>
    <row r="1699" spans="12:18" hidden="1">
      <c r="L1699" s="71"/>
      <c r="M1699" s="48">
        <v>4.6500000000000004</v>
      </c>
      <c r="N1699" s="49">
        <f t="shared" si="160"/>
        <v>80.523333333332957</v>
      </c>
      <c r="O1699" s="49">
        <f t="shared" si="161"/>
        <v>83.793333333333251</v>
      </c>
      <c r="P1699" s="49">
        <f t="shared" si="162"/>
        <v>87.076666666666782</v>
      </c>
      <c r="Q1699" s="49">
        <f t="shared" si="163"/>
        <v>89.033333333332934</v>
      </c>
      <c r="R1699" s="49">
        <f t="shared" si="164"/>
        <v>91.446666666667085</v>
      </c>
    </row>
    <row r="1700" spans="12:18" hidden="1">
      <c r="L1700" s="71"/>
      <c r="M1700" s="48">
        <v>4.66</v>
      </c>
      <c r="N1700" s="49">
        <f t="shared" ref="N1700:N1763" si="165">N1699+0.0126666666666667</f>
        <v>80.535999999999618</v>
      </c>
      <c r="O1700" s="49">
        <f t="shared" ref="O1700:O1763" si="166">O1699+0.0106666666666667</f>
        <v>83.803999999999917</v>
      </c>
      <c r="P1700" s="49">
        <f t="shared" ref="P1700:P1763" si="167">P1699+0.0073333333333333</f>
        <v>87.084000000000117</v>
      </c>
      <c r="Q1700" s="49">
        <f t="shared" ref="Q1700:Q1763" si="168">Q1699+0.0066666666666667</f>
        <v>89.039999999999594</v>
      </c>
      <c r="R1700" s="49">
        <f t="shared" ref="R1700:R1763" si="169">R1699+0.0053333333333333</f>
        <v>91.452000000000425</v>
      </c>
    </row>
    <row r="1701" spans="12:18" hidden="1">
      <c r="L1701" s="71"/>
      <c r="M1701" s="48">
        <v>4.67</v>
      </c>
      <c r="N1701" s="49">
        <f t="shared" si="165"/>
        <v>80.548666666666279</v>
      </c>
      <c r="O1701" s="49">
        <f t="shared" si="166"/>
        <v>83.814666666666582</v>
      </c>
      <c r="P1701" s="49">
        <f t="shared" si="167"/>
        <v>87.091333333333452</v>
      </c>
      <c r="Q1701" s="49">
        <f t="shared" si="168"/>
        <v>89.046666666666255</v>
      </c>
      <c r="R1701" s="49">
        <f t="shared" si="169"/>
        <v>91.457333333333764</v>
      </c>
    </row>
    <row r="1702" spans="12:18" hidden="1">
      <c r="L1702" s="71"/>
      <c r="M1702" s="48">
        <v>4.68</v>
      </c>
      <c r="N1702" s="49">
        <f t="shared" si="165"/>
        <v>80.561333333332939</v>
      </c>
      <c r="O1702" s="49">
        <f t="shared" si="166"/>
        <v>83.825333333333248</v>
      </c>
      <c r="P1702" s="49">
        <f t="shared" si="167"/>
        <v>87.098666666666787</v>
      </c>
      <c r="Q1702" s="49">
        <f t="shared" si="168"/>
        <v>89.053333333332915</v>
      </c>
      <c r="R1702" s="49">
        <f t="shared" si="169"/>
        <v>91.462666666667104</v>
      </c>
    </row>
    <row r="1703" spans="12:18" hidden="1">
      <c r="L1703" s="71"/>
      <c r="M1703" s="48">
        <v>4.6900000000000004</v>
      </c>
      <c r="N1703" s="49">
        <f t="shared" si="165"/>
        <v>80.5739999999996</v>
      </c>
      <c r="O1703" s="49">
        <f t="shared" si="166"/>
        <v>83.835999999999913</v>
      </c>
      <c r="P1703" s="49">
        <f t="shared" si="167"/>
        <v>87.106000000000122</v>
      </c>
      <c r="Q1703" s="49">
        <f t="shared" si="168"/>
        <v>89.059999999999576</v>
      </c>
      <c r="R1703" s="49">
        <f t="shared" si="169"/>
        <v>91.468000000000444</v>
      </c>
    </row>
    <row r="1704" spans="12:18" hidden="1">
      <c r="L1704" s="71"/>
      <c r="M1704" s="48">
        <v>4.7</v>
      </c>
      <c r="N1704" s="49">
        <f t="shared" si="165"/>
        <v>80.586666666666261</v>
      </c>
      <c r="O1704" s="49">
        <f t="shared" si="166"/>
        <v>83.846666666666579</v>
      </c>
      <c r="P1704" s="49">
        <f t="shared" si="167"/>
        <v>87.113333333333458</v>
      </c>
      <c r="Q1704" s="49">
        <f t="shared" si="168"/>
        <v>89.066666666666237</v>
      </c>
      <c r="R1704" s="49">
        <f t="shared" si="169"/>
        <v>91.473333333333784</v>
      </c>
    </row>
    <row r="1705" spans="12:18" hidden="1">
      <c r="L1705" s="71"/>
      <c r="M1705" s="48">
        <v>4.71</v>
      </c>
      <c r="N1705" s="49">
        <f t="shared" si="165"/>
        <v>80.599333333332922</v>
      </c>
      <c r="O1705" s="49">
        <f t="shared" si="166"/>
        <v>83.857333333333244</v>
      </c>
      <c r="P1705" s="49">
        <f t="shared" si="167"/>
        <v>87.120666666666793</v>
      </c>
      <c r="Q1705" s="49">
        <f t="shared" si="168"/>
        <v>89.073333333332897</v>
      </c>
      <c r="R1705" s="49">
        <f t="shared" si="169"/>
        <v>91.478666666667124</v>
      </c>
    </row>
    <row r="1706" spans="12:18" hidden="1">
      <c r="L1706" s="71"/>
      <c r="M1706" s="48">
        <v>4.72</v>
      </c>
      <c r="N1706" s="49">
        <f t="shared" si="165"/>
        <v>80.611999999999583</v>
      </c>
      <c r="O1706" s="49">
        <f t="shared" si="166"/>
        <v>83.86799999999991</v>
      </c>
      <c r="P1706" s="49">
        <f t="shared" si="167"/>
        <v>87.128000000000128</v>
      </c>
      <c r="Q1706" s="49">
        <f t="shared" si="168"/>
        <v>89.079999999999558</v>
      </c>
      <c r="R1706" s="49">
        <f t="shared" si="169"/>
        <v>91.484000000000464</v>
      </c>
    </row>
    <row r="1707" spans="12:18" hidden="1">
      <c r="L1707" s="71"/>
      <c r="M1707" s="48">
        <v>4.7300000000000004</v>
      </c>
      <c r="N1707" s="49">
        <f t="shared" si="165"/>
        <v>80.624666666666243</v>
      </c>
      <c r="O1707" s="49">
        <f t="shared" si="166"/>
        <v>83.878666666666575</v>
      </c>
      <c r="P1707" s="49">
        <f t="shared" si="167"/>
        <v>87.135333333333463</v>
      </c>
      <c r="Q1707" s="49">
        <f t="shared" si="168"/>
        <v>89.086666666666218</v>
      </c>
      <c r="R1707" s="49">
        <f t="shared" si="169"/>
        <v>91.489333333333803</v>
      </c>
    </row>
    <row r="1708" spans="12:18" hidden="1">
      <c r="L1708" s="71"/>
      <c r="M1708" s="48">
        <v>4.74</v>
      </c>
      <c r="N1708" s="49">
        <f t="shared" si="165"/>
        <v>80.637333333332904</v>
      </c>
      <c r="O1708" s="49">
        <f t="shared" si="166"/>
        <v>83.889333333333241</v>
      </c>
      <c r="P1708" s="49">
        <f t="shared" si="167"/>
        <v>87.142666666666798</v>
      </c>
      <c r="Q1708" s="49">
        <f t="shared" si="168"/>
        <v>89.093333333332879</v>
      </c>
      <c r="R1708" s="49">
        <f t="shared" si="169"/>
        <v>91.494666666667143</v>
      </c>
    </row>
    <row r="1709" spans="12:18" hidden="1">
      <c r="L1709" s="71"/>
      <c r="M1709" s="48">
        <v>4.75</v>
      </c>
      <c r="N1709" s="49">
        <f t="shared" si="165"/>
        <v>80.649999999999565</v>
      </c>
      <c r="O1709" s="49">
        <f t="shared" si="166"/>
        <v>83.899999999999906</v>
      </c>
      <c r="P1709" s="49">
        <f t="shared" si="167"/>
        <v>87.150000000000134</v>
      </c>
      <c r="Q1709" s="49">
        <f t="shared" si="168"/>
        <v>89.09999999999954</v>
      </c>
      <c r="R1709" s="49">
        <f t="shared" si="169"/>
        <v>91.500000000000483</v>
      </c>
    </row>
    <row r="1710" spans="12:18" hidden="1">
      <c r="L1710" s="71"/>
      <c r="M1710" s="48">
        <v>4.76</v>
      </c>
      <c r="N1710" s="49">
        <f t="shared" si="165"/>
        <v>80.662666666666226</v>
      </c>
      <c r="O1710" s="49">
        <f t="shared" si="166"/>
        <v>83.910666666666572</v>
      </c>
      <c r="P1710" s="49">
        <f t="shared" si="167"/>
        <v>87.157333333333469</v>
      </c>
      <c r="Q1710" s="49">
        <f t="shared" si="168"/>
        <v>89.1066666666662</v>
      </c>
      <c r="R1710" s="49">
        <f t="shared" si="169"/>
        <v>91.505333333333823</v>
      </c>
    </row>
    <row r="1711" spans="12:18" hidden="1">
      <c r="L1711" s="71"/>
      <c r="M1711" s="48">
        <v>4.7699999999999996</v>
      </c>
      <c r="N1711" s="49">
        <f t="shared" si="165"/>
        <v>80.675333333332887</v>
      </c>
      <c r="O1711" s="49">
        <f t="shared" si="166"/>
        <v>83.921333333333237</v>
      </c>
      <c r="P1711" s="49">
        <f t="shared" si="167"/>
        <v>87.164666666666804</v>
      </c>
      <c r="Q1711" s="49">
        <f t="shared" si="168"/>
        <v>89.113333333332861</v>
      </c>
      <c r="R1711" s="49">
        <f t="shared" si="169"/>
        <v>91.510666666667163</v>
      </c>
    </row>
    <row r="1712" spans="12:18" hidden="1">
      <c r="L1712" s="71"/>
      <c r="M1712" s="48">
        <v>4.78</v>
      </c>
      <c r="N1712" s="49">
        <f t="shared" si="165"/>
        <v>80.687999999999548</v>
      </c>
      <c r="O1712" s="49">
        <f t="shared" si="166"/>
        <v>83.931999999999903</v>
      </c>
      <c r="P1712" s="49">
        <f t="shared" si="167"/>
        <v>87.172000000000139</v>
      </c>
      <c r="Q1712" s="49">
        <f t="shared" si="168"/>
        <v>89.119999999999521</v>
      </c>
      <c r="R1712" s="49">
        <f t="shared" si="169"/>
        <v>91.516000000000503</v>
      </c>
    </row>
    <row r="1713" spans="12:18" hidden="1">
      <c r="L1713" s="71"/>
      <c r="M1713" s="48">
        <v>4.79</v>
      </c>
      <c r="N1713" s="49">
        <f t="shared" si="165"/>
        <v>80.700666666666208</v>
      </c>
      <c r="O1713" s="49">
        <f t="shared" si="166"/>
        <v>83.942666666666568</v>
      </c>
      <c r="P1713" s="49">
        <f t="shared" si="167"/>
        <v>87.179333333333474</v>
      </c>
      <c r="Q1713" s="49">
        <f t="shared" si="168"/>
        <v>89.126666666666182</v>
      </c>
      <c r="R1713" s="49">
        <f t="shared" si="169"/>
        <v>91.521333333333843</v>
      </c>
    </row>
    <row r="1714" spans="12:18" hidden="1">
      <c r="L1714" s="71"/>
      <c r="M1714" s="48">
        <v>4.8</v>
      </c>
      <c r="N1714" s="49">
        <f t="shared" si="165"/>
        <v>80.713333333332869</v>
      </c>
      <c r="O1714" s="49">
        <f t="shared" si="166"/>
        <v>83.953333333333234</v>
      </c>
      <c r="P1714" s="49">
        <f t="shared" si="167"/>
        <v>87.18666666666681</v>
      </c>
      <c r="Q1714" s="49">
        <f t="shared" si="168"/>
        <v>89.133333333332843</v>
      </c>
      <c r="R1714" s="49">
        <f t="shared" si="169"/>
        <v>91.526666666667182</v>
      </c>
    </row>
    <row r="1715" spans="12:18" hidden="1">
      <c r="L1715" s="71"/>
      <c r="M1715" s="48">
        <v>4.8099999999999996</v>
      </c>
      <c r="N1715" s="49">
        <f t="shared" si="165"/>
        <v>80.72599999999953</v>
      </c>
      <c r="O1715" s="49">
        <f t="shared" si="166"/>
        <v>83.963999999999899</v>
      </c>
      <c r="P1715" s="49">
        <f t="shared" si="167"/>
        <v>87.194000000000145</v>
      </c>
      <c r="Q1715" s="49">
        <f t="shared" si="168"/>
        <v>89.139999999999503</v>
      </c>
      <c r="R1715" s="49">
        <f t="shared" si="169"/>
        <v>91.532000000000522</v>
      </c>
    </row>
    <row r="1716" spans="12:18" hidden="1">
      <c r="L1716" s="71"/>
      <c r="M1716" s="48">
        <v>4.82</v>
      </c>
      <c r="N1716" s="49">
        <f t="shared" si="165"/>
        <v>80.738666666666191</v>
      </c>
      <c r="O1716" s="49">
        <f t="shared" si="166"/>
        <v>83.974666666666565</v>
      </c>
      <c r="P1716" s="49">
        <f t="shared" si="167"/>
        <v>87.20133333333348</v>
      </c>
      <c r="Q1716" s="49">
        <f t="shared" si="168"/>
        <v>89.146666666666164</v>
      </c>
      <c r="R1716" s="49">
        <f t="shared" si="169"/>
        <v>91.537333333333862</v>
      </c>
    </row>
    <row r="1717" spans="12:18" hidden="1">
      <c r="L1717" s="71"/>
      <c r="M1717" s="48">
        <v>4.83</v>
      </c>
      <c r="N1717" s="49">
        <f t="shared" si="165"/>
        <v>80.751333333332852</v>
      </c>
      <c r="O1717" s="49">
        <f t="shared" si="166"/>
        <v>83.98533333333323</v>
      </c>
      <c r="P1717" s="49">
        <f t="shared" si="167"/>
        <v>87.208666666666815</v>
      </c>
      <c r="Q1717" s="49">
        <f t="shared" si="168"/>
        <v>89.153333333332824</v>
      </c>
      <c r="R1717" s="49">
        <f t="shared" si="169"/>
        <v>91.542666666667202</v>
      </c>
    </row>
    <row r="1718" spans="12:18" hidden="1">
      <c r="L1718" s="71"/>
      <c r="M1718" s="48">
        <v>4.84</v>
      </c>
      <c r="N1718" s="49">
        <f t="shared" si="165"/>
        <v>80.763999999999513</v>
      </c>
      <c r="O1718" s="49">
        <f t="shared" si="166"/>
        <v>83.995999999999896</v>
      </c>
      <c r="P1718" s="49">
        <f t="shared" si="167"/>
        <v>87.21600000000015</v>
      </c>
      <c r="Q1718" s="49">
        <f t="shared" si="168"/>
        <v>89.159999999999485</v>
      </c>
      <c r="R1718" s="49">
        <f t="shared" si="169"/>
        <v>91.548000000000542</v>
      </c>
    </row>
    <row r="1719" spans="12:18" hidden="1">
      <c r="L1719" s="71"/>
      <c r="M1719" s="48">
        <v>4.8499999999999996</v>
      </c>
      <c r="N1719" s="49">
        <f t="shared" si="165"/>
        <v>80.776666666666173</v>
      </c>
      <c r="O1719" s="49">
        <f t="shared" si="166"/>
        <v>84.006666666666561</v>
      </c>
      <c r="P1719" s="49">
        <f t="shared" si="167"/>
        <v>87.223333333333485</v>
      </c>
      <c r="Q1719" s="49">
        <f t="shared" si="168"/>
        <v>89.166666666666146</v>
      </c>
      <c r="R1719" s="49">
        <f t="shared" si="169"/>
        <v>91.553333333333882</v>
      </c>
    </row>
    <row r="1720" spans="12:18" hidden="1">
      <c r="L1720" s="71"/>
      <c r="M1720" s="48">
        <v>4.8600000000000003</v>
      </c>
      <c r="N1720" s="49">
        <f t="shared" si="165"/>
        <v>80.789333333332834</v>
      </c>
      <c r="O1720" s="49">
        <f t="shared" si="166"/>
        <v>84.017333333333227</v>
      </c>
      <c r="P1720" s="49">
        <f t="shared" si="167"/>
        <v>87.230666666666821</v>
      </c>
      <c r="Q1720" s="49">
        <f t="shared" si="168"/>
        <v>89.173333333332806</v>
      </c>
      <c r="R1720" s="49">
        <f t="shared" si="169"/>
        <v>91.558666666667222</v>
      </c>
    </row>
    <row r="1721" spans="12:18" hidden="1">
      <c r="L1721" s="71"/>
      <c r="M1721" s="48">
        <v>4.87</v>
      </c>
      <c r="N1721" s="49">
        <f t="shared" si="165"/>
        <v>80.801999999999495</v>
      </c>
      <c r="O1721" s="49">
        <f t="shared" si="166"/>
        <v>84.027999999999892</v>
      </c>
      <c r="P1721" s="49">
        <f t="shared" si="167"/>
        <v>87.238000000000156</v>
      </c>
      <c r="Q1721" s="49">
        <f t="shared" si="168"/>
        <v>89.179999999999467</v>
      </c>
      <c r="R1721" s="49">
        <f t="shared" si="169"/>
        <v>91.564000000000561</v>
      </c>
    </row>
    <row r="1722" spans="12:18" hidden="1">
      <c r="L1722" s="71"/>
      <c r="M1722" s="48">
        <v>4.88</v>
      </c>
      <c r="N1722" s="49">
        <f t="shared" si="165"/>
        <v>80.814666666666156</v>
      </c>
      <c r="O1722" s="49">
        <f t="shared" si="166"/>
        <v>84.038666666666558</v>
      </c>
      <c r="P1722" s="49">
        <f t="shared" si="167"/>
        <v>87.245333333333491</v>
      </c>
      <c r="Q1722" s="49">
        <f t="shared" si="168"/>
        <v>89.186666666666127</v>
      </c>
      <c r="R1722" s="49">
        <f t="shared" si="169"/>
        <v>91.569333333333901</v>
      </c>
    </row>
    <row r="1723" spans="12:18" hidden="1">
      <c r="L1723" s="71"/>
      <c r="M1723" s="48">
        <v>4.8899999999999997</v>
      </c>
      <c r="N1723" s="49">
        <f t="shared" si="165"/>
        <v>80.827333333332817</v>
      </c>
      <c r="O1723" s="49">
        <f t="shared" si="166"/>
        <v>84.049333333333223</v>
      </c>
      <c r="P1723" s="49">
        <f t="shared" si="167"/>
        <v>87.252666666666826</v>
      </c>
      <c r="Q1723" s="49">
        <f t="shared" si="168"/>
        <v>89.193333333332788</v>
      </c>
      <c r="R1723" s="49">
        <f t="shared" si="169"/>
        <v>91.574666666667241</v>
      </c>
    </row>
    <row r="1724" spans="12:18" hidden="1">
      <c r="L1724" s="71"/>
      <c r="M1724" s="48">
        <v>4.9000000000000004</v>
      </c>
      <c r="N1724" s="49">
        <f t="shared" si="165"/>
        <v>80.839999999999478</v>
      </c>
      <c r="O1724" s="49">
        <f t="shared" si="166"/>
        <v>84.059999999999889</v>
      </c>
      <c r="P1724" s="49">
        <f t="shared" si="167"/>
        <v>87.260000000000161</v>
      </c>
      <c r="Q1724" s="49">
        <f t="shared" si="168"/>
        <v>89.199999999999449</v>
      </c>
      <c r="R1724" s="49">
        <f t="shared" si="169"/>
        <v>91.580000000000581</v>
      </c>
    </row>
    <row r="1725" spans="12:18" hidden="1">
      <c r="L1725" s="71"/>
      <c r="M1725" s="48">
        <v>4.91</v>
      </c>
      <c r="N1725" s="49">
        <f t="shared" si="165"/>
        <v>80.852666666666138</v>
      </c>
      <c r="O1725" s="49">
        <f t="shared" si="166"/>
        <v>84.070666666666554</v>
      </c>
      <c r="P1725" s="49">
        <f t="shared" si="167"/>
        <v>87.267333333333497</v>
      </c>
      <c r="Q1725" s="49">
        <f t="shared" si="168"/>
        <v>89.206666666666109</v>
      </c>
      <c r="R1725" s="49">
        <f t="shared" si="169"/>
        <v>91.585333333333921</v>
      </c>
    </row>
    <row r="1726" spans="12:18" hidden="1">
      <c r="L1726" s="71"/>
      <c r="M1726" s="48">
        <v>4.92</v>
      </c>
      <c r="N1726" s="49">
        <f t="shared" si="165"/>
        <v>80.865333333332799</v>
      </c>
      <c r="O1726" s="49">
        <f t="shared" si="166"/>
        <v>84.08133333333322</v>
      </c>
      <c r="P1726" s="49">
        <f t="shared" si="167"/>
        <v>87.274666666666832</v>
      </c>
      <c r="Q1726" s="49">
        <f t="shared" si="168"/>
        <v>89.21333333333277</v>
      </c>
      <c r="R1726" s="49">
        <f t="shared" si="169"/>
        <v>91.590666666667261</v>
      </c>
    </row>
    <row r="1727" spans="12:18" hidden="1">
      <c r="L1727" s="71"/>
      <c r="M1727" s="48">
        <v>4.93</v>
      </c>
      <c r="N1727" s="49">
        <f t="shared" si="165"/>
        <v>80.87799999999946</v>
      </c>
      <c r="O1727" s="49">
        <f t="shared" si="166"/>
        <v>84.091999999999885</v>
      </c>
      <c r="P1727" s="49">
        <f t="shared" si="167"/>
        <v>87.282000000000167</v>
      </c>
      <c r="Q1727" s="49">
        <f t="shared" si="168"/>
        <v>89.21999999999943</v>
      </c>
      <c r="R1727" s="49">
        <f t="shared" si="169"/>
        <v>91.5960000000006</v>
      </c>
    </row>
    <row r="1728" spans="12:18" hidden="1">
      <c r="L1728" s="71"/>
      <c r="M1728" s="48">
        <v>4.9400000000000004</v>
      </c>
      <c r="N1728" s="49">
        <f t="shared" si="165"/>
        <v>80.890666666666121</v>
      </c>
      <c r="O1728" s="49">
        <f t="shared" si="166"/>
        <v>84.102666666666551</v>
      </c>
      <c r="P1728" s="49">
        <f t="shared" si="167"/>
        <v>87.289333333333502</v>
      </c>
      <c r="Q1728" s="49">
        <f t="shared" si="168"/>
        <v>89.226666666666091</v>
      </c>
      <c r="R1728" s="49">
        <f t="shared" si="169"/>
        <v>91.60133333333394</v>
      </c>
    </row>
    <row r="1729" spans="12:18" hidden="1">
      <c r="L1729" s="71"/>
      <c r="M1729" s="48">
        <v>4.95</v>
      </c>
      <c r="N1729" s="49">
        <f t="shared" si="165"/>
        <v>80.903333333332782</v>
      </c>
      <c r="O1729" s="49">
        <f t="shared" si="166"/>
        <v>84.113333333333216</v>
      </c>
      <c r="P1729" s="49">
        <f t="shared" si="167"/>
        <v>87.296666666666837</v>
      </c>
      <c r="Q1729" s="49">
        <f t="shared" si="168"/>
        <v>89.233333333332752</v>
      </c>
      <c r="R1729" s="49">
        <f t="shared" si="169"/>
        <v>91.60666666666728</v>
      </c>
    </row>
    <row r="1730" spans="12:18" hidden="1">
      <c r="L1730" s="71"/>
      <c r="M1730" s="48">
        <v>4.96</v>
      </c>
      <c r="N1730" s="49">
        <f t="shared" si="165"/>
        <v>80.915999999999443</v>
      </c>
      <c r="O1730" s="49">
        <f t="shared" si="166"/>
        <v>84.123999999999882</v>
      </c>
      <c r="P1730" s="49">
        <f t="shared" si="167"/>
        <v>87.304000000000173</v>
      </c>
      <c r="Q1730" s="49">
        <f t="shared" si="168"/>
        <v>89.239999999999412</v>
      </c>
      <c r="R1730" s="49">
        <f t="shared" si="169"/>
        <v>91.61200000000062</v>
      </c>
    </row>
    <row r="1731" spans="12:18" hidden="1">
      <c r="L1731" s="71"/>
      <c r="M1731" s="48">
        <v>4.97</v>
      </c>
      <c r="N1731" s="49">
        <f t="shared" si="165"/>
        <v>80.928666666666103</v>
      </c>
      <c r="O1731" s="49">
        <f t="shared" si="166"/>
        <v>84.134666666666547</v>
      </c>
      <c r="P1731" s="49">
        <f t="shared" si="167"/>
        <v>87.311333333333508</v>
      </c>
      <c r="Q1731" s="49">
        <f t="shared" si="168"/>
        <v>89.246666666666073</v>
      </c>
      <c r="R1731" s="49">
        <f t="shared" si="169"/>
        <v>91.61733333333396</v>
      </c>
    </row>
    <row r="1732" spans="12:18" hidden="1">
      <c r="L1732" s="71"/>
      <c r="M1732" s="48">
        <v>4.9800000000000004</v>
      </c>
      <c r="N1732" s="49">
        <f t="shared" si="165"/>
        <v>80.941333333332764</v>
      </c>
      <c r="O1732" s="49">
        <f t="shared" si="166"/>
        <v>84.145333333333213</v>
      </c>
      <c r="P1732" s="49">
        <f t="shared" si="167"/>
        <v>87.318666666666843</v>
      </c>
      <c r="Q1732" s="49">
        <f t="shared" si="168"/>
        <v>89.253333333332733</v>
      </c>
      <c r="R1732" s="49">
        <f t="shared" si="169"/>
        <v>91.6226666666673</v>
      </c>
    </row>
    <row r="1733" spans="12:18" hidden="1">
      <c r="L1733" s="71"/>
      <c r="M1733" s="48">
        <v>4.99</v>
      </c>
      <c r="N1733" s="49">
        <f t="shared" si="165"/>
        <v>80.953999999999425</v>
      </c>
      <c r="O1733" s="49">
        <f t="shared" si="166"/>
        <v>84.155999999999878</v>
      </c>
      <c r="P1733" s="49">
        <f t="shared" si="167"/>
        <v>87.326000000000178</v>
      </c>
      <c r="Q1733" s="49">
        <f t="shared" si="168"/>
        <v>89.259999999999394</v>
      </c>
      <c r="R1733" s="49">
        <f t="shared" si="169"/>
        <v>91.62800000000064</v>
      </c>
    </row>
    <row r="1734" spans="12:18" hidden="1">
      <c r="L1734" s="71"/>
      <c r="M1734" s="48">
        <v>5</v>
      </c>
      <c r="N1734" s="49">
        <f t="shared" si="165"/>
        <v>80.966666666666086</v>
      </c>
      <c r="O1734" s="49">
        <f t="shared" si="166"/>
        <v>84.166666666666544</v>
      </c>
      <c r="P1734" s="49">
        <f t="shared" si="167"/>
        <v>87.333333333333513</v>
      </c>
      <c r="Q1734" s="49">
        <f t="shared" si="168"/>
        <v>89.266666666666055</v>
      </c>
      <c r="R1734" s="49">
        <f t="shared" si="169"/>
        <v>91.633333333333979</v>
      </c>
    </row>
    <row r="1735" spans="12:18" hidden="1">
      <c r="L1735" s="71"/>
      <c r="M1735" s="48">
        <v>5.01</v>
      </c>
      <c r="N1735" s="49">
        <f t="shared" si="165"/>
        <v>80.979333333332747</v>
      </c>
      <c r="O1735" s="49">
        <f t="shared" si="166"/>
        <v>84.177333333333209</v>
      </c>
      <c r="P1735" s="49">
        <f t="shared" si="167"/>
        <v>87.340666666666849</v>
      </c>
      <c r="Q1735" s="49">
        <f t="shared" si="168"/>
        <v>89.273333333332715</v>
      </c>
      <c r="R1735" s="49">
        <f t="shared" si="169"/>
        <v>91.638666666667319</v>
      </c>
    </row>
    <row r="1736" spans="12:18" hidden="1">
      <c r="L1736" s="71"/>
      <c r="M1736" s="48">
        <v>5.0199999999999996</v>
      </c>
      <c r="N1736" s="49">
        <f t="shared" si="165"/>
        <v>80.991999999999408</v>
      </c>
      <c r="O1736" s="49">
        <f t="shared" si="166"/>
        <v>84.187999999999874</v>
      </c>
      <c r="P1736" s="49">
        <f t="shared" si="167"/>
        <v>87.348000000000184</v>
      </c>
      <c r="Q1736" s="49">
        <f t="shared" si="168"/>
        <v>89.279999999999376</v>
      </c>
      <c r="R1736" s="49">
        <f t="shared" si="169"/>
        <v>91.644000000000659</v>
      </c>
    </row>
    <row r="1737" spans="12:18" hidden="1">
      <c r="L1737" s="71"/>
      <c r="M1737" s="48">
        <v>5.03</v>
      </c>
      <c r="N1737" s="49">
        <f t="shared" si="165"/>
        <v>81.004666666666068</v>
      </c>
      <c r="O1737" s="49">
        <f t="shared" si="166"/>
        <v>84.19866666666654</v>
      </c>
      <c r="P1737" s="49">
        <f t="shared" si="167"/>
        <v>87.355333333333519</v>
      </c>
      <c r="Q1737" s="49">
        <f t="shared" si="168"/>
        <v>89.286666666666036</v>
      </c>
      <c r="R1737" s="49">
        <f t="shared" si="169"/>
        <v>91.649333333333999</v>
      </c>
    </row>
    <row r="1738" spans="12:18" hidden="1">
      <c r="L1738" s="71"/>
      <c r="M1738" s="48">
        <v>5.04</v>
      </c>
      <c r="N1738" s="49">
        <f t="shared" si="165"/>
        <v>81.017333333332729</v>
      </c>
      <c r="O1738" s="49">
        <f t="shared" si="166"/>
        <v>84.209333333333205</v>
      </c>
      <c r="P1738" s="49">
        <f t="shared" si="167"/>
        <v>87.362666666666854</v>
      </c>
      <c r="Q1738" s="49">
        <f t="shared" si="168"/>
        <v>89.293333333332697</v>
      </c>
      <c r="R1738" s="49">
        <f t="shared" si="169"/>
        <v>91.654666666667339</v>
      </c>
    </row>
    <row r="1739" spans="12:18" hidden="1">
      <c r="L1739" s="71"/>
      <c r="M1739" s="48">
        <v>5.05</v>
      </c>
      <c r="N1739" s="49">
        <f t="shared" si="165"/>
        <v>81.02999999999939</v>
      </c>
      <c r="O1739" s="49">
        <f t="shared" si="166"/>
        <v>84.219999999999871</v>
      </c>
      <c r="P1739" s="49">
        <f t="shared" si="167"/>
        <v>87.370000000000189</v>
      </c>
      <c r="Q1739" s="49">
        <f t="shared" si="168"/>
        <v>89.299999999999358</v>
      </c>
      <c r="R1739" s="49">
        <f t="shared" si="169"/>
        <v>91.660000000000679</v>
      </c>
    </row>
    <row r="1740" spans="12:18" hidden="1">
      <c r="L1740" s="71"/>
      <c r="M1740" s="48">
        <v>5.0599999999999996</v>
      </c>
      <c r="N1740" s="49">
        <f t="shared" si="165"/>
        <v>81.042666666666051</v>
      </c>
      <c r="O1740" s="49">
        <f t="shared" si="166"/>
        <v>84.230666666666536</v>
      </c>
      <c r="P1740" s="49">
        <f t="shared" si="167"/>
        <v>87.377333333333524</v>
      </c>
      <c r="Q1740" s="49">
        <f t="shared" si="168"/>
        <v>89.306666666666018</v>
      </c>
      <c r="R1740" s="49">
        <f t="shared" si="169"/>
        <v>91.665333333334019</v>
      </c>
    </row>
    <row r="1741" spans="12:18" hidden="1">
      <c r="L1741" s="71"/>
      <c r="M1741" s="48">
        <v>5.07</v>
      </c>
      <c r="N1741" s="49">
        <f t="shared" si="165"/>
        <v>81.055333333332712</v>
      </c>
      <c r="O1741" s="49">
        <f t="shared" si="166"/>
        <v>84.241333333333202</v>
      </c>
      <c r="P1741" s="49">
        <f t="shared" si="167"/>
        <v>87.38466666666686</v>
      </c>
      <c r="Q1741" s="49">
        <f t="shared" si="168"/>
        <v>89.313333333332679</v>
      </c>
      <c r="R1741" s="49">
        <f t="shared" si="169"/>
        <v>91.670666666667358</v>
      </c>
    </row>
    <row r="1742" spans="12:18" hidden="1">
      <c r="L1742" s="71"/>
      <c r="M1742" s="48">
        <v>5.08</v>
      </c>
      <c r="N1742" s="49">
        <f t="shared" si="165"/>
        <v>81.067999999999373</v>
      </c>
      <c r="O1742" s="49">
        <f t="shared" si="166"/>
        <v>84.251999999999867</v>
      </c>
      <c r="P1742" s="49">
        <f t="shared" si="167"/>
        <v>87.392000000000195</v>
      </c>
      <c r="Q1742" s="49">
        <f t="shared" si="168"/>
        <v>89.319999999999339</v>
      </c>
      <c r="R1742" s="49">
        <f t="shared" si="169"/>
        <v>91.676000000000698</v>
      </c>
    </row>
    <row r="1743" spans="12:18" hidden="1">
      <c r="L1743" s="71"/>
      <c r="M1743" s="48">
        <v>5.09</v>
      </c>
      <c r="N1743" s="49">
        <f t="shared" si="165"/>
        <v>81.080666666666033</v>
      </c>
      <c r="O1743" s="49">
        <f t="shared" si="166"/>
        <v>84.262666666666533</v>
      </c>
      <c r="P1743" s="49">
        <f t="shared" si="167"/>
        <v>87.39933333333353</v>
      </c>
      <c r="Q1743" s="49">
        <f t="shared" si="168"/>
        <v>89.326666666666</v>
      </c>
      <c r="R1743" s="49">
        <f t="shared" si="169"/>
        <v>91.681333333334038</v>
      </c>
    </row>
    <row r="1744" spans="12:18" hidden="1">
      <c r="L1744" s="71"/>
      <c r="M1744" s="48">
        <v>5.0999999999999996</v>
      </c>
      <c r="N1744" s="49">
        <f t="shared" si="165"/>
        <v>81.093333333332694</v>
      </c>
      <c r="O1744" s="49">
        <f t="shared" si="166"/>
        <v>84.273333333333198</v>
      </c>
      <c r="P1744" s="49">
        <f t="shared" si="167"/>
        <v>87.406666666666865</v>
      </c>
      <c r="Q1744" s="49">
        <f t="shared" si="168"/>
        <v>89.333333333332661</v>
      </c>
      <c r="R1744" s="49">
        <f t="shared" si="169"/>
        <v>91.686666666667378</v>
      </c>
    </row>
    <row r="1745" spans="12:18" hidden="1">
      <c r="L1745" s="71"/>
      <c r="M1745" s="48">
        <v>5.1100000000000003</v>
      </c>
      <c r="N1745" s="49">
        <f t="shared" si="165"/>
        <v>81.105999999999355</v>
      </c>
      <c r="O1745" s="49">
        <f t="shared" si="166"/>
        <v>84.283999999999864</v>
      </c>
      <c r="P1745" s="49">
        <f t="shared" si="167"/>
        <v>87.4140000000002</v>
      </c>
      <c r="Q1745" s="49">
        <f t="shared" si="168"/>
        <v>89.339999999999321</v>
      </c>
      <c r="R1745" s="49">
        <f t="shared" si="169"/>
        <v>91.692000000000718</v>
      </c>
    </row>
    <row r="1746" spans="12:18" hidden="1">
      <c r="L1746" s="71"/>
      <c r="M1746" s="48">
        <v>5.12</v>
      </c>
      <c r="N1746" s="49">
        <f t="shared" si="165"/>
        <v>81.118666666666016</v>
      </c>
      <c r="O1746" s="49">
        <f t="shared" si="166"/>
        <v>84.294666666666529</v>
      </c>
      <c r="P1746" s="49">
        <f t="shared" si="167"/>
        <v>87.421333333333536</v>
      </c>
      <c r="Q1746" s="49">
        <f t="shared" si="168"/>
        <v>89.346666666665982</v>
      </c>
      <c r="R1746" s="49">
        <f t="shared" si="169"/>
        <v>91.697333333334058</v>
      </c>
    </row>
    <row r="1747" spans="12:18" hidden="1">
      <c r="L1747" s="71"/>
      <c r="M1747" s="48">
        <v>5.13</v>
      </c>
      <c r="N1747" s="49">
        <f t="shared" si="165"/>
        <v>81.131333333332677</v>
      </c>
      <c r="O1747" s="49">
        <f t="shared" si="166"/>
        <v>84.305333333333195</v>
      </c>
      <c r="P1747" s="49">
        <f t="shared" si="167"/>
        <v>87.428666666666871</v>
      </c>
      <c r="Q1747" s="49">
        <f t="shared" si="168"/>
        <v>89.353333333332642</v>
      </c>
      <c r="R1747" s="49">
        <f t="shared" si="169"/>
        <v>91.702666666667398</v>
      </c>
    </row>
    <row r="1748" spans="12:18" hidden="1">
      <c r="L1748" s="71"/>
      <c r="M1748" s="48">
        <v>5.14</v>
      </c>
      <c r="N1748" s="49">
        <f t="shared" si="165"/>
        <v>81.143999999999338</v>
      </c>
      <c r="O1748" s="49">
        <f t="shared" si="166"/>
        <v>84.31599999999986</v>
      </c>
      <c r="P1748" s="49">
        <f t="shared" si="167"/>
        <v>87.436000000000206</v>
      </c>
      <c r="Q1748" s="49">
        <f t="shared" si="168"/>
        <v>89.359999999999303</v>
      </c>
      <c r="R1748" s="49">
        <f t="shared" si="169"/>
        <v>91.708000000000737</v>
      </c>
    </row>
    <row r="1749" spans="12:18" hidden="1">
      <c r="L1749" s="71"/>
      <c r="M1749" s="48">
        <v>5.15</v>
      </c>
      <c r="N1749" s="49">
        <f t="shared" si="165"/>
        <v>81.156666666665998</v>
      </c>
      <c r="O1749" s="49">
        <f t="shared" si="166"/>
        <v>84.326666666666526</v>
      </c>
      <c r="P1749" s="49">
        <f t="shared" si="167"/>
        <v>87.443333333333541</v>
      </c>
      <c r="Q1749" s="49">
        <f t="shared" si="168"/>
        <v>89.366666666665964</v>
      </c>
      <c r="R1749" s="49">
        <f t="shared" si="169"/>
        <v>91.713333333334077</v>
      </c>
    </row>
    <row r="1750" spans="12:18" hidden="1">
      <c r="L1750" s="71"/>
      <c r="M1750" s="48">
        <v>5.16</v>
      </c>
      <c r="N1750" s="49">
        <f t="shared" si="165"/>
        <v>81.169333333332659</v>
      </c>
      <c r="O1750" s="49">
        <f t="shared" si="166"/>
        <v>84.337333333333191</v>
      </c>
      <c r="P1750" s="49">
        <f t="shared" si="167"/>
        <v>87.450666666666876</v>
      </c>
      <c r="Q1750" s="49">
        <f t="shared" si="168"/>
        <v>89.373333333332624</v>
      </c>
      <c r="R1750" s="49">
        <f t="shared" si="169"/>
        <v>91.718666666667417</v>
      </c>
    </row>
    <row r="1751" spans="12:18" hidden="1">
      <c r="L1751" s="71"/>
      <c r="M1751" s="48">
        <v>5.17</v>
      </c>
      <c r="N1751" s="49">
        <f t="shared" si="165"/>
        <v>81.18199999999932</v>
      </c>
      <c r="O1751" s="49">
        <f t="shared" si="166"/>
        <v>84.347999999999857</v>
      </c>
      <c r="P1751" s="49">
        <f t="shared" si="167"/>
        <v>87.458000000000212</v>
      </c>
      <c r="Q1751" s="49">
        <f t="shared" si="168"/>
        <v>89.379999999999285</v>
      </c>
      <c r="R1751" s="49">
        <f t="shared" si="169"/>
        <v>91.724000000000757</v>
      </c>
    </row>
    <row r="1752" spans="12:18" hidden="1">
      <c r="L1752" s="71"/>
      <c r="M1752" s="48">
        <v>5.18</v>
      </c>
      <c r="N1752" s="49">
        <f t="shared" si="165"/>
        <v>81.194666666665981</v>
      </c>
      <c r="O1752" s="49">
        <f t="shared" si="166"/>
        <v>84.358666666666522</v>
      </c>
      <c r="P1752" s="49">
        <f t="shared" si="167"/>
        <v>87.465333333333547</v>
      </c>
      <c r="Q1752" s="49">
        <f t="shared" si="168"/>
        <v>89.386666666665946</v>
      </c>
      <c r="R1752" s="49">
        <f t="shared" si="169"/>
        <v>91.729333333334097</v>
      </c>
    </row>
    <row r="1753" spans="12:18" hidden="1">
      <c r="L1753" s="71"/>
      <c r="M1753" s="48">
        <v>5.19</v>
      </c>
      <c r="N1753" s="49">
        <f t="shared" si="165"/>
        <v>81.207333333332642</v>
      </c>
      <c r="O1753" s="49">
        <f t="shared" si="166"/>
        <v>84.369333333333188</v>
      </c>
      <c r="P1753" s="49">
        <f t="shared" si="167"/>
        <v>87.472666666666882</v>
      </c>
      <c r="Q1753" s="49">
        <f t="shared" si="168"/>
        <v>89.393333333332606</v>
      </c>
      <c r="R1753" s="49">
        <f t="shared" si="169"/>
        <v>91.734666666667437</v>
      </c>
    </row>
    <row r="1754" spans="12:18" hidden="1">
      <c r="L1754" s="71"/>
      <c r="M1754" s="48">
        <v>5.2</v>
      </c>
      <c r="N1754" s="49">
        <f t="shared" si="165"/>
        <v>81.219999999999303</v>
      </c>
      <c r="O1754" s="49">
        <f t="shared" si="166"/>
        <v>84.379999999999853</v>
      </c>
      <c r="P1754" s="49">
        <f t="shared" si="167"/>
        <v>87.480000000000217</v>
      </c>
      <c r="Q1754" s="49">
        <f t="shared" si="168"/>
        <v>89.399999999999267</v>
      </c>
      <c r="R1754" s="49">
        <f t="shared" si="169"/>
        <v>91.740000000000776</v>
      </c>
    </row>
    <row r="1755" spans="12:18" hidden="1">
      <c r="L1755" s="71"/>
      <c r="M1755" s="48">
        <v>5.21</v>
      </c>
      <c r="N1755" s="49">
        <f t="shared" si="165"/>
        <v>81.232666666665963</v>
      </c>
      <c r="O1755" s="49">
        <f t="shared" si="166"/>
        <v>84.390666666666519</v>
      </c>
      <c r="P1755" s="49">
        <f t="shared" si="167"/>
        <v>87.487333333333552</v>
      </c>
      <c r="Q1755" s="49">
        <f t="shared" si="168"/>
        <v>89.406666666665927</v>
      </c>
      <c r="R1755" s="49">
        <f t="shared" si="169"/>
        <v>91.745333333334116</v>
      </c>
    </row>
    <row r="1756" spans="12:18" hidden="1">
      <c r="L1756" s="71"/>
      <c r="M1756" s="48">
        <v>5.22</v>
      </c>
      <c r="N1756" s="49">
        <f t="shared" si="165"/>
        <v>81.245333333332624</v>
      </c>
      <c r="O1756" s="49">
        <f t="shared" si="166"/>
        <v>84.401333333333184</v>
      </c>
      <c r="P1756" s="49">
        <f t="shared" si="167"/>
        <v>87.494666666666888</v>
      </c>
      <c r="Q1756" s="49">
        <f t="shared" si="168"/>
        <v>89.413333333332588</v>
      </c>
      <c r="R1756" s="49">
        <f t="shared" si="169"/>
        <v>91.750666666667456</v>
      </c>
    </row>
    <row r="1757" spans="12:18" hidden="1">
      <c r="L1757" s="71"/>
      <c r="M1757" s="48">
        <v>5.23</v>
      </c>
      <c r="N1757" s="49">
        <f t="shared" si="165"/>
        <v>81.257999999999285</v>
      </c>
      <c r="O1757" s="49">
        <f t="shared" si="166"/>
        <v>84.41199999999985</v>
      </c>
      <c r="P1757" s="49">
        <f t="shared" si="167"/>
        <v>87.502000000000223</v>
      </c>
      <c r="Q1757" s="49">
        <f t="shared" si="168"/>
        <v>89.419999999999249</v>
      </c>
      <c r="R1757" s="49">
        <f t="shared" si="169"/>
        <v>91.756000000000796</v>
      </c>
    </row>
    <row r="1758" spans="12:18" hidden="1">
      <c r="L1758" s="71"/>
      <c r="M1758" s="48">
        <v>5.24</v>
      </c>
      <c r="N1758" s="49">
        <f t="shared" si="165"/>
        <v>81.270666666665946</v>
      </c>
      <c r="O1758" s="49">
        <f t="shared" si="166"/>
        <v>84.422666666666515</v>
      </c>
      <c r="P1758" s="49">
        <f t="shared" si="167"/>
        <v>87.509333333333558</v>
      </c>
      <c r="Q1758" s="49">
        <f t="shared" si="168"/>
        <v>89.426666666665909</v>
      </c>
      <c r="R1758" s="49">
        <f t="shared" si="169"/>
        <v>91.761333333334136</v>
      </c>
    </row>
    <row r="1759" spans="12:18" hidden="1">
      <c r="L1759" s="71"/>
      <c r="M1759" s="48">
        <v>5.25</v>
      </c>
      <c r="N1759" s="49">
        <f t="shared" si="165"/>
        <v>81.283333333332607</v>
      </c>
      <c r="O1759" s="49">
        <f t="shared" si="166"/>
        <v>84.433333333333181</v>
      </c>
      <c r="P1759" s="49">
        <f t="shared" si="167"/>
        <v>87.516666666666893</v>
      </c>
      <c r="Q1759" s="49">
        <f t="shared" si="168"/>
        <v>89.43333333333257</v>
      </c>
      <c r="R1759" s="49">
        <f t="shared" si="169"/>
        <v>91.766666666667476</v>
      </c>
    </row>
    <row r="1760" spans="12:18" hidden="1">
      <c r="L1760" s="71"/>
      <c r="M1760" s="48">
        <v>5.26</v>
      </c>
      <c r="N1760" s="49">
        <f t="shared" si="165"/>
        <v>81.295999999999268</v>
      </c>
      <c r="O1760" s="49">
        <f t="shared" si="166"/>
        <v>84.443999999999846</v>
      </c>
      <c r="P1760" s="49">
        <f t="shared" si="167"/>
        <v>87.524000000000228</v>
      </c>
      <c r="Q1760" s="49">
        <f t="shared" si="168"/>
        <v>89.43999999999923</v>
      </c>
      <c r="R1760" s="49">
        <f t="shared" si="169"/>
        <v>91.772000000000816</v>
      </c>
    </row>
    <row r="1761" spans="12:18" hidden="1">
      <c r="L1761" s="71"/>
      <c r="M1761" s="48">
        <v>5.27</v>
      </c>
      <c r="N1761" s="49">
        <f t="shared" si="165"/>
        <v>81.308666666665928</v>
      </c>
      <c r="O1761" s="49">
        <f t="shared" si="166"/>
        <v>84.454666666666512</v>
      </c>
      <c r="P1761" s="49">
        <f t="shared" si="167"/>
        <v>87.531333333333563</v>
      </c>
      <c r="Q1761" s="49">
        <f t="shared" si="168"/>
        <v>89.446666666665891</v>
      </c>
      <c r="R1761" s="49">
        <f t="shared" si="169"/>
        <v>91.777333333334155</v>
      </c>
    </row>
    <row r="1762" spans="12:18" hidden="1">
      <c r="L1762" s="71"/>
      <c r="M1762" s="48">
        <v>5.28</v>
      </c>
      <c r="N1762" s="49">
        <f t="shared" si="165"/>
        <v>81.321333333332589</v>
      </c>
      <c r="O1762" s="49">
        <f t="shared" si="166"/>
        <v>84.465333333333177</v>
      </c>
      <c r="P1762" s="49">
        <f t="shared" si="167"/>
        <v>87.538666666666899</v>
      </c>
      <c r="Q1762" s="49">
        <f t="shared" si="168"/>
        <v>89.453333333332552</v>
      </c>
      <c r="R1762" s="49">
        <f t="shared" si="169"/>
        <v>91.782666666667495</v>
      </c>
    </row>
    <row r="1763" spans="12:18" hidden="1">
      <c r="L1763" s="71"/>
      <c r="M1763" s="48">
        <v>5.29</v>
      </c>
      <c r="N1763" s="49">
        <f t="shared" si="165"/>
        <v>81.33399999999925</v>
      </c>
      <c r="O1763" s="49">
        <f t="shared" si="166"/>
        <v>84.475999999999843</v>
      </c>
      <c r="P1763" s="49">
        <f t="shared" si="167"/>
        <v>87.546000000000234</v>
      </c>
      <c r="Q1763" s="49">
        <f t="shared" si="168"/>
        <v>89.459999999999212</v>
      </c>
      <c r="R1763" s="49">
        <f t="shared" si="169"/>
        <v>91.788000000000835</v>
      </c>
    </row>
    <row r="1764" spans="12:18" hidden="1">
      <c r="L1764" s="71"/>
      <c r="M1764" s="48">
        <v>5.3</v>
      </c>
      <c r="N1764" s="49">
        <f t="shared" ref="N1764:N1783" si="170">N1763+0.0126666666666667</f>
        <v>81.346666666665911</v>
      </c>
      <c r="O1764" s="49">
        <f t="shared" ref="O1764:O1783" si="171">O1763+0.0106666666666667</f>
        <v>84.486666666666508</v>
      </c>
      <c r="P1764" s="49">
        <f t="shared" ref="P1764:P1772" si="172">P1763+0.0073333333333333</f>
        <v>87.553333333333569</v>
      </c>
      <c r="Q1764" s="49">
        <f t="shared" ref="Q1764:Q1783" si="173">Q1763+0.0066666666666667</f>
        <v>89.466666666665873</v>
      </c>
      <c r="R1764" s="49">
        <f t="shared" ref="R1764:R1783" si="174">R1763+0.0053333333333333</f>
        <v>91.793333333334175</v>
      </c>
    </row>
    <row r="1765" spans="12:18" hidden="1">
      <c r="L1765" s="71"/>
      <c r="M1765" s="48">
        <v>5.31</v>
      </c>
      <c r="N1765" s="49">
        <f t="shared" si="170"/>
        <v>81.359333333332572</v>
      </c>
      <c r="O1765" s="49">
        <f t="shared" si="171"/>
        <v>84.497333333333174</v>
      </c>
      <c r="P1765" s="49">
        <f t="shared" si="172"/>
        <v>87.560666666666904</v>
      </c>
      <c r="Q1765" s="49">
        <f t="shared" si="173"/>
        <v>89.473333333332533</v>
      </c>
      <c r="R1765" s="49">
        <f t="shared" si="174"/>
        <v>91.798666666667515</v>
      </c>
    </row>
    <row r="1766" spans="12:18" hidden="1">
      <c r="L1766" s="71"/>
      <c r="M1766" s="48">
        <v>5.32</v>
      </c>
      <c r="N1766" s="49">
        <f t="shared" si="170"/>
        <v>81.371999999999233</v>
      </c>
      <c r="O1766" s="49">
        <f t="shared" si="171"/>
        <v>84.507999999999839</v>
      </c>
      <c r="P1766" s="49">
        <f t="shared" si="172"/>
        <v>87.568000000000239</v>
      </c>
      <c r="Q1766" s="49">
        <f t="shared" si="173"/>
        <v>89.479999999999194</v>
      </c>
      <c r="R1766" s="49">
        <f t="shared" si="174"/>
        <v>91.804000000000855</v>
      </c>
    </row>
    <row r="1767" spans="12:18" hidden="1">
      <c r="L1767" s="71"/>
      <c r="M1767" s="48">
        <v>5.33</v>
      </c>
      <c r="N1767" s="49">
        <f t="shared" si="170"/>
        <v>81.384666666665893</v>
      </c>
      <c r="O1767" s="49">
        <f t="shared" si="171"/>
        <v>84.518666666666505</v>
      </c>
      <c r="P1767" s="49">
        <f t="shared" si="172"/>
        <v>87.575333333333575</v>
      </c>
      <c r="Q1767" s="49">
        <f t="shared" si="173"/>
        <v>89.486666666665855</v>
      </c>
      <c r="R1767" s="49">
        <f t="shared" si="174"/>
        <v>91.809333333334195</v>
      </c>
    </row>
    <row r="1768" spans="12:18" hidden="1">
      <c r="L1768" s="71"/>
      <c r="M1768" s="48">
        <v>5.34</v>
      </c>
      <c r="N1768" s="49">
        <f t="shared" si="170"/>
        <v>81.397333333332554</v>
      </c>
      <c r="O1768" s="49">
        <f t="shared" si="171"/>
        <v>84.52933333333317</v>
      </c>
      <c r="P1768" s="49">
        <f t="shared" si="172"/>
        <v>87.58266666666691</v>
      </c>
      <c r="Q1768" s="49">
        <f t="shared" si="173"/>
        <v>89.493333333332515</v>
      </c>
      <c r="R1768" s="49">
        <f t="shared" si="174"/>
        <v>91.814666666667534</v>
      </c>
    </row>
    <row r="1769" spans="12:18" hidden="1">
      <c r="L1769" s="71"/>
      <c r="M1769" s="48">
        <v>5.35</v>
      </c>
      <c r="N1769" s="49">
        <f t="shared" si="170"/>
        <v>81.409999999999215</v>
      </c>
      <c r="O1769" s="49">
        <f t="shared" si="171"/>
        <v>84.539999999999836</v>
      </c>
      <c r="P1769" s="49">
        <f t="shared" si="172"/>
        <v>87.590000000000245</v>
      </c>
      <c r="Q1769" s="49">
        <f t="shared" si="173"/>
        <v>89.499999999999176</v>
      </c>
      <c r="R1769" s="49">
        <f t="shared" si="174"/>
        <v>91.820000000000874</v>
      </c>
    </row>
    <row r="1770" spans="12:18" hidden="1">
      <c r="L1770" s="71"/>
      <c r="M1770" s="48">
        <v>5.36</v>
      </c>
      <c r="N1770" s="49">
        <f t="shared" si="170"/>
        <v>81.422666666665876</v>
      </c>
      <c r="O1770" s="49">
        <f t="shared" si="171"/>
        <v>84.550666666666501</v>
      </c>
      <c r="P1770" s="49">
        <f t="shared" si="172"/>
        <v>87.59733333333358</v>
      </c>
      <c r="Q1770" s="49">
        <f t="shared" si="173"/>
        <v>89.506666666665836</v>
      </c>
      <c r="R1770" s="49">
        <f t="shared" si="174"/>
        <v>91.825333333334214</v>
      </c>
    </row>
    <row r="1771" spans="12:18" hidden="1">
      <c r="L1771" s="71"/>
      <c r="M1771" s="48">
        <v>5.37</v>
      </c>
      <c r="N1771" s="49">
        <f t="shared" si="170"/>
        <v>81.435333333332537</v>
      </c>
      <c r="O1771" s="49">
        <f t="shared" si="171"/>
        <v>84.561333333333167</v>
      </c>
      <c r="P1771" s="49">
        <f t="shared" si="172"/>
        <v>87.604666666666915</v>
      </c>
      <c r="Q1771" s="49">
        <f t="shared" si="173"/>
        <v>89.513333333332497</v>
      </c>
      <c r="R1771" s="49">
        <f t="shared" si="174"/>
        <v>91.830666666667554</v>
      </c>
    </row>
    <row r="1772" spans="12:18" hidden="1">
      <c r="L1772" s="71"/>
      <c r="M1772" s="48">
        <v>5.38</v>
      </c>
      <c r="N1772" s="49">
        <f t="shared" si="170"/>
        <v>81.447999999999197</v>
      </c>
      <c r="O1772" s="49">
        <f t="shared" si="171"/>
        <v>84.571999999999832</v>
      </c>
      <c r="P1772" s="49">
        <f t="shared" si="172"/>
        <v>87.612000000000251</v>
      </c>
      <c r="Q1772" s="49">
        <f t="shared" si="173"/>
        <v>89.519999999999158</v>
      </c>
      <c r="R1772" s="49">
        <f t="shared" si="174"/>
        <v>91.836000000000894</v>
      </c>
    </row>
    <row r="1773" spans="12:18" hidden="1">
      <c r="L1773" s="71"/>
      <c r="M1773" s="48">
        <v>5.39</v>
      </c>
      <c r="N1773" s="49">
        <f t="shared" si="170"/>
        <v>81.460666666665858</v>
      </c>
      <c r="O1773" s="49">
        <f t="shared" si="171"/>
        <v>84.582666666666498</v>
      </c>
      <c r="P1773" s="49">
        <f>P1772+0.0073333333333333</f>
        <v>87.619333333333586</v>
      </c>
      <c r="Q1773" s="49">
        <f t="shared" si="173"/>
        <v>89.526666666665818</v>
      </c>
      <c r="R1773" s="49">
        <f t="shared" si="174"/>
        <v>91.841333333334234</v>
      </c>
    </row>
    <row r="1774" spans="12:18" hidden="1">
      <c r="L1774" s="71"/>
      <c r="M1774" s="48">
        <v>5.4</v>
      </c>
      <c r="N1774" s="49">
        <f t="shared" si="170"/>
        <v>81.473333333332519</v>
      </c>
      <c r="O1774" s="49">
        <f t="shared" si="171"/>
        <v>84.593333333333163</v>
      </c>
      <c r="P1774" s="49">
        <f t="shared" ref="P1774:P1783" si="175">P1773+0.0073333333333333</f>
        <v>87.626666666666921</v>
      </c>
      <c r="Q1774" s="49">
        <f t="shared" si="173"/>
        <v>89.533333333332479</v>
      </c>
      <c r="R1774" s="49">
        <f t="shared" si="174"/>
        <v>91.846666666667574</v>
      </c>
    </row>
    <row r="1775" spans="12:18" hidden="1">
      <c r="L1775" s="71"/>
      <c r="M1775" s="48">
        <v>5.41</v>
      </c>
      <c r="N1775" s="49">
        <f t="shared" si="170"/>
        <v>81.48599999999918</v>
      </c>
      <c r="O1775" s="49">
        <f t="shared" si="171"/>
        <v>84.603999999999829</v>
      </c>
      <c r="P1775" s="49">
        <f t="shared" si="175"/>
        <v>87.634000000000256</v>
      </c>
      <c r="Q1775" s="49">
        <f t="shared" si="173"/>
        <v>89.539999999999139</v>
      </c>
      <c r="R1775" s="49">
        <f t="shared" si="174"/>
        <v>91.852000000000913</v>
      </c>
    </row>
    <row r="1776" spans="12:18" hidden="1">
      <c r="L1776" s="71"/>
      <c r="M1776" s="48">
        <v>5.42</v>
      </c>
      <c r="N1776" s="49">
        <f t="shared" si="170"/>
        <v>81.498666666665841</v>
      </c>
      <c r="O1776" s="49">
        <f t="shared" si="171"/>
        <v>84.614666666666494</v>
      </c>
      <c r="P1776" s="49">
        <f t="shared" si="175"/>
        <v>87.641333333333591</v>
      </c>
      <c r="Q1776" s="49">
        <f t="shared" si="173"/>
        <v>89.5466666666658</v>
      </c>
      <c r="R1776" s="49">
        <f t="shared" si="174"/>
        <v>91.857333333334253</v>
      </c>
    </row>
    <row r="1777" spans="12:18" hidden="1">
      <c r="L1777" s="71"/>
      <c r="M1777" s="48">
        <v>5.43</v>
      </c>
      <c r="N1777" s="49">
        <f t="shared" si="170"/>
        <v>81.511333333332502</v>
      </c>
      <c r="O1777" s="49">
        <f t="shared" si="171"/>
        <v>84.62533333333316</v>
      </c>
      <c r="P1777" s="49">
        <f t="shared" si="175"/>
        <v>87.648666666666927</v>
      </c>
      <c r="Q1777" s="49">
        <f t="shared" si="173"/>
        <v>89.553333333332461</v>
      </c>
      <c r="R1777" s="49">
        <f t="shared" si="174"/>
        <v>91.862666666667593</v>
      </c>
    </row>
    <row r="1778" spans="12:18" hidden="1">
      <c r="L1778" s="71"/>
      <c r="M1778" s="48">
        <v>5.44</v>
      </c>
      <c r="N1778" s="49">
        <f t="shared" si="170"/>
        <v>81.523999999999162</v>
      </c>
      <c r="O1778" s="49">
        <f t="shared" si="171"/>
        <v>84.635999999999825</v>
      </c>
      <c r="P1778" s="49">
        <f t="shared" si="175"/>
        <v>87.656000000000262</v>
      </c>
      <c r="Q1778" s="49">
        <f t="shared" si="173"/>
        <v>89.559999999999121</v>
      </c>
      <c r="R1778" s="49">
        <f t="shared" si="174"/>
        <v>91.868000000000933</v>
      </c>
    </row>
    <row r="1779" spans="12:18" hidden="1">
      <c r="L1779" s="71"/>
      <c r="M1779" s="48">
        <v>5.45</v>
      </c>
      <c r="N1779" s="49">
        <f t="shared" si="170"/>
        <v>81.536666666665823</v>
      </c>
      <c r="O1779" s="49">
        <f t="shared" si="171"/>
        <v>84.646666666666491</v>
      </c>
      <c r="P1779" s="49">
        <f t="shared" si="175"/>
        <v>87.663333333333597</v>
      </c>
      <c r="Q1779" s="49">
        <f t="shared" si="173"/>
        <v>89.566666666665782</v>
      </c>
      <c r="R1779" s="49">
        <f t="shared" si="174"/>
        <v>91.873333333334273</v>
      </c>
    </row>
    <row r="1780" spans="12:18" hidden="1">
      <c r="L1780" s="71"/>
      <c r="M1780" s="48">
        <v>5.46</v>
      </c>
      <c r="N1780" s="49">
        <f t="shared" si="170"/>
        <v>81.549333333332484</v>
      </c>
      <c r="O1780" s="49">
        <f t="shared" si="171"/>
        <v>84.657333333333156</v>
      </c>
      <c r="P1780" s="49">
        <f t="shared" si="175"/>
        <v>87.670666666666932</v>
      </c>
      <c r="Q1780" s="49">
        <f t="shared" si="173"/>
        <v>89.573333333332442</v>
      </c>
      <c r="R1780" s="49">
        <f t="shared" si="174"/>
        <v>91.878666666667613</v>
      </c>
    </row>
    <row r="1781" spans="12:18" hidden="1">
      <c r="L1781" s="71"/>
      <c r="M1781" s="48">
        <v>5.47</v>
      </c>
      <c r="N1781" s="49">
        <f t="shared" si="170"/>
        <v>81.561999999999145</v>
      </c>
      <c r="O1781" s="49">
        <f t="shared" si="171"/>
        <v>84.667999999999822</v>
      </c>
      <c r="P1781" s="49">
        <f t="shared" si="175"/>
        <v>87.678000000000267</v>
      </c>
      <c r="Q1781" s="49">
        <f t="shared" si="173"/>
        <v>89.579999999999103</v>
      </c>
      <c r="R1781" s="49">
        <f t="shared" si="174"/>
        <v>91.884000000000952</v>
      </c>
    </row>
    <row r="1782" spans="12:18" hidden="1">
      <c r="L1782" s="71"/>
      <c r="M1782" s="48">
        <v>5.48</v>
      </c>
      <c r="N1782" s="49">
        <f t="shared" si="170"/>
        <v>81.574666666665806</v>
      </c>
      <c r="O1782" s="49">
        <f t="shared" si="171"/>
        <v>84.678666666666487</v>
      </c>
      <c r="P1782" s="49">
        <f t="shared" si="175"/>
        <v>87.685333333333602</v>
      </c>
      <c r="Q1782" s="49">
        <f t="shared" si="173"/>
        <v>89.586666666665764</v>
      </c>
      <c r="R1782" s="49">
        <f t="shared" si="174"/>
        <v>91.889333333334292</v>
      </c>
    </row>
    <row r="1783" spans="12:18" hidden="1">
      <c r="L1783" s="71"/>
      <c r="M1783" s="48">
        <v>5.49</v>
      </c>
      <c r="N1783" s="49">
        <f t="shared" si="170"/>
        <v>81.587333333332467</v>
      </c>
      <c r="O1783" s="49">
        <f t="shared" si="171"/>
        <v>84.689333333333153</v>
      </c>
      <c r="P1783" s="49">
        <f t="shared" si="175"/>
        <v>87.692666666666938</v>
      </c>
      <c r="Q1783" s="49">
        <f t="shared" si="173"/>
        <v>89.593333333332424</v>
      </c>
      <c r="R1783" s="49">
        <f t="shared" si="174"/>
        <v>91.894666666667632</v>
      </c>
    </row>
    <row r="1784" spans="12:18" hidden="1">
      <c r="L1784" s="71"/>
      <c r="M1784" s="48">
        <v>5.5</v>
      </c>
      <c r="N1784" s="49">
        <v>81.599999999999994</v>
      </c>
      <c r="O1784" s="49">
        <v>84.7</v>
      </c>
      <c r="P1784" s="49">
        <v>87.7</v>
      </c>
      <c r="Q1784" s="49">
        <v>89.6</v>
      </c>
      <c r="R1784" s="49">
        <v>91.9</v>
      </c>
    </row>
    <row r="1785" spans="12:18" hidden="1">
      <c r="L1785" s="71"/>
      <c r="M1785" s="48">
        <v>5.51</v>
      </c>
      <c r="N1785" s="49">
        <f>N1784+0.008</f>
        <v>81.60799999999999</v>
      </c>
      <c r="O1785" s="49">
        <f>O1784+0.0065</f>
        <v>84.706500000000005</v>
      </c>
      <c r="P1785" s="49">
        <f>P1784+0.005</f>
        <v>87.704999999999998</v>
      </c>
      <c r="Q1785" s="49">
        <f>Q1784+0.004</f>
        <v>89.603999999999999</v>
      </c>
      <c r="R1785" s="49">
        <f>R1784+0.0035</f>
        <v>91.903500000000008</v>
      </c>
    </row>
    <row r="1786" spans="12:18" hidden="1">
      <c r="L1786" s="71"/>
      <c r="M1786" s="48">
        <v>5.52</v>
      </c>
      <c r="N1786" s="49">
        <f t="shared" ref="N1786:N1849" si="176">N1785+0.008</f>
        <v>81.615999999999985</v>
      </c>
      <c r="O1786" s="49">
        <f t="shared" ref="O1786:O1849" si="177">O1785+0.0065</f>
        <v>84.713000000000008</v>
      </c>
      <c r="P1786" s="49">
        <f t="shared" ref="P1786:P1849" si="178">P1785+0.005</f>
        <v>87.71</v>
      </c>
      <c r="Q1786" s="49">
        <f t="shared" ref="Q1786:Q1849" si="179">Q1785+0.004</f>
        <v>89.608000000000004</v>
      </c>
      <c r="R1786" s="49">
        <f t="shared" ref="R1786:R1849" si="180">R1785+0.0035</f>
        <v>91.907000000000011</v>
      </c>
    </row>
    <row r="1787" spans="12:18" hidden="1">
      <c r="L1787" s="71"/>
      <c r="M1787" s="48">
        <v>5.53</v>
      </c>
      <c r="N1787" s="49">
        <f t="shared" si="176"/>
        <v>81.623999999999981</v>
      </c>
      <c r="O1787" s="49">
        <f t="shared" si="177"/>
        <v>84.719500000000011</v>
      </c>
      <c r="P1787" s="49">
        <f t="shared" si="178"/>
        <v>87.714999999999989</v>
      </c>
      <c r="Q1787" s="49">
        <f t="shared" si="179"/>
        <v>89.612000000000009</v>
      </c>
      <c r="R1787" s="49">
        <f t="shared" si="180"/>
        <v>91.910500000000013</v>
      </c>
    </row>
    <row r="1788" spans="12:18" hidden="1">
      <c r="L1788" s="71"/>
      <c r="M1788" s="48">
        <v>5.54</v>
      </c>
      <c r="N1788" s="49">
        <f t="shared" si="176"/>
        <v>81.631999999999977</v>
      </c>
      <c r="O1788" s="49">
        <f t="shared" si="177"/>
        <v>84.726000000000013</v>
      </c>
      <c r="P1788" s="49">
        <f t="shared" si="178"/>
        <v>87.719999999999985</v>
      </c>
      <c r="Q1788" s="49">
        <f t="shared" si="179"/>
        <v>89.616000000000014</v>
      </c>
      <c r="R1788" s="49">
        <f t="shared" si="180"/>
        <v>91.914000000000016</v>
      </c>
    </row>
    <row r="1789" spans="12:18" hidden="1">
      <c r="L1789" s="71"/>
      <c r="M1789" s="48">
        <v>5.55</v>
      </c>
      <c r="N1789" s="49">
        <f t="shared" si="176"/>
        <v>81.639999999999972</v>
      </c>
      <c r="O1789" s="49">
        <f t="shared" si="177"/>
        <v>84.732500000000016</v>
      </c>
      <c r="P1789" s="49">
        <f t="shared" si="178"/>
        <v>87.72499999999998</v>
      </c>
      <c r="Q1789" s="49">
        <f t="shared" si="179"/>
        <v>89.620000000000019</v>
      </c>
      <c r="R1789" s="49">
        <f t="shared" si="180"/>
        <v>91.917500000000018</v>
      </c>
    </row>
    <row r="1790" spans="12:18" hidden="1">
      <c r="L1790" s="71"/>
      <c r="M1790" s="48">
        <v>5.56</v>
      </c>
      <c r="N1790" s="49">
        <f t="shared" si="176"/>
        <v>81.647999999999968</v>
      </c>
      <c r="O1790" s="49">
        <f t="shared" si="177"/>
        <v>84.739000000000019</v>
      </c>
      <c r="P1790" s="49">
        <f t="shared" si="178"/>
        <v>87.729999999999976</v>
      </c>
      <c r="Q1790" s="49">
        <f t="shared" si="179"/>
        <v>89.624000000000024</v>
      </c>
      <c r="R1790" s="49">
        <f t="shared" si="180"/>
        <v>91.921000000000021</v>
      </c>
    </row>
    <row r="1791" spans="12:18" hidden="1">
      <c r="L1791" s="71"/>
      <c r="M1791" s="48">
        <v>5.57</v>
      </c>
      <c r="N1791" s="49">
        <f t="shared" si="176"/>
        <v>81.655999999999963</v>
      </c>
      <c r="O1791" s="49">
        <f t="shared" si="177"/>
        <v>84.745500000000021</v>
      </c>
      <c r="P1791" s="49">
        <f t="shared" si="178"/>
        <v>87.734999999999971</v>
      </c>
      <c r="Q1791" s="49">
        <f t="shared" si="179"/>
        <v>89.628000000000029</v>
      </c>
      <c r="R1791" s="49">
        <f t="shared" si="180"/>
        <v>91.924500000000023</v>
      </c>
    </row>
    <row r="1792" spans="12:18" hidden="1">
      <c r="L1792" s="71"/>
      <c r="M1792" s="48">
        <v>5.58</v>
      </c>
      <c r="N1792" s="49">
        <f t="shared" si="176"/>
        <v>81.663999999999959</v>
      </c>
      <c r="O1792" s="49">
        <f t="shared" si="177"/>
        <v>84.752000000000024</v>
      </c>
      <c r="P1792" s="49">
        <f t="shared" si="178"/>
        <v>87.739999999999966</v>
      </c>
      <c r="Q1792" s="49">
        <f t="shared" si="179"/>
        <v>89.632000000000033</v>
      </c>
      <c r="R1792" s="49">
        <f t="shared" si="180"/>
        <v>91.928000000000026</v>
      </c>
    </row>
    <row r="1793" spans="12:18" hidden="1">
      <c r="L1793" s="71"/>
      <c r="M1793" s="48">
        <v>5.59</v>
      </c>
      <c r="N1793" s="49">
        <f t="shared" si="176"/>
        <v>81.671999999999954</v>
      </c>
      <c r="O1793" s="49">
        <f t="shared" si="177"/>
        <v>84.758500000000026</v>
      </c>
      <c r="P1793" s="49">
        <f t="shared" si="178"/>
        <v>87.744999999999962</v>
      </c>
      <c r="Q1793" s="49">
        <f t="shared" si="179"/>
        <v>89.636000000000038</v>
      </c>
      <c r="R1793" s="49">
        <f t="shared" si="180"/>
        <v>91.931500000000028</v>
      </c>
    </row>
    <row r="1794" spans="12:18" hidden="1">
      <c r="L1794" s="71"/>
      <c r="M1794" s="48">
        <v>5.6</v>
      </c>
      <c r="N1794" s="49">
        <f t="shared" si="176"/>
        <v>81.67999999999995</v>
      </c>
      <c r="O1794" s="49">
        <f t="shared" si="177"/>
        <v>84.765000000000029</v>
      </c>
      <c r="P1794" s="49">
        <f t="shared" si="178"/>
        <v>87.749999999999957</v>
      </c>
      <c r="Q1794" s="49">
        <f t="shared" si="179"/>
        <v>89.640000000000043</v>
      </c>
      <c r="R1794" s="49">
        <f t="shared" si="180"/>
        <v>91.935000000000031</v>
      </c>
    </row>
    <row r="1795" spans="12:18" hidden="1">
      <c r="L1795" s="71"/>
      <c r="M1795" s="48">
        <v>5.61</v>
      </c>
      <c r="N1795" s="49">
        <f t="shared" si="176"/>
        <v>81.687999999999946</v>
      </c>
      <c r="O1795" s="49">
        <f t="shared" si="177"/>
        <v>84.771500000000032</v>
      </c>
      <c r="P1795" s="49">
        <f t="shared" si="178"/>
        <v>87.754999999999953</v>
      </c>
      <c r="Q1795" s="49">
        <f t="shared" si="179"/>
        <v>89.644000000000048</v>
      </c>
      <c r="R1795" s="49">
        <f t="shared" si="180"/>
        <v>91.938500000000033</v>
      </c>
    </row>
    <row r="1796" spans="12:18" hidden="1">
      <c r="L1796" s="71"/>
      <c r="M1796" s="48">
        <v>5.62</v>
      </c>
      <c r="N1796" s="49">
        <f t="shared" si="176"/>
        <v>81.695999999999941</v>
      </c>
      <c r="O1796" s="49">
        <f t="shared" si="177"/>
        <v>84.778000000000034</v>
      </c>
      <c r="P1796" s="49">
        <f t="shared" si="178"/>
        <v>87.759999999999948</v>
      </c>
      <c r="Q1796" s="49">
        <f t="shared" si="179"/>
        <v>89.648000000000053</v>
      </c>
      <c r="R1796" s="49">
        <f t="shared" si="180"/>
        <v>91.942000000000036</v>
      </c>
    </row>
    <row r="1797" spans="12:18" hidden="1">
      <c r="L1797" s="71"/>
      <c r="M1797" s="48">
        <v>5.63</v>
      </c>
      <c r="N1797" s="49">
        <f t="shared" si="176"/>
        <v>81.703999999999937</v>
      </c>
      <c r="O1797" s="49">
        <f t="shared" si="177"/>
        <v>84.784500000000037</v>
      </c>
      <c r="P1797" s="49">
        <f t="shared" si="178"/>
        <v>87.764999999999944</v>
      </c>
      <c r="Q1797" s="49">
        <f t="shared" si="179"/>
        <v>89.652000000000058</v>
      </c>
      <c r="R1797" s="49">
        <f t="shared" si="180"/>
        <v>91.945500000000038</v>
      </c>
    </row>
    <row r="1798" spans="12:18" hidden="1">
      <c r="L1798" s="71"/>
      <c r="M1798" s="48">
        <v>5.64</v>
      </c>
      <c r="N1798" s="49">
        <f t="shared" si="176"/>
        <v>81.711999999999932</v>
      </c>
      <c r="O1798" s="49">
        <f t="shared" si="177"/>
        <v>84.791000000000039</v>
      </c>
      <c r="P1798" s="49">
        <f t="shared" si="178"/>
        <v>87.769999999999939</v>
      </c>
      <c r="Q1798" s="49">
        <f t="shared" si="179"/>
        <v>89.656000000000063</v>
      </c>
      <c r="R1798" s="49">
        <f t="shared" si="180"/>
        <v>91.949000000000041</v>
      </c>
    </row>
    <row r="1799" spans="12:18" hidden="1">
      <c r="L1799" s="71"/>
      <c r="M1799" s="48">
        <v>5.65</v>
      </c>
      <c r="N1799" s="49">
        <f t="shared" si="176"/>
        <v>81.719999999999928</v>
      </c>
      <c r="O1799" s="49">
        <f t="shared" si="177"/>
        <v>84.797500000000042</v>
      </c>
      <c r="P1799" s="49">
        <f t="shared" si="178"/>
        <v>87.774999999999935</v>
      </c>
      <c r="Q1799" s="49">
        <f t="shared" si="179"/>
        <v>89.660000000000068</v>
      </c>
      <c r="R1799" s="49">
        <f t="shared" si="180"/>
        <v>91.952500000000043</v>
      </c>
    </row>
    <row r="1800" spans="12:18" hidden="1">
      <c r="L1800" s="71"/>
      <c r="M1800" s="48">
        <v>5.66</v>
      </c>
      <c r="N1800" s="49">
        <f t="shared" si="176"/>
        <v>81.727999999999923</v>
      </c>
      <c r="O1800" s="49">
        <f t="shared" si="177"/>
        <v>84.804000000000045</v>
      </c>
      <c r="P1800" s="49">
        <f t="shared" si="178"/>
        <v>87.77999999999993</v>
      </c>
      <c r="Q1800" s="49">
        <f t="shared" si="179"/>
        <v>89.664000000000073</v>
      </c>
      <c r="R1800" s="49">
        <f t="shared" si="180"/>
        <v>91.956000000000046</v>
      </c>
    </row>
    <row r="1801" spans="12:18" hidden="1">
      <c r="L1801" s="71"/>
      <c r="M1801" s="48">
        <v>5.67</v>
      </c>
      <c r="N1801" s="49">
        <f t="shared" si="176"/>
        <v>81.735999999999919</v>
      </c>
      <c r="O1801" s="49">
        <f t="shared" si="177"/>
        <v>84.810500000000047</v>
      </c>
      <c r="P1801" s="49">
        <f t="shared" si="178"/>
        <v>87.784999999999926</v>
      </c>
      <c r="Q1801" s="49">
        <f t="shared" si="179"/>
        <v>89.668000000000077</v>
      </c>
      <c r="R1801" s="49">
        <f t="shared" si="180"/>
        <v>91.959500000000048</v>
      </c>
    </row>
    <row r="1802" spans="12:18" hidden="1">
      <c r="L1802" s="71"/>
      <c r="M1802" s="48">
        <v>5.68</v>
      </c>
      <c r="N1802" s="49">
        <f t="shared" si="176"/>
        <v>81.743999999999915</v>
      </c>
      <c r="O1802" s="49">
        <f t="shared" si="177"/>
        <v>84.81700000000005</v>
      </c>
      <c r="P1802" s="49">
        <f t="shared" si="178"/>
        <v>87.789999999999921</v>
      </c>
      <c r="Q1802" s="49">
        <f t="shared" si="179"/>
        <v>89.672000000000082</v>
      </c>
      <c r="R1802" s="49">
        <f t="shared" si="180"/>
        <v>91.963000000000051</v>
      </c>
    </row>
    <row r="1803" spans="12:18" hidden="1">
      <c r="L1803" s="71"/>
      <c r="M1803" s="48">
        <v>5.69</v>
      </c>
      <c r="N1803" s="49">
        <f t="shared" si="176"/>
        <v>81.75199999999991</v>
      </c>
      <c r="O1803" s="49">
        <f t="shared" si="177"/>
        <v>84.823500000000053</v>
      </c>
      <c r="P1803" s="49">
        <f t="shared" si="178"/>
        <v>87.794999999999916</v>
      </c>
      <c r="Q1803" s="49">
        <f t="shared" si="179"/>
        <v>89.676000000000087</v>
      </c>
      <c r="R1803" s="49">
        <f t="shared" si="180"/>
        <v>91.966500000000053</v>
      </c>
    </row>
    <row r="1804" spans="12:18" hidden="1">
      <c r="L1804" s="71"/>
      <c r="M1804" s="48">
        <v>5.7</v>
      </c>
      <c r="N1804" s="49">
        <f t="shared" si="176"/>
        <v>81.759999999999906</v>
      </c>
      <c r="O1804" s="49">
        <f t="shared" si="177"/>
        <v>84.830000000000055</v>
      </c>
      <c r="P1804" s="49">
        <f t="shared" si="178"/>
        <v>87.799999999999912</v>
      </c>
      <c r="Q1804" s="49">
        <f t="shared" si="179"/>
        <v>89.680000000000092</v>
      </c>
      <c r="R1804" s="49">
        <f t="shared" si="180"/>
        <v>91.970000000000056</v>
      </c>
    </row>
    <row r="1805" spans="12:18" hidden="1">
      <c r="L1805" s="71"/>
      <c r="M1805" s="48">
        <v>5.71</v>
      </c>
      <c r="N1805" s="49">
        <f t="shared" si="176"/>
        <v>81.767999999999901</v>
      </c>
      <c r="O1805" s="49">
        <f t="shared" si="177"/>
        <v>84.836500000000058</v>
      </c>
      <c r="P1805" s="49">
        <f t="shared" si="178"/>
        <v>87.804999999999907</v>
      </c>
      <c r="Q1805" s="49">
        <f t="shared" si="179"/>
        <v>89.684000000000097</v>
      </c>
      <c r="R1805" s="49">
        <f t="shared" si="180"/>
        <v>91.973500000000058</v>
      </c>
    </row>
    <row r="1806" spans="12:18" hidden="1">
      <c r="L1806" s="71"/>
      <c r="M1806" s="48">
        <v>5.72</v>
      </c>
      <c r="N1806" s="49">
        <f t="shared" si="176"/>
        <v>81.775999999999897</v>
      </c>
      <c r="O1806" s="49">
        <f t="shared" si="177"/>
        <v>84.84300000000006</v>
      </c>
      <c r="P1806" s="49">
        <f t="shared" si="178"/>
        <v>87.809999999999903</v>
      </c>
      <c r="Q1806" s="49">
        <f t="shared" si="179"/>
        <v>89.688000000000102</v>
      </c>
      <c r="R1806" s="49">
        <f t="shared" si="180"/>
        <v>91.977000000000061</v>
      </c>
    </row>
    <row r="1807" spans="12:18" hidden="1">
      <c r="L1807" s="71"/>
      <c r="M1807" s="48">
        <v>5.73</v>
      </c>
      <c r="N1807" s="49">
        <f t="shared" si="176"/>
        <v>81.783999999999892</v>
      </c>
      <c r="O1807" s="49">
        <f t="shared" si="177"/>
        <v>84.849500000000063</v>
      </c>
      <c r="P1807" s="49">
        <f t="shared" si="178"/>
        <v>87.814999999999898</v>
      </c>
      <c r="Q1807" s="49">
        <f t="shared" si="179"/>
        <v>89.692000000000107</v>
      </c>
      <c r="R1807" s="49">
        <f t="shared" si="180"/>
        <v>91.980500000000063</v>
      </c>
    </row>
    <row r="1808" spans="12:18" hidden="1">
      <c r="L1808" s="71"/>
      <c r="M1808" s="48">
        <v>5.74</v>
      </c>
      <c r="N1808" s="49">
        <f t="shared" si="176"/>
        <v>81.791999999999888</v>
      </c>
      <c r="O1808" s="49">
        <f t="shared" si="177"/>
        <v>84.856000000000066</v>
      </c>
      <c r="P1808" s="49">
        <f t="shared" si="178"/>
        <v>87.819999999999894</v>
      </c>
      <c r="Q1808" s="49">
        <f t="shared" si="179"/>
        <v>89.696000000000112</v>
      </c>
      <c r="R1808" s="49">
        <f t="shared" si="180"/>
        <v>91.984000000000066</v>
      </c>
    </row>
    <row r="1809" spans="12:18" hidden="1">
      <c r="L1809" s="71"/>
      <c r="M1809" s="48">
        <v>5.75</v>
      </c>
      <c r="N1809" s="49">
        <f t="shared" si="176"/>
        <v>81.799999999999883</v>
      </c>
      <c r="O1809" s="49">
        <f t="shared" si="177"/>
        <v>84.862500000000068</v>
      </c>
      <c r="P1809" s="49">
        <f t="shared" si="178"/>
        <v>87.824999999999889</v>
      </c>
      <c r="Q1809" s="49">
        <f t="shared" si="179"/>
        <v>89.700000000000117</v>
      </c>
      <c r="R1809" s="49">
        <f t="shared" si="180"/>
        <v>91.987500000000068</v>
      </c>
    </row>
    <row r="1810" spans="12:18" hidden="1">
      <c r="L1810" s="71"/>
      <c r="M1810" s="48">
        <v>5.76</v>
      </c>
      <c r="N1810" s="49">
        <f t="shared" si="176"/>
        <v>81.807999999999879</v>
      </c>
      <c r="O1810" s="49">
        <f t="shared" si="177"/>
        <v>84.869000000000071</v>
      </c>
      <c r="P1810" s="49">
        <f t="shared" si="178"/>
        <v>87.829999999999885</v>
      </c>
      <c r="Q1810" s="49">
        <f t="shared" si="179"/>
        <v>89.704000000000121</v>
      </c>
      <c r="R1810" s="49">
        <f t="shared" si="180"/>
        <v>91.991000000000071</v>
      </c>
    </row>
    <row r="1811" spans="12:18" hidden="1">
      <c r="L1811" s="71"/>
      <c r="M1811" s="48">
        <v>5.77</v>
      </c>
      <c r="N1811" s="49">
        <f t="shared" si="176"/>
        <v>81.815999999999875</v>
      </c>
      <c r="O1811" s="49">
        <f t="shared" si="177"/>
        <v>84.875500000000073</v>
      </c>
      <c r="P1811" s="49">
        <f t="shared" si="178"/>
        <v>87.83499999999988</v>
      </c>
      <c r="Q1811" s="49">
        <f t="shared" si="179"/>
        <v>89.708000000000126</v>
      </c>
      <c r="R1811" s="49">
        <f t="shared" si="180"/>
        <v>91.994500000000073</v>
      </c>
    </row>
    <row r="1812" spans="12:18" hidden="1">
      <c r="L1812" s="71"/>
      <c r="M1812" s="48">
        <v>5.78</v>
      </c>
      <c r="N1812" s="49">
        <f t="shared" si="176"/>
        <v>81.82399999999987</v>
      </c>
      <c r="O1812" s="49">
        <f t="shared" si="177"/>
        <v>84.882000000000076</v>
      </c>
      <c r="P1812" s="49">
        <f t="shared" si="178"/>
        <v>87.839999999999876</v>
      </c>
      <c r="Q1812" s="49">
        <f t="shared" si="179"/>
        <v>89.712000000000131</v>
      </c>
      <c r="R1812" s="49">
        <f t="shared" si="180"/>
        <v>91.998000000000076</v>
      </c>
    </row>
    <row r="1813" spans="12:18" hidden="1">
      <c r="L1813" s="71"/>
      <c r="M1813" s="48">
        <v>5.79</v>
      </c>
      <c r="N1813" s="49">
        <f t="shared" si="176"/>
        <v>81.831999999999866</v>
      </c>
      <c r="O1813" s="49">
        <f t="shared" si="177"/>
        <v>84.888500000000079</v>
      </c>
      <c r="P1813" s="49">
        <f t="shared" si="178"/>
        <v>87.844999999999871</v>
      </c>
      <c r="Q1813" s="49">
        <f t="shared" si="179"/>
        <v>89.716000000000136</v>
      </c>
      <c r="R1813" s="49">
        <f t="shared" si="180"/>
        <v>92.001500000000078</v>
      </c>
    </row>
    <row r="1814" spans="12:18" hidden="1">
      <c r="L1814" s="71"/>
      <c r="M1814" s="48">
        <v>5.8</v>
      </c>
      <c r="N1814" s="49">
        <f t="shared" si="176"/>
        <v>81.839999999999861</v>
      </c>
      <c r="O1814" s="49">
        <f t="shared" si="177"/>
        <v>84.895000000000081</v>
      </c>
      <c r="P1814" s="49">
        <f t="shared" si="178"/>
        <v>87.849999999999866</v>
      </c>
      <c r="Q1814" s="49">
        <f t="shared" si="179"/>
        <v>89.720000000000141</v>
      </c>
      <c r="R1814" s="49">
        <f t="shared" si="180"/>
        <v>92.005000000000081</v>
      </c>
    </row>
    <row r="1815" spans="12:18" hidden="1">
      <c r="L1815" s="71"/>
      <c r="M1815" s="48">
        <v>5.81</v>
      </c>
      <c r="N1815" s="49">
        <f t="shared" si="176"/>
        <v>81.847999999999857</v>
      </c>
      <c r="O1815" s="49">
        <f t="shared" si="177"/>
        <v>84.901500000000084</v>
      </c>
      <c r="P1815" s="49">
        <f t="shared" si="178"/>
        <v>87.854999999999862</v>
      </c>
      <c r="Q1815" s="49">
        <f t="shared" si="179"/>
        <v>89.724000000000146</v>
      </c>
      <c r="R1815" s="49">
        <f t="shared" si="180"/>
        <v>92.008500000000083</v>
      </c>
    </row>
    <row r="1816" spans="12:18" hidden="1">
      <c r="L1816" s="71"/>
      <c r="M1816" s="48">
        <v>5.82</v>
      </c>
      <c r="N1816" s="49">
        <f t="shared" si="176"/>
        <v>81.855999999999852</v>
      </c>
      <c r="O1816" s="49">
        <f t="shared" si="177"/>
        <v>84.908000000000087</v>
      </c>
      <c r="P1816" s="49">
        <f t="shared" si="178"/>
        <v>87.859999999999857</v>
      </c>
      <c r="Q1816" s="49">
        <f t="shared" si="179"/>
        <v>89.728000000000151</v>
      </c>
      <c r="R1816" s="49">
        <f t="shared" si="180"/>
        <v>92.012000000000086</v>
      </c>
    </row>
    <row r="1817" spans="12:18" hidden="1">
      <c r="L1817" s="71"/>
      <c r="M1817" s="48">
        <v>5.83</v>
      </c>
      <c r="N1817" s="49">
        <f t="shared" si="176"/>
        <v>81.863999999999848</v>
      </c>
      <c r="O1817" s="49">
        <f t="shared" si="177"/>
        <v>84.914500000000089</v>
      </c>
      <c r="P1817" s="49">
        <f t="shared" si="178"/>
        <v>87.864999999999853</v>
      </c>
      <c r="Q1817" s="49">
        <f t="shared" si="179"/>
        <v>89.732000000000156</v>
      </c>
      <c r="R1817" s="49">
        <f t="shared" si="180"/>
        <v>92.015500000000088</v>
      </c>
    </row>
    <row r="1818" spans="12:18" hidden="1">
      <c r="L1818" s="71"/>
      <c r="M1818" s="48">
        <v>5.84</v>
      </c>
      <c r="N1818" s="49">
        <f t="shared" si="176"/>
        <v>81.871999999999844</v>
      </c>
      <c r="O1818" s="49">
        <f t="shared" si="177"/>
        <v>84.921000000000092</v>
      </c>
      <c r="P1818" s="49">
        <f t="shared" si="178"/>
        <v>87.869999999999848</v>
      </c>
      <c r="Q1818" s="49">
        <f t="shared" si="179"/>
        <v>89.736000000000161</v>
      </c>
      <c r="R1818" s="49">
        <f t="shared" si="180"/>
        <v>92.019000000000091</v>
      </c>
    </row>
    <row r="1819" spans="12:18" hidden="1">
      <c r="L1819" s="71"/>
      <c r="M1819" s="48">
        <v>5.85</v>
      </c>
      <c r="N1819" s="49">
        <f t="shared" si="176"/>
        <v>81.879999999999839</v>
      </c>
      <c r="O1819" s="49">
        <f t="shared" si="177"/>
        <v>84.927500000000094</v>
      </c>
      <c r="P1819" s="49">
        <f t="shared" si="178"/>
        <v>87.874999999999844</v>
      </c>
      <c r="Q1819" s="49">
        <f t="shared" si="179"/>
        <v>89.740000000000165</v>
      </c>
      <c r="R1819" s="49">
        <f t="shared" si="180"/>
        <v>92.022500000000093</v>
      </c>
    </row>
    <row r="1820" spans="12:18" hidden="1">
      <c r="L1820" s="71"/>
      <c r="M1820" s="48">
        <v>5.86</v>
      </c>
      <c r="N1820" s="49">
        <f t="shared" si="176"/>
        <v>81.887999999999835</v>
      </c>
      <c r="O1820" s="49">
        <f t="shared" si="177"/>
        <v>84.934000000000097</v>
      </c>
      <c r="P1820" s="49">
        <f t="shared" si="178"/>
        <v>87.879999999999839</v>
      </c>
      <c r="Q1820" s="49">
        <f t="shared" si="179"/>
        <v>89.74400000000017</v>
      </c>
      <c r="R1820" s="49">
        <f t="shared" si="180"/>
        <v>92.026000000000096</v>
      </c>
    </row>
    <row r="1821" spans="12:18" hidden="1">
      <c r="L1821" s="71"/>
      <c r="M1821" s="48">
        <v>5.87</v>
      </c>
      <c r="N1821" s="49">
        <f t="shared" si="176"/>
        <v>81.89599999999983</v>
      </c>
      <c r="O1821" s="49">
        <f t="shared" si="177"/>
        <v>84.9405000000001</v>
      </c>
      <c r="P1821" s="49">
        <f t="shared" si="178"/>
        <v>87.884999999999835</v>
      </c>
      <c r="Q1821" s="49">
        <f t="shared" si="179"/>
        <v>89.748000000000175</v>
      </c>
      <c r="R1821" s="49">
        <f t="shared" si="180"/>
        <v>92.029500000000098</v>
      </c>
    </row>
    <row r="1822" spans="12:18" hidden="1">
      <c r="L1822" s="71"/>
      <c r="M1822" s="48">
        <v>5.88</v>
      </c>
      <c r="N1822" s="49">
        <f t="shared" si="176"/>
        <v>81.903999999999826</v>
      </c>
      <c r="O1822" s="49">
        <f t="shared" si="177"/>
        <v>84.947000000000102</v>
      </c>
      <c r="P1822" s="49">
        <f t="shared" si="178"/>
        <v>87.88999999999983</v>
      </c>
      <c r="Q1822" s="49">
        <f t="shared" si="179"/>
        <v>89.75200000000018</v>
      </c>
      <c r="R1822" s="49">
        <f t="shared" si="180"/>
        <v>92.033000000000101</v>
      </c>
    </row>
    <row r="1823" spans="12:18" hidden="1">
      <c r="L1823" s="71"/>
      <c r="M1823" s="48">
        <v>5.89</v>
      </c>
      <c r="N1823" s="49">
        <f t="shared" si="176"/>
        <v>81.911999999999821</v>
      </c>
      <c r="O1823" s="49">
        <f t="shared" si="177"/>
        <v>84.953500000000105</v>
      </c>
      <c r="P1823" s="49">
        <f t="shared" si="178"/>
        <v>87.894999999999825</v>
      </c>
      <c r="Q1823" s="49">
        <f t="shared" si="179"/>
        <v>89.756000000000185</v>
      </c>
      <c r="R1823" s="49">
        <f t="shared" si="180"/>
        <v>92.036500000000103</v>
      </c>
    </row>
    <row r="1824" spans="12:18" hidden="1">
      <c r="L1824" s="71"/>
      <c r="M1824" s="48">
        <v>5.9</v>
      </c>
      <c r="N1824" s="49">
        <f t="shared" si="176"/>
        <v>81.919999999999817</v>
      </c>
      <c r="O1824" s="49">
        <f t="shared" si="177"/>
        <v>84.960000000000107</v>
      </c>
      <c r="P1824" s="49">
        <f t="shared" si="178"/>
        <v>87.899999999999821</v>
      </c>
      <c r="Q1824" s="49">
        <f t="shared" si="179"/>
        <v>89.76000000000019</v>
      </c>
      <c r="R1824" s="49">
        <f t="shared" si="180"/>
        <v>92.040000000000106</v>
      </c>
    </row>
    <row r="1825" spans="12:18" hidden="1">
      <c r="L1825" s="71"/>
      <c r="M1825" s="48">
        <v>5.91</v>
      </c>
      <c r="N1825" s="49">
        <f t="shared" si="176"/>
        <v>81.927999999999813</v>
      </c>
      <c r="O1825" s="49">
        <f t="shared" si="177"/>
        <v>84.96650000000011</v>
      </c>
      <c r="P1825" s="49">
        <f t="shared" si="178"/>
        <v>87.904999999999816</v>
      </c>
      <c r="Q1825" s="49">
        <f t="shared" si="179"/>
        <v>89.764000000000195</v>
      </c>
      <c r="R1825" s="49">
        <f t="shared" si="180"/>
        <v>92.043500000000108</v>
      </c>
    </row>
    <row r="1826" spans="12:18" hidden="1">
      <c r="L1826" s="71"/>
      <c r="M1826" s="48">
        <v>5.92</v>
      </c>
      <c r="N1826" s="49">
        <f t="shared" si="176"/>
        <v>81.935999999999808</v>
      </c>
      <c r="O1826" s="49">
        <f t="shared" si="177"/>
        <v>84.973000000000113</v>
      </c>
      <c r="P1826" s="49">
        <f t="shared" si="178"/>
        <v>87.909999999999812</v>
      </c>
      <c r="Q1826" s="49">
        <f t="shared" si="179"/>
        <v>89.7680000000002</v>
      </c>
      <c r="R1826" s="49">
        <f t="shared" si="180"/>
        <v>92.047000000000111</v>
      </c>
    </row>
    <row r="1827" spans="12:18" hidden="1">
      <c r="L1827" s="71"/>
      <c r="M1827" s="48">
        <v>5.93</v>
      </c>
      <c r="N1827" s="49">
        <f t="shared" si="176"/>
        <v>81.943999999999804</v>
      </c>
      <c r="O1827" s="49">
        <f t="shared" si="177"/>
        <v>84.979500000000115</v>
      </c>
      <c r="P1827" s="49">
        <f t="shared" si="178"/>
        <v>87.914999999999807</v>
      </c>
      <c r="Q1827" s="49">
        <f t="shared" si="179"/>
        <v>89.772000000000205</v>
      </c>
      <c r="R1827" s="49">
        <f t="shared" si="180"/>
        <v>92.050500000000113</v>
      </c>
    </row>
    <row r="1828" spans="12:18" hidden="1">
      <c r="L1828" s="71"/>
      <c r="M1828" s="48">
        <v>5.94</v>
      </c>
      <c r="N1828" s="49">
        <f t="shared" si="176"/>
        <v>81.951999999999799</v>
      </c>
      <c r="O1828" s="49">
        <f t="shared" si="177"/>
        <v>84.986000000000118</v>
      </c>
      <c r="P1828" s="49">
        <f t="shared" si="178"/>
        <v>87.919999999999803</v>
      </c>
      <c r="Q1828" s="49">
        <f t="shared" si="179"/>
        <v>89.776000000000209</v>
      </c>
      <c r="R1828" s="49">
        <f t="shared" si="180"/>
        <v>92.054000000000116</v>
      </c>
    </row>
    <row r="1829" spans="12:18" hidden="1">
      <c r="L1829" s="71"/>
      <c r="M1829" s="48">
        <v>5.95</v>
      </c>
      <c r="N1829" s="49">
        <f t="shared" si="176"/>
        <v>81.959999999999795</v>
      </c>
      <c r="O1829" s="49">
        <f t="shared" si="177"/>
        <v>84.992500000000121</v>
      </c>
      <c r="P1829" s="49">
        <f t="shared" si="178"/>
        <v>87.924999999999798</v>
      </c>
      <c r="Q1829" s="49">
        <f t="shared" si="179"/>
        <v>89.780000000000214</v>
      </c>
      <c r="R1829" s="49">
        <f t="shared" si="180"/>
        <v>92.057500000000118</v>
      </c>
    </row>
    <row r="1830" spans="12:18" hidden="1">
      <c r="L1830" s="71"/>
      <c r="M1830" s="48">
        <v>5.96</v>
      </c>
      <c r="N1830" s="49">
        <f t="shared" si="176"/>
        <v>81.96799999999979</v>
      </c>
      <c r="O1830" s="49">
        <f t="shared" si="177"/>
        <v>84.999000000000123</v>
      </c>
      <c r="P1830" s="49">
        <f t="shared" si="178"/>
        <v>87.929999999999794</v>
      </c>
      <c r="Q1830" s="49">
        <f t="shared" si="179"/>
        <v>89.784000000000219</v>
      </c>
      <c r="R1830" s="49">
        <f t="shared" si="180"/>
        <v>92.061000000000121</v>
      </c>
    </row>
    <row r="1831" spans="12:18" hidden="1">
      <c r="L1831" s="71"/>
      <c r="M1831" s="48">
        <v>5.97</v>
      </c>
      <c r="N1831" s="49">
        <f t="shared" si="176"/>
        <v>81.975999999999786</v>
      </c>
      <c r="O1831" s="49">
        <f t="shared" si="177"/>
        <v>85.005500000000126</v>
      </c>
      <c r="P1831" s="49">
        <f t="shared" si="178"/>
        <v>87.934999999999789</v>
      </c>
      <c r="Q1831" s="49">
        <f t="shared" si="179"/>
        <v>89.788000000000224</v>
      </c>
      <c r="R1831" s="49">
        <f t="shared" si="180"/>
        <v>92.064500000000123</v>
      </c>
    </row>
    <row r="1832" spans="12:18" hidden="1">
      <c r="L1832" s="71"/>
      <c r="M1832" s="48">
        <v>5.98</v>
      </c>
      <c r="N1832" s="49">
        <f t="shared" si="176"/>
        <v>81.983999999999781</v>
      </c>
      <c r="O1832" s="49">
        <f t="shared" si="177"/>
        <v>85.012000000000128</v>
      </c>
      <c r="P1832" s="49">
        <f t="shared" si="178"/>
        <v>87.939999999999785</v>
      </c>
      <c r="Q1832" s="49">
        <f t="shared" si="179"/>
        <v>89.792000000000229</v>
      </c>
      <c r="R1832" s="49">
        <f t="shared" si="180"/>
        <v>92.068000000000126</v>
      </c>
    </row>
    <row r="1833" spans="12:18" hidden="1">
      <c r="L1833" s="71"/>
      <c r="M1833" s="48">
        <v>5.99</v>
      </c>
      <c r="N1833" s="49">
        <f t="shared" si="176"/>
        <v>81.991999999999777</v>
      </c>
      <c r="O1833" s="49">
        <f t="shared" si="177"/>
        <v>85.018500000000131</v>
      </c>
      <c r="P1833" s="49">
        <f t="shared" si="178"/>
        <v>87.94499999999978</v>
      </c>
      <c r="Q1833" s="49">
        <f t="shared" si="179"/>
        <v>89.796000000000234</v>
      </c>
      <c r="R1833" s="49">
        <f t="shared" si="180"/>
        <v>92.071500000000128</v>
      </c>
    </row>
    <row r="1834" spans="12:18" hidden="1">
      <c r="L1834" s="71"/>
      <c r="M1834" s="48">
        <v>6</v>
      </c>
      <c r="N1834" s="49">
        <f t="shared" si="176"/>
        <v>81.999999999999773</v>
      </c>
      <c r="O1834" s="49">
        <f t="shared" si="177"/>
        <v>85.025000000000134</v>
      </c>
      <c r="P1834" s="49">
        <f t="shared" si="178"/>
        <v>87.949999999999775</v>
      </c>
      <c r="Q1834" s="49">
        <f t="shared" si="179"/>
        <v>89.800000000000239</v>
      </c>
      <c r="R1834" s="49">
        <f t="shared" si="180"/>
        <v>92.075000000000131</v>
      </c>
    </row>
    <row r="1835" spans="12:18" hidden="1">
      <c r="L1835" s="71"/>
      <c r="M1835" s="48">
        <v>6.01</v>
      </c>
      <c r="N1835" s="49">
        <f t="shared" si="176"/>
        <v>82.007999999999768</v>
      </c>
      <c r="O1835" s="49">
        <f t="shared" si="177"/>
        <v>85.031500000000136</v>
      </c>
      <c r="P1835" s="49">
        <f t="shared" si="178"/>
        <v>87.954999999999771</v>
      </c>
      <c r="Q1835" s="49">
        <f t="shared" si="179"/>
        <v>89.804000000000244</v>
      </c>
      <c r="R1835" s="49">
        <f t="shared" si="180"/>
        <v>92.078500000000133</v>
      </c>
    </row>
    <row r="1836" spans="12:18" hidden="1">
      <c r="L1836" s="71"/>
      <c r="M1836" s="48">
        <v>6.02</v>
      </c>
      <c r="N1836" s="49">
        <f t="shared" si="176"/>
        <v>82.015999999999764</v>
      </c>
      <c r="O1836" s="49">
        <f t="shared" si="177"/>
        <v>85.038000000000139</v>
      </c>
      <c r="P1836" s="49">
        <f t="shared" si="178"/>
        <v>87.959999999999766</v>
      </c>
      <c r="Q1836" s="49">
        <f t="shared" si="179"/>
        <v>89.808000000000249</v>
      </c>
      <c r="R1836" s="49">
        <f t="shared" si="180"/>
        <v>92.082000000000136</v>
      </c>
    </row>
    <row r="1837" spans="12:18" hidden="1">
      <c r="L1837" s="71"/>
      <c r="M1837" s="48">
        <v>6.03</v>
      </c>
      <c r="N1837" s="49">
        <f t="shared" si="176"/>
        <v>82.023999999999759</v>
      </c>
      <c r="O1837" s="49">
        <f t="shared" si="177"/>
        <v>85.044500000000141</v>
      </c>
      <c r="P1837" s="49">
        <f t="shared" si="178"/>
        <v>87.964999999999762</v>
      </c>
      <c r="Q1837" s="49">
        <f t="shared" si="179"/>
        <v>89.812000000000253</v>
      </c>
      <c r="R1837" s="49">
        <f t="shared" si="180"/>
        <v>92.085500000000138</v>
      </c>
    </row>
    <row r="1838" spans="12:18" hidden="1">
      <c r="L1838" s="71"/>
      <c r="M1838" s="48">
        <v>6.04</v>
      </c>
      <c r="N1838" s="49">
        <f t="shared" si="176"/>
        <v>82.031999999999755</v>
      </c>
      <c r="O1838" s="49">
        <f t="shared" si="177"/>
        <v>85.051000000000144</v>
      </c>
      <c r="P1838" s="49">
        <f t="shared" si="178"/>
        <v>87.969999999999757</v>
      </c>
      <c r="Q1838" s="49">
        <f t="shared" si="179"/>
        <v>89.816000000000258</v>
      </c>
      <c r="R1838" s="49">
        <f t="shared" si="180"/>
        <v>92.089000000000141</v>
      </c>
    </row>
    <row r="1839" spans="12:18" hidden="1">
      <c r="L1839" s="71"/>
      <c r="M1839" s="48">
        <v>6.05</v>
      </c>
      <c r="N1839" s="49">
        <f t="shared" si="176"/>
        <v>82.03999999999975</v>
      </c>
      <c r="O1839" s="49">
        <f t="shared" si="177"/>
        <v>85.057500000000147</v>
      </c>
      <c r="P1839" s="49">
        <f t="shared" si="178"/>
        <v>87.974999999999753</v>
      </c>
      <c r="Q1839" s="49">
        <f t="shared" si="179"/>
        <v>89.820000000000263</v>
      </c>
      <c r="R1839" s="49">
        <f t="shared" si="180"/>
        <v>92.092500000000143</v>
      </c>
    </row>
    <row r="1840" spans="12:18" hidden="1">
      <c r="L1840" s="71"/>
      <c r="M1840" s="48">
        <v>6.06</v>
      </c>
      <c r="N1840" s="49">
        <f t="shared" si="176"/>
        <v>82.047999999999746</v>
      </c>
      <c r="O1840" s="49">
        <f t="shared" si="177"/>
        <v>85.064000000000149</v>
      </c>
      <c r="P1840" s="49">
        <f t="shared" si="178"/>
        <v>87.979999999999748</v>
      </c>
      <c r="Q1840" s="49">
        <f t="shared" si="179"/>
        <v>89.824000000000268</v>
      </c>
      <c r="R1840" s="49">
        <f t="shared" si="180"/>
        <v>92.096000000000146</v>
      </c>
    </row>
    <row r="1841" spans="12:18" hidden="1">
      <c r="L1841" s="71"/>
      <c r="M1841" s="48">
        <v>6.07</v>
      </c>
      <c r="N1841" s="49">
        <f t="shared" si="176"/>
        <v>82.055999999999742</v>
      </c>
      <c r="O1841" s="49">
        <f t="shared" si="177"/>
        <v>85.070500000000152</v>
      </c>
      <c r="P1841" s="49">
        <f t="shared" si="178"/>
        <v>87.984999999999744</v>
      </c>
      <c r="Q1841" s="49">
        <f t="shared" si="179"/>
        <v>89.828000000000273</v>
      </c>
      <c r="R1841" s="49">
        <f t="shared" si="180"/>
        <v>92.099500000000148</v>
      </c>
    </row>
    <row r="1842" spans="12:18" hidden="1">
      <c r="L1842" s="71"/>
      <c r="M1842" s="48">
        <v>6.08</v>
      </c>
      <c r="N1842" s="49">
        <f t="shared" si="176"/>
        <v>82.063999999999737</v>
      </c>
      <c r="O1842" s="49">
        <f t="shared" si="177"/>
        <v>85.077000000000155</v>
      </c>
      <c r="P1842" s="49">
        <f t="shared" si="178"/>
        <v>87.989999999999739</v>
      </c>
      <c r="Q1842" s="49">
        <f t="shared" si="179"/>
        <v>89.832000000000278</v>
      </c>
      <c r="R1842" s="49">
        <f t="shared" si="180"/>
        <v>92.103000000000151</v>
      </c>
    </row>
    <row r="1843" spans="12:18" hidden="1">
      <c r="L1843" s="71"/>
      <c r="M1843" s="48">
        <v>6.09</v>
      </c>
      <c r="N1843" s="49">
        <f t="shared" si="176"/>
        <v>82.071999999999733</v>
      </c>
      <c r="O1843" s="49">
        <f t="shared" si="177"/>
        <v>85.083500000000157</v>
      </c>
      <c r="P1843" s="49">
        <f t="shared" si="178"/>
        <v>87.994999999999735</v>
      </c>
      <c r="Q1843" s="49">
        <f t="shared" si="179"/>
        <v>89.836000000000283</v>
      </c>
      <c r="R1843" s="49">
        <f t="shared" si="180"/>
        <v>92.106500000000153</v>
      </c>
    </row>
    <row r="1844" spans="12:18" hidden="1">
      <c r="L1844" s="71"/>
      <c r="M1844" s="48">
        <v>6.1</v>
      </c>
      <c r="N1844" s="49">
        <f t="shared" si="176"/>
        <v>82.079999999999728</v>
      </c>
      <c r="O1844" s="49">
        <f t="shared" si="177"/>
        <v>85.09000000000016</v>
      </c>
      <c r="P1844" s="49">
        <f t="shared" si="178"/>
        <v>87.99999999999973</v>
      </c>
      <c r="Q1844" s="49">
        <f t="shared" si="179"/>
        <v>89.840000000000288</v>
      </c>
      <c r="R1844" s="49">
        <f t="shared" si="180"/>
        <v>92.110000000000156</v>
      </c>
    </row>
    <row r="1845" spans="12:18" hidden="1">
      <c r="L1845" s="71"/>
      <c r="M1845" s="48">
        <v>6.11</v>
      </c>
      <c r="N1845" s="49">
        <f t="shared" si="176"/>
        <v>82.087999999999724</v>
      </c>
      <c r="O1845" s="49">
        <f t="shared" si="177"/>
        <v>85.096500000000162</v>
      </c>
      <c r="P1845" s="49">
        <f t="shared" si="178"/>
        <v>88.004999999999725</v>
      </c>
      <c r="Q1845" s="49">
        <f t="shared" si="179"/>
        <v>89.844000000000293</v>
      </c>
      <c r="R1845" s="49">
        <f t="shared" si="180"/>
        <v>92.113500000000158</v>
      </c>
    </row>
    <row r="1846" spans="12:18" hidden="1">
      <c r="L1846" s="71"/>
      <c r="M1846" s="48">
        <v>6.12</v>
      </c>
      <c r="N1846" s="49">
        <f t="shared" si="176"/>
        <v>82.095999999999719</v>
      </c>
      <c r="O1846" s="49">
        <f t="shared" si="177"/>
        <v>85.103000000000165</v>
      </c>
      <c r="P1846" s="49">
        <f t="shared" si="178"/>
        <v>88.009999999999721</v>
      </c>
      <c r="Q1846" s="49">
        <f t="shared" si="179"/>
        <v>89.848000000000297</v>
      </c>
      <c r="R1846" s="49">
        <f t="shared" si="180"/>
        <v>92.117000000000161</v>
      </c>
    </row>
    <row r="1847" spans="12:18" hidden="1">
      <c r="L1847" s="71"/>
      <c r="M1847" s="48">
        <v>6.13</v>
      </c>
      <c r="N1847" s="49">
        <f t="shared" si="176"/>
        <v>82.103999999999715</v>
      </c>
      <c r="O1847" s="49">
        <f t="shared" si="177"/>
        <v>85.109500000000168</v>
      </c>
      <c r="P1847" s="49">
        <f t="shared" si="178"/>
        <v>88.014999999999716</v>
      </c>
      <c r="Q1847" s="49">
        <f t="shared" si="179"/>
        <v>89.852000000000302</v>
      </c>
      <c r="R1847" s="49">
        <f t="shared" si="180"/>
        <v>92.120500000000163</v>
      </c>
    </row>
    <row r="1848" spans="12:18" hidden="1">
      <c r="L1848" s="71"/>
      <c r="M1848" s="48">
        <v>6.14</v>
      </c>
      <c r="N1848" s="49">
        <f t="shared" si="176"/>
        <v>82.111999999999711</v>
      </c>
      <c r="O1848" s="49">
        <f t="shared" si="177"/>
        <v>85.11600000000017</v>
      </c>
      <c r="P1848" s="49">
        <f t="shared" si="178"/>
        <v>88.019999999999712</v>
      </c>
      <c r="Q1848" s="49">
        <f t="shared" si="179"/>
        <v>89.856000000000307</v>
      </c>
      <c r="R1848" s="49">
        <f t="shared" si="180"/>
        <v>92.124000000000166</v>
      </c>
    </row>
    <row r="1849" spans="12:18" hidden="1">
      <c r="L1849" s="71"/>
      <c r="M1849" s="48">
        <v>6.15</v>
      </c>
      <c r="N1849" s="49">
        <f t="shared" si="176"/>
        <v>82.119999999999706</v>
      </c>
      <c r="O1849" s="49">
        <f t="shared" si="177"/>
        <v>85.122500000000173</v>
      </c>
      <c r="P1849" s="49">
        <f t="shared" si="178"/>
        <v>88.024999999999707</v>
      </c>
      <c r="Q1849" s="49">
        <f t="shared" si="179"/>
        <v>89.860000000000312</v>
      </c>
      <c r="R1849" s="49">
        <f t="shared" si="180"/>
        <v>92.127500000000168</v>
      </c>
    </row>
    <row r="1850" spans="12:18" hidden="1">
      <c r="L1850" s="71"/>
      <c r="M1850" s="48">
        <v>6.16</v>
      </c>
      <c r="N1850" s="49">
        <f t="shared" ref="N1850:N1913" si="181">N1849+0.008</f>
        <v>82.127999999999702</v>
      </c>
      <c r="O1850" s="49">
        <f t="shared" ref="O1850:O1913" si="182">O1849+0.0065</f>
        <v>85.129000000000175</v>
      </c>
      <c r="P1850" s="49">
        <f t="shared" ref="P1850:P1913" si="183">P1849+0.005</f>
        <v>88.029999999999703</v>
      </c>
      <c r="Q1850" s="49">
        <f t="shared" ref="Q1850:Q1913" si="184">Q1849+0.004</f>
        <v>89.864000000000317</v>
      </c>
      <c r="R1850" s="49">
        <f t="shared" ref="R1850:R1913" si="185">R1849+0.0035</f>
        <v>92.131000000000171</v>
      </c>
    </row>
    <row r="1851" spans="12:18" hidden="1">
      <c r="L1851" s="71"/>
      <c r="M1851" s="48">
        <v>6.17</v>
      </c>
      <c r="N1851" s="49">
        <f t="shared" si="181"/>
        <v>82.135999999999697</v>
      </c>
      <c r="O1851" s="49">
        <f t="shared" si="182"/>
        <v>85.135500000000178</v>
      </c>
      <c r="P1851" s="49">
        <f t="shared" si="183"/>
        <v>88.034999999999698</v>
      </c>
      <c r="Q1851" s="49">
        <f t="shared" si="184"/>
        <v>89.868000000000322</v>
      </c>
      <c r="R1851" s="49">
        <f t="shared" si="185"/>
        <v>92.134500000000173</v>
      </c>
    </row>
    <row r="1852" spans="12:18" hidden="1">
      <c r="L1852" s="71"/>
      <c r="M1852" s="48">
        <v>6.18</v>
      </c>
      <c r="N1852" s="49">
        <f t="shared" si="181"/>
        <v>82.143999999999693</v>
      </c>
      <c r="O1852" s="49">
        <f t="shared" si="182"/>
        <v>85.142000000000181</v>
      </c>
      <c r="P1852" s="49">
        <f t="shared" si="183"/>
        <v>88.039999999999694</v>
      </c>
      <c r="Q1852" s="49">
        <f t="shared" si="184"/>
        <v>89.872000000000327</v>
      </c>
      <c r="R1852" s="49">
        <f t="shared" si="185"/>
        <v>92.138000000000176</v>
      </c>
    </row>
    <row r="1853" spans="12:18" hidden="1">
      <c r="L1853" s="71"/>
      <c r="M1853" s="48">
        <v>6.19</v>
      </c>
      <c r="N1853" s="49">
        <f t="shared" si="181"/>
        <v>82.151999999999688</v>
      </c>
      <c r="O1853" s="49">
        <f t="shared" si="182"/>
        <v>85.148500000000183</v>
      </c>
      <c r="P1853" s="49">
        <f t="shared" si="183"/>
        <v>88.044999999999689</v>
      </c>
      <c r="Q1853" s="49">
        <f t="shared" si="184"/>
        <v>89.876000000000332</v>
      </c>
      <c r="R1853" s="49">
        <f t="shared" si="185"/>
        <v>92.141500000000178</v>
      </c>
    </row>
    <row r="1854" spans="12:18" hidden="1">
      <c r="L1854" s="71"/>
      <c r="M1854" s="48">
        <v>6.2</v>
      </c>
      <c r="N1854" s="49">
        <f t="shared" si="181"/>
        <v>82.159999999999684</v>
      </c>
      <c r="O1854" s="49">
        <f t="shared" si="182"/>
        <v>85.155000000000186</v>
      </c>
      <c r="P1854" s="49">
        <f t="shared" si="183"/>
        <v>88.049999999999685</v>
      </c>
      <c r="Q1854" s="49">
        <f t="shared" si="184"/>
        <v>89.880000000000337</v>
      </c>
      <c r="R1854" s="49">
        <f t="shared" si="185"/>
        <v>92.145000000000181</v>
      </c>
    </row>
    <row r="1855" spans="12:18" hidden="1">
      <c r="L1855" s="71"/>
      <c r="M1855" s="48">
        <v>6.21</v>
      </c>
      <c r="N1855" s="49">
        <f t="shared" si="181"/>
        <v>82.16799999999968</v>
      </c>
      <c r="O1855" s="49">
        <f t="shared" si="182"/>
        <v>85.161500000000188</v>
      </c>
      <c r="P1855" s="49">
        <f t="shared" si="183"/>
        <v>88.05499999999968</v>
      </c>
      <c r="Q1855" s="49">
        <f t="shared" si="184"/>
        <v>89.884000000000341</v>
      </c>
      <c r="R1855" s="49">
        <f t="shared" si="185"/>
        <v>92.148500000000183</v>
      </c>
    </row>
    <row r="1856" spans="12:18" hidden="1">
      <c r="L1856" s="71"/>
      <c r="M1856" s="48">
        <v>6.22</v>
      </c>
      <c r="N1856" s="49">
        <f t="shared" si="181"/>
        <v>82.175999999999675</v>
      </c>
      <c r="O1856" s="49">
        <f t="shared" si="182"/>
        <v>85.168000000000191</v>
      </c>
      <c r="P1856" s="49">
        <f t="shared" si="183"/>
        <v>88.059999999999675</v>
      </c>
      <c r="Q1856" s="49">
        <f t="shared" si="184"/>
        <v>89.888000000000346</v>
      </c>
      <c r="R1856" s="49">
        <f t="shared" si="185"/>
        <v>92.152000000000186</v>
      </c>
    </row>
    <row r="1857" spans="12:18" hidden="1">
      <c r="L1857" s="71"/>
      <c r="M1857" s="48">
        <v>6.23</v>
      </c>
      <c r="N1857" s="49">
        <f t="shared" si="181"/>
        <v>82.183999999999671</v>
      </c>
      <c r="O1857" s="49">
        <f t="shared" si="182"/>
        <v>85.174500000000194</v>
      </c>
      <c r="P1857" s="49">
        <f t="shared" si="183"/>
        <v>88.064999999999671</v>
      </c>
      <c r="Q1857" s="49">
        <f t="shared" si="184"/>
        <v>89.892000000000351</v>
      </c>
      <c r="R1857" s="49">
        <f t="shared" si="185"/>
        <v>92.155500000000188</v>
      </c>
    </row>
    <row r="1858" spans="12:18" hidden="1">
      <c r="L1858" s="71"/>
      <c r="M1858" s="48">
        <v>6.24</v>
      </c>
      <c r="N1858" s="49">
        <f t="shared" si="181"/>
        <v>82.191999999999666</v>
      </c>
      <c r="O1858" s="49">
        <f t="shared" si="182"/>
        <v>85.181000000000196</v>
      </c>
      <c r="P1858" s="49">
        <f t="shared" si="183"/>
        <v>88.069999999999666</v>
      </c>
      <c r="Q1858" s="49">
        <f t="shared" si="184"/>
        <v>89.896000000000356</v>
      </c>
      <c r="R1858" s="49">
        <f t="shared" si="185"/>
        <v>92.159000000000191</v>
      </c>
    </row>
    <row r="1859" spans="12:18" hidden="1">
      <c r="L1859" s="71"/>
      <c r="M1859" s="48">
        <v>6.25</v>
      </c>
      <c r="N1859" s="49">
        <f t="shared" si="181"/>
        <v>82.199999999999662</v>
      </c>
      <c r="O1859" s="49">
        <f t="shared" si="182"/>
        <v>85.187500000000199</v>
      </c>
      <c r="P1859" s="49">
        <f t="shared" si="183"/>
        <v>88.074999999999662</v>
      </c>
      <c r="Q1859" s="49">
        <f t="shared" si="184"/>
        <v>89.900000000000361</v>
      </c>
      <c r="R1859" s="49">
        <f t="shared" si="185"/>
        <v>92.162500000000193</v>
      </c>
    </row>
    <row r="1860" spans="12:18" hidden="1">
      <c r="L1860" s="71"/>
      <c r="M1860" s="48">
        <v>6.26</v>
      </c>
      <c r="N1860" s="49">
        <f t="shared" si="181"/>
        <v>82.207999999999657</v>
      </c>
      <c r="O1860" s="49">
        <f t="shared" si="182"/>
        <v>85.194000000000202</v>
      </c>
      <c r="P1860" s="49">
        <f t="shared" si="183"/>
        <v>88.079999999999657</v>
      </c>
      <c r="Q1860" s="49">
        <f t="shared" si="184"/>
        <v>89.904000000000366</v>
      </c>
      <c r="R1860" s="49">
        <f t="shared" si="185"/>
        <v>92.166000000000196</v>
      </c>
    </row>
    <row r="1861" spans="12:18" hidden="1">
      <c r="L1861" s="71"/>
      <c r="M1861" s="48">
        <v>6.27</v>
      </c>
      <c r="N1861" s="49">
        <f t="shared" si="181"/>
        <v>82.215999999999653</v>
      </c>
      <c r="O1861" s="49">
        <f t="shared" si="182"/>
        <v>85.200500000000204</v>
      </c>
      <c r="P1861" s="49">
        <f t="shared" si="183"/>
        <v>88.084999999999653</v>
      </c>
      <c r="Q1861" s="49">
        <f t="shared" si="184"/>
        <v>89.908000000000371</v>
      </c>
      <c r="R1861" s="49">
        <f t="shared" si="185"/>
        <v>92.169500000000198</v>
      </c>
    </row>
    <row r="1862" spans="12:18" hidden="1">
      <c r="L1862" s="71"/>
      <c r="M1862" s="48">
        <v>6.28</v>
      </c>
      <c r="N1862" s="49">
        <f t="shared" si="181"/>
        <v>82.223999999999648</v>
      </c>
      <c r="O1862" s="49">
        <f t="shared" si="182"/>
        <v>85.207000000000207</v>
      </c>
      <c r="P1862" s="49">
        <f t="shared" si="183"/>
        <v>88.089999999999648</v>
      </c>
      <c r="Q1862" s="49">
        <f t="shared" si="184"/>
        <v>89.912000000000376</v>
      </c>
      <c r="R1862" s="49">
        <f t="shared" si="185"/>
        <v>92.173000000000201</v>
      </c>
    </row>
    <row r="1863" spans="12:18" hidden="1">
      <c r="L1863" s="71"/>
      <c r="M1863" s="48">
        <v>6.29</v>
      </c>
      <c r="N1863" s="49">
        <f t="shared" si="181"/>
        <v>82.231999999999644</v>
      </c>
      <c r="O1863" s="49">
        <f t="shared" si="182"/>
        <v>85.213500000000209</v>
      </c>
      <c r="P1863" s="49">
        <f t="shared" si="183"/>
        <v>88.094999999999644</v>
      </c>
      <c r="Q1863" s="49">
        <f t="shared" si="184"/>
        <v>89.916000000000381</v>
      </c>
      <c r="R1863" s="49">
        <f t="shared" si="185"/>
        <v>92.176500000000203</v>
      </c>
    </row>
    <row r="1864" spans="12:18" hidden="1">
      <c r="L1864" s="71"/>
      <c r="M1864" s="48">
        <v>6.3</v>
      </c>
      <c r="N1864" s="49">
        <f t="shared" si="181"/>
        <v>82.23999999999964</v>
      </c>
      <c r="O1864" s="49">
        <f t="shared" si="182"/>
        <v>85.220000000000212</v>
      </c>
      <c r="P1864" s="49">
        <f t="shared" si="183"/>
        <v>88.099999999999639</v>
      </c>
      <c r="Q1864" s="49">
        <f t="shared" si="184"/>
        <v>89.920000000000385</v>
      </c>
      <c r="R1864" s="49">
        <f t="shared" si="185"/>
        <v>92.180000000000206</v>
      </c>
    </row>
    <row r="1865" spans="12:18" hidden="1">
      <c r="L1865" s="71"/>
      <c r="M1865" s="48">
        <v>6.31</v>
      </c>
      <c r="N1865" s="49">
        <f t="shared" si="181"/>
        <v>82.247999999999635</v>
      </c>
      <c r="O1865" s="49">
        <f t="shared" si="182"/>
        <v>85.226500000000215</v>
      </c>
      <c r="P1865" s="49">
        <f t="shared" si="183"/>
        <v>88.104999999999634</v>
      </c>
      <c r="Q1865" s="49">
        <f t="shared" si="184"/>
        <v>89.92400000000039</v>
      </c>
      <c r="R1865" s="49">
        <f t="shared" si="185"/>
        <v>92.183500000000208</v>
      </c>
    </row>
    <row r="1866" spans="12:18" hidden="1">
      <c r="L1866" s="71"/>
      <c r="M1866" s="48">
        <v>6.32</v>
      </c>
      <c r="N1866" s="49">
        <f t="shared" si="181"/>
        <v>82.255999999999631</v>
      </c>
      <c r="O1866" s="49">
        <f t="shared" si="182"/>
        <v>85.233000000000217</v>
      </c>
      <c r="P1866" s="49">
        <f t="shared" si="183"/>
        <v>88.10999999999963</v>
      </c>
      <c r="Q1866" s="49">
        <f t="shared" si="184"/>
        <v>89.928000000000395</v>
      </c>
      <c r="R1866" s="49">
        <f t="shared" si="185"/>
        <v>92.187000000000211</v>
      </c>
    </row>
    <row r="1867" spans="12:18" hidden="1">
      <c r="L1867" s="71"/>
      <c r="M1867" s="48">
        <v>6.33</v>
      </c>
      <c r="N1867" s="49">
        <f t="shared" si="181"/>
        <v>82.263999999999626</v>
      </c>
      <c r="O1867" s="49">
        <f t="shared" si="182"/>
        <v>85.23950000000022</v>
      </c>
      <c r="P1867" s="49">
        <f t="shared" si="183"/>
        <v>88.114999999999625</v>
      </c>
      <c r="Q1867" s="49">
        <f t="shared" si="184"/>
        <v>89.9320000000004</v>
      </c>
      <c r="R1867" s="49">
        <f t="shared" si="185"/>
        <v>92.190500000000213</v>
      </c>
    </row>
    <row r="1868" spans="12:18" hidden="1">
      <c r="L1868" s="71"/>
      <c r="M1868" s="48">
        <v>6.34</v>
      </c>
      <c r="N1868" s="49">
        <f t="shared" si="181"/>
        <v>82.271999999999622</v>
      </c>
      <c r="O1868" s="49">
        <f t="shared" si="182"/>
        <v>85.246000000000222</v>
      </c>
      <c r="P1868" s="49">
        <f t="shared" si="183"/>
        <v>88.119999999999621</v>
      </c>
      <c r="Q1868" s="49">
        <f t="shared" si="184"/>
        <v>89.936000000000405</v>
      </c>
      <c r="R1868" s="49">
        <f t="shared" si="185"/>
        <v>92.194000000000216</v>
      </c>
    </row>
    <row r="1869" spans="12:18" hidden="1">
      <c r="L1869" s="71"/>
      <c r="M1869" s="48">
        <v>6.35</v>
      </c>
      <c r="N1869" s="49">
        <f t="shared" si="181"/>
        <v>82.279999999999617</v>
      </c>
      <c r="O1869" s="49">
        <f t="shared" si="182"/>
        <v>85.252500000000225</v>
      </c>
      <c r="P1869" s="49">
        <f t="shared" si="183"/>
        <v>88.124999999999616</v>
      </c>
      <c r="Q1869" s="49">
        <f t="shared" si="184"/>
        <v>89.94000000000041</v>
      </c>
      <c r="R1869" s="49">
        <f t="shared" si="185"/>
        <v>92.197500000000218</v>
      </c>
    </row>
    <row r="1870" spans="12:18" hidden="1">
      <c r="L1870" s="71"/>
      <c r="M1870" s="48">
        <v>6.36</v>
      </c>
      <c r="N1870" s="49">
        <f t="shared" si="181"/>
        <v>82.287999999999613</v>
      </c>
      <c r="O1870" s="49">
        <f t="shared" si="182"/>
        <v>85.259000000000228</v>
      </c>
      <c r="P1870" s="49">
        <f t="shared" si="183"/>
        <v>88.129999999999612</v>
      </c>
      <c r="Q1870" s="49">
        <f t="shared" si="184"/>
        <v>89.944000000000415</v>
      </c>
      <c r="R1870" s="49">
        <f t="shared" si="185"/>
        <v>92.201000000000221</v>
      </c>
    </row>
    <row r="1871" spans="12:18" hidden="1">
      <c r="L1871" s="71"/>
      <c r="M1871" s="48">
        <v>6.37</v>
      </c>
      <c r="N1871" s="49">
        <f t="shared" si="181"/>
        <v>82.295999999999609</v>
      </c>
      <c r="O1871" s="49">
        <f t="shared" si="182"/>
        <v>85.26550000000023</v>
      </c>
      <c r="P1871" s="49">
        <f t="shared" si="183"/>
        <v>88.134999999999607</v>
      </c>
      <c r="Q1871" s="49">
        <f t="shared" si="184"/>
        <v>89.94800000000042</v>
      </c>
      <c r="R1871" s="49">
        <f t="shared" si="185"/>
        <v>92.204500000000223</v>
      </c>
    </row>
    <row r="1872" spans="12:18" hidden="1">
      <c r="L1872" s="71"/>
      <c r="M1872" s="48">
        <v>6.38</v>
      </c>
      <c r="N1872" s="49">
        <f t="shared" si="181"/>
        <v>82.303999999999604</v>
      </c>
      <c r="O1872" s="49">
        <f t="shared" si="182"/>
        <v>85.272000000000233</v>
      </c>
      <c r="P1872" s="49">
        <f t="shared" si="183"/>
        <v>88.139999999999603</v>
      </c>
      <c r="Q1872" s="49">
        <f t="shared" si="184"/>
        <v>89.952000000000425</v>
      </c>
      <c r="R1872" s="49">
        <f t="shared" si="185"/>
        <v>92.208000000000226</v>
      </c>
    </row>
    <row r="1873" spans="12:18" hidden="1">
      <c r="L1873" s="71"/>
      <c r="M1873" s="48">
        <v>6.39</v>
      </c>
      <c r="N1873" s="49">
        <f t="shared" si="181"/>
        <v>82.3119999999996</v>
      </c>
      <c r="O1873" s="49">
        <f t="shared" si="182"/>
        <v>85.278500000000236</v>
      </c>
      <c r="P1873" s="49">
        <f t="shared" si="183"/>
        <v>88.144999999999598</v>
      </c>
      <c r="Q1873" s="49">
        <f t="shared" si="184"/>
        <v>89.956000000000429</v>
      </c>
      <c r="R1873" s="49">
        <f t="shared" si="185"/>
        <v>92.211500000000228</v>
      </c>
    </row>
    <row r="1874" spans="12:18" hidden="1">
      <c r="L1874" s="71"/>
      <c r="M1874" s="48">
        <v>6.4</v>
      </c>
      <c r="N1874" s="49">
        <f t="shared" si="181"/>
        <v>82.319999999999595</v>
      </c>
      <c r="O1874" s="49">
        <f t="shared" si="182"/>
        <v>85.285000000000238</v>
      </c>
      <c r="P1874" s="49">
        <f t="shared" si="183"/>
        <v>88.149999999999594</v>
      </c>
      <c r="Q1874" s="49">
        <f t="shared" si="184"/>
        <v>89.960000000000434</v>
      </c>
      <c r="R1874" s="49">
        <f t="shared" si="185"/>
        <v>92.215000000000231</v>
      </c>
    </row>
    <row r="1875" spans="12:18" hidden="1">
      <c r="L1875" s="71"/>
      <c r="M1875" s="48">
        <v>6.41</v>
      </c>
      <c r="N1875" s="49">
        <f t="shared" si="181"/>
        <v>82.327999999999591</v>
      </c>
      <c r="O1875" s="49">
        <f t="shared" si="182"/>
        <v>85.291500000000241</v>
      </c>
      <c r="P1875" s="49">
        <f t="shared" si="183"/>
        <v>88.154999999999589</v>
      </c>
      <c r="Q1875" s="49">
        <f t="shared" si="184"/>
        <v>89.964000000000439</v>
      </c>
      <c r="R1875" s="49">
        <f t="shared" si="185"/>
        <v>92.218500000000233</v>
      </c>
    </row>
    <row r="1876" spans="12:18" hidden="1">
      <c r="L1876" s="71"/>
      <c r="M1876" s="48">
        <v>6.42</v>
      </c>
      <c r="N1876" s="49">
        <f t="shared" si="181"/>
        <v>82.335999999999586</v>
      </c>
      <c r="O1876" s="49">
        <f t="shared" si="182"/>
        <v>85.298000000000243</v>
      </c>
      <c r="P1876" s="49">
        <f t="shared" si="183"/>
        <v>88.159999999999584</v>
      </c>
      <c r="Q1876" s="49">
        <f t="shared" si="184"/>
        <v>89.968000000000444</v>
      </c>
      <c r="R1876" s="49">
        <f t="shared" si="185"/>
        <v>92.222000000000236</v>
      </c>
    </row>
    <row r="1877" spans="12:18" hidden="1">
      <c r="L1877" s="71"/>
      <c r="M1877" s="48">
        <v>6.43</v>
      </c>
      <c r="N1877" s="49">
        <f t="shared" si="181"/>
        <v>82.343999999999582</v>
      </c>
      <c r="O1877" s="49">
        <f t="shared" si="182"/>
        <v>85.304500000000246</v>
      </c>
      <c r="P1877" s="49">
        <f t="shared" si="183"/>
        <v>88.16499999999958</v>
      </c>
      <c r="Q1877" s="49">
        <f t="shared" si="184"/>
        <v>89.972000000000449</v>
      </c>
      <c r="R1877" s="49">
        <f t="shared" si="185"/>
        <v>92.225500000000238</v>
      </c>
    </row>
    <row r="1878" spans="12:18" hidden="1">
      <c r="L1878" s="71"/>
      <c r="M1878" s="48">
        <v>6.44</v>
      </c>
      <c r="N1878" s="49">
        <f t="shared" si="181"/>
        <v>82.351999999999578</v>
      </c>
      <c r="O1878" s="49">
        <f t="shared" si="182"/>
        <v>85.311000000000249</v>
      </c>
      <c r="P1878" s="49">
        <f t="shared" si="183"/>
        <v>88.169999999999575</v>
      </c>
      <c r="Q1878" s="49">
        <f t="shared" si="184"/>
        <v>89.976000000000454</v>
      </c>
      <c r="R1878" s="49">
        <f t="shared" si="185"/>
        <v>92.229000000000241</v>
      </c>
    </row>
    <row r="1879" spans="12:18" hidden="1">
      <c r="L1879" s="71"/>
      <c r="M1879" s="48">
        <v>6.45</v>
      </c>
      <c r="N1879" s="49">
        <f t="shared" si="181"/>
        <v>82.359999999999573</v>
      </c>
      <c r="O1879" s="49">
        <f t="shared" si="182"/>
        <v>85.317500000000251</v>
      </c>
      <c r="P1879" s="49">
        <f t="shared" si="183"/>
        <v>88.174999999999571</v>
      </c>
      <c r="Q1879" s="49">
        <f t="shared" si="184"/>
        <v>89.980000000000459</v>
      </c>
      <c r="R1879" s="49">
        <f t="shared" si="185"/>
        <v>92.232500000000243</v>
      </c>
    </row>
    <row r="1880" spans="12:18" hidden="1">
      <c r="L1880" s="71"/>
      <c r="M1880" s="48">
        <v>6.46</v>
      </c>
      <c r="N1880" s="49">
        <f t="shared" si="181"/>
        <v>82.367999999999569</v>
      </c>
      <c r="O1880" s="49">
        <f t="shared" si="182"/>
        <v>85.324000000000254</v>
      </c>
      <c r="P1880" s="49">
        <f t="shared" si="183"/>
        <v>88.179999999999566</v>
      </c>
      <c r="Q1880" s="49">
        <f t="shared" si="184"/>
        <v>89.984000000000464</v>
      </c>
      <c r="R1880" s="49">
        <f t="shared" si="185"/>
        <v>92.236000000000246</v>
      </c>
    </row>
    <row r="1881" spans="12:18" hidden="1">
      <c r="L1881" s="71"/>
      <c r="M1881" s="48">
        <v>6.47</v>
      </c>
      <c r="N1881" s="49">
        <f t="shared" si="181"/>
        <v>82.375999999999564</v>
      </c>
      <c r="O1881" s="49">
        <f t="shared" si="182"/>
        <v>85.330500000000256</v>
      </c>
      <c r="P1881" s="49">
        <f t="shared" si="183"/>
        <v>88.184999999999562</v>
      </c>
      <c r="Q1881" s="49">
        <f t="shared" si="184"/>
        <v>89.988000000000469</v>
      </c>
      <c r="R1881" s="49">
        <f t="shared" si="185"/>
        <v>92.239500000000248</v>
      </c>
    </row>
    <row r="1882" spans="12:18" hidden="1">
      <c r="L1882" s="71"/>
      <c r="M1882" s="48">
        <v>6.48</v>
      </c>
      <c r="N1882" s="49">
        <f t="shared" si="181"/>
        <v>82.38399999999956</v>
      </c>
      <c r="O1882" s="49">
        <f t="shared" si="182"/>
        <v>85.337000000000259</v>
      </c>
      <c r="P1882" s="49">
        <f t="shared" si="183"/>
        <v>88.189999999999557</v>
      </c>
      <c r="Q1882" s="49">
        <f t="shared" si="184"/>
        <v>89.992000000000473</v>
      </c>
      <c r="R1882" s="49">
        <f t="shared" si="185"/>
        <v>92.243000000000251</v>
      </c>
    </row>
    <row r="1883" spans="12:18" hidden="1">
      <c r="L1883" s="71"/>
      <c r="M1883" s="48">
        <v>6.49</v>
      </c>
      <c r="N1883" s="49">
        <f t="shared" si="181"/>
        <v>82.391999999999555</v>
      </c>
      <c r="O1883" s="49">
        <f t="shared" si="182"/>
        <v>85.343500000000262</v>
      </c>
      <c r="P1883" s="49">
        <f t="shared" si="183"/>
        <v>88.194999999999553</v>
      </c>
      <c r="Q1883" s="49">
        <f t="shared" si="184"/>
        <v>89.996000000000478</v>
      </c>
      <c r="R1883" s="49">
        <f t="shared" si="185"/>
        <v>92.246500000000253</v>
      </c>
    </row>
    <row r="1884" spans="12:18" hidden="1">
      <c r="L1884" s="71"/>
      <c r="M1884" s="48">
        <v>6.5</v>
      </c>
      <c r="N1884" s="49">
        <f t="shared" si="181"/>
        <v>82.399999999999551</v>
      </c>
      <c r="O1884" s="49">
        <f t="shared" si="182"/>
        <v>85.350000000000264</v>
      </c>
      <c r="P1884" s="49">
        <f t="shared" si="183"/>
        <v>88.199999999999548</v>
      </c>
      <c r="Q1884" s="49">
        <f t="shared" si="184"/>
        <v>90.000000000000483</v>
      </c>
      <c r="R1884" s="49">
        <f t="shared" si="185"/>
        <v>92.250000000000256</v>
      </c>
    </row>
    <row r="1885" spans="12:18" hidden="1">
      <c r="L1885" s="71"/>
      <c r="M1885" s="48">
        <v>6.51</v>
      </c>
      <c r="N1885" s="49">
        <f t="shared" si="181"/>
        <v>82.407999999999547</v>
      </c>
      <c r="O1885" s="49">
        <f t="shared" si="182"/>
        <v>85.356500000000267</v>
      </c>
      <c r="P1885" s="49">
        <f t="shared" si="183"/>
        <v>88.204999999999544</v>
      </c>
      <c r="Q1885" s="49">
        <f t="shared" si="184"/>
        <v>90.004000000000488</v>
      </c>
      <c r="R1885" s="49">
        <f t="shared" si="185"/>
        <v>92.253500000000258</v>
      </c>
    </row>
    <row r="1886" spans="12:18" hidden="1">
      <c r="L1886" s="71"/>
      <c r="M1886" s="48">
        <v>6.52</v>
      </c>
      <c r="N1886" s="49">
        <f t="shared" si="181"/>
        <v>82.415999999999542</v>
      </c>
      <c r="O1886" s="49">
        <f t="shared" si="182"/>
        <v>85.36300000000027</v>
      </c>
      <c r="P1886" s="49">
        <f t="shared" si="183"/>
        <v>88.209999999999539</v>
      </c>
      <c r="Q1886" s="49">
        <f t="shared" si="184"/>
        <v>90.008000000000493</v>
      </c>
      <c r="R1886" s="49">
        <f t="shared" si="185"/>
        <v>92.257000000000261</v>
      </c>
    </row>
    <row r="1887" spans="12:18" hidden="1">
      <c r="L1887" s="71"/>
      <c r="M1887" s="48">
        <v>6.53</v>
      </c>
      <c r="N1887" s="49">
        <f t="shared" si="181"/>
        <v>82.423999999999538</v>
      </c>
      <c r="O1887" s="49">
        <f t="shared" si="182"/>
        <v>85.369500000000272</v>
      </c>
      <c r="P1887" s="49">
        <f t="shared" si="183"/>
        <v>88.214999999999534</v>
      </c>
      <c r="Q1887" s="49">
        <f t="shared" si="184"/>
        <v>90.012000000000498</v>
      </c>
      <c r="R1887" s="49">
        <f t="shared" si="185"/>
        <v>92.260500000000263</v>
      </c>
    </row>
    <row r="1888" spans="12:18" hidden="1">
      <c r="L1888" s="71"/>
      <c r="M1888" s="48">
        <v>6.54</v>
      </c>
      <c r="N1888" s="49">
        <f t="shared" si="181"/>
        <v>82.431999999999533</v>
      </c>
      <c r="O1888" s="49">
        <f t="shared" si="182"/>
        <v>85.376000000000275</v>
      </c>
      <c r="P1888" s="49">
        <f t="shared" si="183"/>
        <v>88.21999999999953</v>
      </c>
      <c r="Q1888" s="49">
        <f t="shared" si="184"/>
        <v>90.016000000000503</v>
      </c>
      <c r="R1888" s="49">
        <f t="shared" si="185"/>
        <v>92.264000000000266</v>
      </c>
    </row>
    <row r="1889" spans="12:18" hidden="1">
      <c r="L1889" s="71"/>
      <c r="M1889" s="48">
        <v>6.55</v>
      </c>
      <c r="N1889" s="49">
        <f t="shared" si="181"/>
        <v>82.439999999999529</v>
      </c>
      <c r="O1889" s="49">
        <f t="shared" si="182"/>
        <v>85.382500000000277</v>
      </c>
      <c r="P1889" s="49">
        <f t="shared" si="183"/>
        <v>88.224999999999525</v>
      </c>
      <c r="Q1889" s="49">
        <f t="shared" si="184"/>
        <v>90.020000000000508</v>
      </c>
      <c r="R1889" s="49">
        <f t="shared" si="185"/>
        <v>92.267500000000268</v>
      </c>
    </row>
    <row r="1890" spans="12:18" hidden="1">
      <c r="L1890" s="71"/>
      <c r="M1890" s="48">
        <v>6.56</v>
      </c>
      <c r="N1890" s="49">
        <f t="shared" si="181"/>
        <v>82.447999999999524</v>
      </c>
      <c r="O1890" s="49">
        <f t="shared" si="182"/>
        <v>85.38900000000028</v>
      </c>
      <c r="P1890" s="49">
        <f t="shared" si="183"/>
        <v>88.229999999999521</v>
      </c>
      <c r="Q1890" s="49">
        <f t="shared" si="184"/>
        <v>90.024000000000513</v>
      </c>
      <c r="R1890" s="49">
        <f t="shared" si="185"/>
        <v>92.271000000000271</v>
      </c>
    </row>
    <row r="1891" spans="12:18" hidden="1">
      <c r="L1891" s="71"/>
      <c r="M1891" s="48">
        <v>6.57</v>
      </c>
      <c r="N1891" s="49">
        <f t="shared" si="181"/>
        <v>82.45599999999952</v>
      </c>
      <c r="O1891" s="49">
        <f t="shared" si="182"/>
        <v>85.395500000000283</v>
      </c>
      <c r="P1891" s="49">
        <f t="shared" si="183"/>
        <v>88.234999999999516</v>
      </c>
      <c r="Q1891" s="49">
        <f t="shared" si="184"/>
        <v>90.028000000000517</v>
      </c>
      <c r="R1891" s="49">
        <f t="shared" si="185"/>
        <v>92.274500000000273</v>
      </c>
    </row>
    <row r="1892" spans="12:18" hidden="1">
      <c r="L1892" s="71"/>
      <c r="M1892" s="48">
        <v>6.58</v>
      </c>
      <c r="N1892" s="49">
        <f t="shared" si="181"/>
        <v>82.463999999999515</v>
      </c>
      <c r="O1892" s="49">
        <f t="shared" si="182"/>
        <v>85.402000000000285</v>
      </c>
      <c r="P1892" s="49">
        <f t="shared" si="183"/>
        <v>88.239999999999512</v>
      </c>
      <c r="Q1892" s="49">
        <f t="shared" si="184"/>
        <v>90.032000000000522</v>
      </c>
      <c r="R1892" s="49">
        <f t="shared" si="185"/>
        <v>92.278000000000276</v>
      </c>
    </row>
    <row r="1893" spans="12:18" hidden="1">
      <c r="L1893" s="71"/>
      <c r="M1893" s="48">
        <v>6.59</v>
      </c>
      <c r="N1893" s="49">
        <f t="shared" si="181"/>
        <v>82.471999999999511</v>
      </c>
      <c r="O1893" s="49">
        <f t="shared" si="182"/>
        <v>85.408500000000288</v>
      </c>
      <c r="P1893" s="49">
        <f t="shared" si="183"/>
        <v>88.244999999999507</v>
      </c>
      <c r="Q1893" s="49">
        <f t="shared" si="184"/>
        <v>90.036000000000527</v>
      </c>
      <c r="R1893" s="49">
        <f t="shared" si="185"/>
        <v>92.281500000000278</v>
      </c>
    </row>
    <row r="1894" spans="12:18" hidden="1">
      <c r="L1894" s="71"/>
      <c r="M1894" s="48">
        <v>6.6</v>
      </c>
      <c r="N1894" s="49">
        <f t="shared" si="181"/>
        <v>82.479999999999507</v>
      </c>
      <c r="O1894" s="49">
        <f t="shared" si="182"/>
        <v>85.41500000000029</v>
      </c>
      <c r="P1894" s="49">
        <f t="shared" si="183"/>
        <v>88.249999999999503</v>
      </c>
      <c r="Q1894" s="49">
        <f t="shared" si="184"/>
        <v>90.040000000000532</v>
      </c>
      <c r="R1894" s="49">
        <f t="shared" si="185"/>
        <v>92.285000000000281</v>
      </c>
    </row>
    <row r="1895" spans="12:18" hidden="1">
      <c r="L1895" s="71"/>
      <c r="M1895" s="48">
        <v>6.61</v>
      </c>
      <c r="N1895" s="49">
        <f t="shared" si="181"/>
        <v>82.487999999999502</v>
      </c>
      <c r="O1895" s="49">
        <f t="shared" si="182"/>
        <v>85.421500000000293</v>
      </c>
      <c r="P1895" s="49">
        <f t="shared" si="183"/>
        <v>88.254999999999498</v>
      </c>
      <c r="Q1895" s="49">
        <f t="shared" si="184"/>
        <v>90.044000000000537</v>
      </c>
      <c r="R1895" s="49">
        <f t="shared" si="185"/>
        <v>92.288500000000283</v>
      </c>
    </row>
    <row r="1896" spans="12:18" hidden="1">
      <c r="L1896" s="71"/>
      <c r="M1896" s="48">
        <v>6.62</v>
      </c>
      <c r="N1896" s="49">
        <f t="shared" si="181"/>
        <v>82.495999999999498</v>
      </c>
      <c r="O1896" s="49">
        <f t="shared" si="182"/>
        <v>85.428000000000296</v>
      </c>
      <c r="P1896" s="49">
        <f t="shared" si="183"/>
        <v>88.259999999999494</v>
      </c>
      <c r="Q1896" s="49">
        <f t="shared" si="184"/>
        <v>90.048000000000542</v>
      </c>
      <c r="R1896" s="49">
        <f t="shared" si="185"/>
        <v>92.292000000000286</v>
      </c>
    </row>
    <row r="1897" spans="12:18" hidden="1">
      <c r="L1897" s="71"/>
      <c r="M1897" s="48">
        <v>6.63</v>
      </c>
      <c r="N1897" s="49">
        <f t="shared" si="181"/>
        <v>82.503999999999493</v>
      </c>
      <c r="O1897" s="49">
        <f t="shared" si="182"/>
        <v>85.434500000000298</v>
      </c>
      <c r="P1897" s="49">
        <f t="shared" si="183"/>
        <v>88.264999999999489</v>
      </c>
      <c r="Q1897" s="49">
        <f t="shared" si="184"/>
        <v>90.052000000000547</v>
      </c>
      <c r="R1897" s="49">
        <f t="shared" si="185"/>
        <v>92.295500000000288</v>
      </c>
    </row>
    <row r="1898" spans="12:18" hidden="1">
      <c r="L1898" s="71"/>
      <c r="M1898" s="48">
        <v>6.64</v>
      </c>
      <c r="N1898" s="49">
        <f t="shared" si="181"/>
        <v>82.511999999999489</v>
      </c>
      <c r="O1898" s="49">
        <f t="shared" si="182"/>
        <v>85.441000000000301</v>
      </c>
      <c r="P1898" s="49">
        <f t="shared" si="183"/>
        <v>88.269999999999484</v>
      </c>
      <c r="Q1898" s="49">
        <f t="shared" si="184"/>
        <v>90.056000000000552</v>
      </c>
      <c r="R1898" s="49">
        <f t="shared" si="185"/>
        <v>92.299000000000291</v>
      </c>
    </row>
    <row r="1899" spans="12:18" hidden="1">
      <c r="L1899" s="71"/>
      <c r="M1899" s="48">
        <v>6.65</v>
      </c>
      <c r="N1899" s="49">
        <f t="shared" si="181"/>
        <v>82.519999999999484</v>
      </c>
      <c r="O1899" s="49">
        <f t="shared" si="182"/>
        <v>85.447500000000304</v>
      </c>
      <c r="P1899" s="49">
        <f t="shared" si="183"/>
        <v>88.27499999999948</v>
      </c>
      <c r="Q1899" s="49">
        <f t="shared" si="184"/>
        <v>90.060000000000556</v>
      </c>
      <c r="R1899" s="49">
        <f t="shared" si="185"/>
        <v>92.302500000000293</v>
      </c>
    </row>
    <row r="1900" spans="12:18" hidden="1">
      <c r="L1900" s="71"/>
      <c r="M1900" s="48">
        <v>6.66</v>
      </c>
      <c r="N1900" s="49">
        <f t="shared" si="181"/>
        <v>82.52799999999948</v>
      </c>
      <c r="O1900" s="49">
        <f t="shared" si="182"/>
        <v>85.454000000000306</v>
      </c>
      <c r="P1900" s="49">
        <f t="shared" si="183"/>
        <v>88.279999999999475</v>
      </c>
      <c r="Q1900" s="49">
        <f t="shared" si="184"/>
        <v>90.064000000000561</v>
      </c>
      <c r="R1900" s="49">
        <f t="shared" si="185"/>
        <v>92.306000000000296</v>
      </c>
    </row>
    <row r="1901" spans="12:18" hidden="1">
      <c r="L1901" s="71"/>
      <c r="M1901" s="48">
        <v>6.67</v>
      </c>
      <c r="N1901" s="49">
        <f t="shared" si="181"/>
        <v>82.535999999999476</v>
      </c>
      <c r="O1901" s="49">
        <f t="shared" si="182"/>
        <v>85.460500000000309</v>
      </c>
      <c r="P1901" s="49">
        <f t="shared" si="183"/>
        <v>88.284999999999471</v>
      </c>
      <c r="Q1901" s="49">
        <f t="shared" si="184"/>
        <v>90.068000000000566</v>
      </c>
      <c r="R1901" s="49">
        <f t="shared" si="185"/>
        <v>92.309500000000298</v>
      </c>
    </row>
    <row r="1902" spans="12:18" hidden="1">
      <c r="L1902" s="71"/>
      <c r="M1902" s="48">
        <v>6.68</v>
      </c>
      <c r="N1902" s="49">
        <f t="shared" si="181"/>
        <v>82.543999999999471</v>
      </c>
      <c r="O1902" s="49">
        <f t="shared" si="182"/>
        <v>85.467000000000311</v>
      </c>
      <c r="P1902" s="49">
        <f t="shared" si="183"/>
        <v>88.289999999999466</v>
      </c>
      <c r="Q1902" s="49">
        <f t="shared" si="184"/>
        <v>90.072000000000571</v>
      </c>
      <c r="R1902" s="49">
        <f t="shared" si="185"/>
        <v>92.313000000000301</v>
      </c>
    </row>
    <row r="1903" spans="12:18" hidden="1">
      <c r="L1903" s="71"/>
      <c r="M1903" s="48">
        <v>6.69</v>
      </c>
      <c r="N1903" s="49">
        <f t="shared" si="181"/>
        <v>82.551999999999467</v>
      </c>
      <c r="O1903" s="49">
        <f t="shared" si="182"/>
        <v>85.473500000000314</v>
      </c>
      <c r="P1903" s="49">
        <f t="shared" si="183"/>
        <v>88.294999999999462</v>
      </c>
      <c r="Q1903" s="49">
        <f t="shared" si="184"/>
        <v>90.076000000000576</v>
      </c>
      <c r="R1903" s="49">
        <f t="shared" si="185"/>
        <v>92.316500000000303</v>
      </c>
    </row>
    <row r="1904" spans="12:18" hidden="1">
      <c r="L1904" s="71"/>
      <c r="M1904" s="48">
        <v>6.7</v>
      </c>
      <c r="N1904" s="49">
        <f t="shared" si="181"/>
        <v>82.559999999999462</v>
      </c>
      <c r="O1904" s="49">
        <f t="shared" si="182"/>
        <v>85.480000000000317</v>
      </c>
      <c r="P1904" s="49">
        <f t="shared" si="183"/>
        <v>88.299999999999457</v>
      </c>
      <c r="Q1904" s="49">
        <f t="shared" si="184"/>
        <v>90.080000000000581</v>
      </c>
      <c r="R1904" s="49">
        <f t="shared" si="185"/>
        <v>92.320000000000306</v>
      </c>
    </row>
    <row r="1905" spans="12:18" hidden="1">
      <c r="L1905" s="71"/>
      <c r="M1905" s="48">
        <v>6.71</v>
      </c>
      <c r="N1905" s="49">
        <f t="shared" si="181"/>
        <v>82.567999999999458</v>
      </c>
      <c r="O1905" s="49">
        <f t="shared" si="182"/>
        <v>85.486500000000319</v>
      </c>
      <c r="P1905" s="49">
        <f t="shared" si="183"/>
        <v>88.304999999999453</v>
      </c>
      <c r="Q1905" s="49">
        <f t="shared" si="184"/>
        <v>90.084000000000586</v>
      </c>
      <c r="R1905" s="49">
        <f t="shared" si="185"/>
        <v>92.323500000000308</v>
      </c>
    </row>
    <row r="1906" spans="12:18" hidden="1">
      <c r="L1906" s="71"/>
      <c r="M1906" s="48">
        <v>6.72</v>
      </c>
      <c r="N1906" s="49">
        <f t="shared" si="181"/>
        <v>82.575999999999453</v>
      </c>
      <c r="O1906" s="49">
        <f t="shared" si="182"/>
        <v>85.493000000000322</v>
      </c>
      <c r="P1906" s="49">
        <f t="shared" si="183"/>
        <v>88.309999999999448</v>
      </c>
      <c r="Q1906" s="49">
        <f t="shared" si="184"/>
        <v>90.088000000000591</v>
      </c>
      <c r="R1906" s="49">
        <f t="shared" si="185"/>
        <v>92.327000000000311</v>
      </c>
    </row>
    <row r="1907" spans="12:18" hidden="1">
      <c r="L1907" s="71"/>
      <c r="M1907" s="48">
        <v>6.73</v>
      </c>
      <c r="N1907" s="49">
        <f t="shared" si="181"/>
        <v>82.583999999999449</v>
      </c>
      <c r="O1907" s="49">
        <f t="shared" si="182"/>
        <v>85.499500000000324</v>
      </c>
      <c r="P1907" s="49">
        <f t="shared" si="183"/>
        <v>88.314999999999444</v>
      </c>
      <c r="Q1907" s="49">
        <f t="shared" si="184"/>
        <v>90.092000000000596</v>
      </c>
      <c r="R1907" s="49">
        <f t="shared" si="185"/>
        <v>92.330500000000313</v>
      </c>
    </row>
    <row r="1908" spans="12:18" hidden="1">
      <c r="L1908" s="71"/>
      <c r="M1908" s="48">
        <v>6.74</v>
      </c>
      <c r="N1908" s="49">
        <f t="shared" si="181"/>
        <v>82.591999999999445</v>
      </c>
      <c r="O1908" s="49">
        <f t="shared" si="182"/>
        <v>85.506000000000327</v>
      </c>
      <c r="P1908" s="49">
        <f t="shared" si="183"/>
        <v>88.319999999999439</v>
      </c>
      <c r="Q1908" s="49">
        <f t="shared" si="184"/>
        <v>90.0960000000006</v>
      </c>
      <c r="R1908" s="49">
        <f t="shared" si="185"/>
        <v>92.334000000000316</v>
      </c>
    </row>
    <row r="1909" spans="12:18" hidden="1">
      <c r="L1909" s="71"/>
      <c r="M1909" s="48">
        <v>6.75</v>
      </c>
      <c r="N1909" s="49">
        <f t="shared" si="181"/>
        <v>82.59999999999944</v>
      </c>
      <c r="O1909" s="49">
        <f t="shared" si="182"/>
        <v>85.51250000000033</v>
      </c>
      <c r="P1909" s="49">
        <f t="shared" si="183"/>
        <v>88.324999999999434</v>
      </c>
      <c r="Q1909" s="49">
        <f t="shared" si="184"/>
        <v>90.100000000000605</v>
      </c>
      <c r="R1909" s="49">
        <f t="shared" si="185"/>
        <v>92.337500000000318</v>
      </c>
    </row>
    <row r="1910" spans="12:18" hidden="1">
      <c r="L1910" s="71"/>
      <c r="M1910" s="48">
        <v>6.76</v>
      </c>
      <c r="N1910" s="49">
        <f t="shared" si="181"/>
        <v>82.607999999999436</v>
      </c>
      <c r="O1910" s="49">
        <f t="shared" si="182"/>
        <v>85.519000000000332</v>
      </c>
      <c r="P1910" s="49">
        <f t="shared" si="183"/>
        <v>88.32999999999943</v>
      </c>
      <c r="Q1910" s="49">
        <f t="shared" si="184"/>
        <v>90.10400000000061</v>
      </c>
      <c r="R1910" s="49">
        <f t="shared" si="185"/>
        <v>92.341000000000321</v>
      </c>
    </row>
    <row r="1911" spans="12:18" hidden="1">
      <c r="L1911" s="71"/>
      <c r="M1911" s="48">
        <v>6.77</v>
      </c>
      <c r="N1911" s="49">
        <f t="shared" si="181"/>
        <v>82.615999999999431</v>
      </c>
      <c r="O1911" s="49">
        <f t="shared" si="182"/>
        <v>85.525500000000335</v>
      </c>
      <c r="P1911" s="49">
        <f t="shared" si="183"/>
        <v>88.334999999999425</v>
      </c>
      <c r="Q1911" s="49">
        <f t="shared" si="184"/>
        <v>90.108000000000615</v>
      </c>
      <c r="R1911" s="49">
        <f t="shared" si="185"/>
        <v>92.344500000000323</v>
      </c>
    </row>
    <row r="1912" spans="12:18" hidden="1">
      <c r="L1912" s="71"/>
      <c r="M1912" s="48">
        <v>6.78</v>
      </c>
      <c r="N1912" s="49">
        <f t="shared" si="181"/>
        <v>82.623999999999427</v>
      </c>
      <c r="O1912" s="49">
        <f t="shared" si="182"/>
        <v>85.532000000000338</v>
      </c>
      <c r="P1912" s="49">
        <f t="shared" si="183"/>
        <v>88.339999999999421</v>
      </c>
      <c r="Q1912" s="49">
        <f t="shared" si="184"/>
        <v>90.11200000000062</v>
      </c>
      <c r="R1912" s="49">
        <f t="shared" si="185"/>
        <v>92.348000000000326</v>
      </c>
    </row>
    <row r="1913" spans="12:18" hidden="1">
      <c r="L1913" s="71"/>
      <c r="M1913" s="48">
        <v>6.79</v>
      </c>
      <c r="N1913" s="49">
        <f t="shared" si="181"/>
        <v>82.631999999999422</v>
      </c>
      <c r="O1913" s="49">
        <f t="shared" si="182"/>
        <v>85.53850000000034</v>
      </c>
      <c r="P1913" s="49">
        <f t="shared" si="183"/>
        <v>88.344999999999416</v>
      </c>
      <c r="Q1913" s="49">
        <f t="shared" si="184"/>
        <v>90.116000000000625</v>
      </c>
      <c r="R1913" s="49">
        <f t="shared" si="185"/>
        <v>92.351500000000328</v>
      </c>
    </row>
    <row r="1914" spans="12:18" hidden="1">
      <c r="L1914" s="71"/>
      <c r="M1914" s="48">
        <v>6.8</v>
      </c>
      <c r="N1914" s="49">
        <f t="shared" ref="N1914:N1977" si="186">N1913+0.008</f>
        <v>82.639999999999418</v>
      </c>
      <c r="O1914" s="49">
        <f t="shared" ref="O1914:O1977" si="187">O1913+0.0065</f>
        <v>85.545000000000343</v>
      </c>
      <c r="P1914" s="49">
        <f t="shared" ref="P1914:P1977" si="188">P1913+0.005</f>
        <v>88.349999999999412</v>
      </c>
      <c r="Q1914" s="49">
        <f t="shared" ref="Q1914:Q1977" si="189">Q1913+0.004</f>
        <v>90.12000000000063</v>
      </c>
      <c r="R1914" s="49">
        <f t="shared" ref="R1914:R1977" si="190">R1913+0.0035</f>
        <v>92.355000000000331</v>
      </c>
    </row>
    <row r="1915" spans="12:18" hidden="1">
      <c r="L1915" s="71"/>
      <c r="M1915" s="48">
        <v>6.81</v>
      </c>
      <c r="N1915" s="49">
        <f t="shared" si="186"/>
        <v>82.647999999999413</v>
      </c>
      <c r="O1915" s="49">
        <f t="shared" si="187"/>
        <v>85.551500000000345</v>
      </c>
      <c r="P1915" s="49">
        <f t="shared" si="188"/>
        <v>88.354999999999407</v>
      </c>
      <c r="Q1915" s="49">
        <f t="shared" si="189"/>
        <v>90.124000000000635</v>
      </c>
      <c r="R1915" s="49">
        <f t="shared" si="190"/>
        <v>92.358500000000333</v>
      </c>
    </row>
    <row r="1916" spans="12:18" hidden="1">
      <c r="L1916" s="71"/>
      <c r="M1916" s="48">
        <v>6.82</v>
      </c>
      <c r="N1916" s="49">
        <f t="shared" si="186"/>
        <v>82.655999999999409</v>
      </c>
      <c r="O1916" s="49">
        <f t="shared" si="187"/>
        <v>85.558000000000348</v>
      </c>
      <c r="P1916" s="49">
        <f t="shared" si="188"/>
        <v>88.359999999999403</v>
      </c>
      <c r="Q1916" s="49">
        <f t="shared" si="189"/>
        <v>90.12800000000064</v>
      </c>
      <c r="R1916" s="49">
        <f t="shared" si="190"/>
        <v>92.362000000000336</v>
      </c>
    </row>
    <row r="1917" spans="12:18" hidden="1">
      <c r="L1917" s="71"/>
      <c r="M1917" s="48">
        <v>6.83</v>
      </c>
      <c r="N1917" s="49">
        <f t="shared" si="186"/>
        <v>82.663999999999405</v>
      </c>
      <c r="O1917" s="49">
        <f t="shared" si="187"/>
        <v>85.564500000000351</v>
      </c>
      <c r="P1917" s="49">
        <f t="shared" si="188"/>
        <v>88.364999999999398</v>
      </c>
      <c r="Q1917" s="49">
        <f t="shared" si="189"/>
        <v>90.132000000000644</v>
      </c>
      <c r="R1917" s="49">
        <f t="shared" si="190"/>
        <v>92.365500000000338</v>
      </c>
    </row>
    <row r="1918" spans="12:18" hidden="1">
      <c r="L1918" s="71"/>
      <c r="M1918" s="48">
        <v>6.84</v>
      </c>
      <c r="N1918" s="49">
        <f t="shared" si="186"/>
        <v>82.6719999999994</v>
      </c>
      <c r="O1918" s="49">
        <f t="shared" si="187"/>
        <v>85.571000000000353</v>
      </c>
      <c r="P1918" s="49">
        <f t="shared" si="188"/>
        <v>88.369999999999393</v>
      </c>
      <c r="Q1918" s="49">
        <f t="shared" si="189"/>
        <v>90.136000000000649</v>
      </c>
      <c r="R1918" s="49">
        <f t="shared" si="190"/>
        <v>92.369000000000341</v>
      </c>
    </row>
    <row r="1919" spans="12:18" hidden="1">
      <c r="L1919" s="71"/>
      <c r="M1919" s="48">
        <v>6.85</v>
      </c>
      <c r="N1919" s="49">
        <f t="shared" si="186"/>
        <v>82.679999999999396</v>
      </c>
      <c r="O1919" s="49">
        <f t="shared" si="187"/>
        <v>85.577500000000356</v>
      </c>
      <c r="P1919" s="49">
        <f t="shared" si="188"/>
        <v>88.374999999999389</v>
      </c>
      <c r="Q1919" s="49">
        <f t="shared" si="189"/>
        <v>90.140000000000654</v>
      </c>
      <c r="R1919" s="49">
        <f t="shared" si="190"/>
        <v>92.372500000000343</v>
      </c>
    </row>
    <row r="1920" spans="12:18" hidden="1">
      <c r="L1920" s="71"/>
      <c r="M1920" s="48">
        <v>6.86</v>
      </c>
      <c r="N1920" s="49">
        <f t="shared" si="186"/>
        <v>82.687999999999391</v>
      </c>
      <c r="O1920" s="49">
        <f t="shared" si="187"/>
        <v>85.584000000000358</v>
      </c>
      <c r="P1920" s="49">
        <f t="shared" si="188"/>
        <v>88.379999999999384</v>
      </c>
      <c r="Q1920" s="49">
        <f t="shared" si="189"/>
        <v>90.144000000000659</v>
      </c>
      <c r="R1920" s="49">
        <f t="shared" si="190"/>
        <v>92.376000000000346</v>
      </c>
    </row>
    <row r="1921" spans="12:18" hidden="1">
      <c r="L1921" s="71"/>
      <c r="M1921" s="48">
        <v>6.87</v>
      </c>
      <c r="N1921" s="49">
        <f t="shared" si="186"/>
        <v>82.695999999999387</v>
      </c>
      <c r="O1921" s="49">
        <f t="shared" si="187"/>
        <v>85.590500000000361</v>
      </c>
      <c r="P1921" s="49">
        <f t="shared" si="188"/>
        <v>88.38499999999938</v>
      </c>
      <c r="Q1921" s="49">
        <f t="shared" si="189"/>
        <v>90.148000000000664</v>
      </c>
      <c r="R1921" s="49">
        <f t="shared" si="190"/>
        <v>92.379500000000348</v>
      </c>
    </row>
    <row r="1922" spans="12:18" hidden="1">
      <c r="L1922" s="71"/>
      <c r="M1922" s="48">
        <v>6.88</v>
      </c>
      <c r="N1922" s="49">
        <f t="shared" si="186"/>
        <v>82.703999999999382</v>
      </c>
      <c r="O1922" s="49">
        <f t="shared" si="187"/>
        <v>85.597000000000364</v>
      </c>
      <c r="P1922" s="49">
        <f t="shared" si="188"/>
        <v>88.389999999999375</v>
      </c>
      <c r="Q1922" s="49">
        <f t="shared" si="189"/>
        <v>90.152000000000669</v>
      </c>
      <c r="R1922" s="49">
        <f t="shared" si="190"/>
        <v>92.383000000000351</v>
      </c>
    </row>
    <row r="1923" spans="12:18" hidden="1">
      <c r="L1923" s="71"/>
      <c r="M1923" s="48">
        <v>6.89</v>
      </c>
      <c r="N1923" s="49">
        <f t="shared" si="186"/>
        <v>82.711999999999378</v>
      </c>
      <c r="O1923" s="49">
        <f t="shared" si="187"/>
        <v>85.603500000000366</v>
      </c>
      <c r="P1923" s="49">
        <f t="shared" si="188"/>
        <v>88.394999999999371</v>
      </c>
      <c r="Q1923" s="49">
        <f t="shared" si="189"/>
        <v>90.156000000000674</v>
      </c>
      <c r="R1923" s="49">
        <f t="shared" si="190"/>
        <v>92.386500000000353</v>
      </c>
    </row>
    <row r="1924" spans="12:18" hidden="1">
      <c r="L1924" s="71"/>
      <c r="M1924" s="48">
        <v>6.9</v>
      </c>
      <c r="N1924" s="49">
        <f t="shared" si="186"/>
        <v>82.719999999999374</v>
      </c>
      <c r="O1924" s="49">
        <f t="shared" si="187"/>
        <v>85.610000000000369</v>
      </c>
      <c r="P1924" s="49">
        <f t="shared" si="188"/>
        <v>88.399999999999366</v>
      </c>
      <c r="Q1924" s="49">
        <f t="shared" si="189"/>
        <v>90.160000000000679</v>
      </c>
      <c r="R1924" s="49">
        <f t="shared" si="190"/>
        <v>92.390000000000356</v>
      </c>
    </row>
    <row r="1925" spans="12:18" hidden="1">
      <c r="L1925" s="71"/>
      <c r="M1925" s="48">
        <v>6.91</v>
      </c>
      <c r="N1925" s="49">
        <f t="shared" si="186"/>
        <v>82.727999999999369</v>
      </c>
      <c r="O1925" s="49">
        <f t="shared" si="187"/>
        <v>85.616500000000372</v>
      </c>
      <c r="P1925" s="49">
        <f t="shared" si="188"/>
        <v>88.404999999999362</v>
      </c>
      <c r="Q1925" s="49">
        <f t="shared" si="189"/>
        <v>90.164000000000684</v>
      </c>
      <c r="R1925" s="49">
        <f t="shared" si="190"/>
        <v>92.393500000000358</v>
      </c>
    </row>
    <row r="1926" spans="12:18" hidden="1">
      <c r="L1926" s="71"/>
      <c r="M1926" s="48">
        <v>6.92</v>
      </c>
      <c r="N1926" s="49">
        <f t="shared" si="186"/>
        <v>82.735999999999365</v>
      </c>
      <c r="O1926" s="49">
        <f t="shared" si="187"/>
        <v>85.623000000000374</v>
      </c>
      <c r="P1926" s="49">
        <f t="shared" si="188"/>
        <v>88.409999999999357</v>
      </c>
      <c r="Q1926" s="49">
        <f t="shared" si="189"/>
        <v>90.168000000000688</v>
      </c>
      <c r="R1926" s="49">
        <f t="shared" si="190"/>
        <v>92.397000000000361</v>
      </c>
    </row>
    <row r="1927" spans="12:18" hidden="1">
      <c r="L1927" s="71"/>
      <c r="M1927" s="48">
        <v>6.93</v>
      </c>
      <c r="N1927" s="49">
        <f t="shared" si="186"/>
        <v>82.74399999999936</v>
      </c>
      <c r="O1927" s="49">
        <f t="shared" si="187"/>
        <v>85.629500000000377</v>
      </c>
      <c r="P1927" s="49">
        <f t="shared" si="188"/>
        <v>88.414999999999353</v>
      </c>
      <c r="Q1927" s="49">
        <f t="shared" si="189"/>
        <v>90.172000000000693</v>
      </c>
      <c r="R1927" s="49">
        <f t="shared" si="190"/>
        <v>92.400500000000363</v>
      </c>
    </row>
    <row r="1928" spans="12:18" hidden="1">
      <c r="L1928" s="71"/>
      <c r="M1928" s="48">
        <v>6.94</v>
      </c>
      <c r="N1928" s="49">
        <f t="shared" si="186"/>
        <v>82.751999999999356</v>
      </c>
      <c r="O1928" s="49">
        <f t="shared" si="187"/>
        <v>85.636000000000379</v>
      </c>
      <c r="P1928" s="49">
        <f t="shared" si="188"/>
        <v>88.419999999999348</v>
      </c>
      <c r="Q1928" s="49">
        <f t="shared" si="189"/>
        <v>90.176000000000698</v>
      </c>
      <c r="R1928" s="49">
        <f t="shared" si="190"/>
        <v>92.404000000000366</v>
      </c>
    </row>
    <row r="1929" spans="12:18" hidden="1">
      <c r="L1929" s="71"/>
      <c r="M1929" s="48">
        <v>6.95</v>
      </c>
      <c r="N1929" s="49">
        <f t="shared" si="186"/>
        <v>82.759999999999351</v>
      </c>
      <c r="O1929" s="49">
        <f t="shared" si="187"/>
        <v>85.642500000000382</v>
      </c>
      <c r="P1929" s="49">
        <f t="shared" si="188"/>
        <v>88.424999999999343</v>
      </c>
      <c r="Q1929" s="49">
        <f t="shared" si="189"/>
        <v>90.180000000000703</v>
      </c>
      <c r="R1929" s="49">
        <f t="shared" si="190"/>
        <v>92.407500000000368</v>
      </c>
    </row>
    <row r="1930" spans="12:18" hidden="1">
      <c r="L1930" s="71"/>
      <c r="M1930" s="48">
        <v>6.96</v>
      </c>
      <c r="N1930" s="49">
        <f t="shared" si="186"/>
        <v>82.767999999999347</v>
      </c>
      <c r="O1930" s="49">
        <f t="shared" si="187"/>
        <v>85.649000000000385</v>
      </c>
      <c r="P1930" s="49">
        <f t="shared" si="188"/>
        <v>88.429999999999339</v>
      </c>
      <c r="Q1930" s="49">
        <f t="shared" si="189"/>
        <v>90.184000000000708</v>
      </c>
      <c r="R1930" s="49">
        <f t="shared" si="190"/>
        <v>92.411000000000371</v>
      </c>
    </row>
    <row r="1931" spans="12:18" hidden="1">
      <c r="L1931" s="71"/>
      <c r="M1931" s="48">
        <v>6.97</v>
      </c>
      <c r="N1931" s="49">
        <f t="shared" si="186"/>
        <v>82.775999999999343</v>
      </c>
      <c r="O1931" s="49">
        <f t="shared" si="187"/>
        <v>85.655500000000387</v>
      </c>
      <c r="P1931" s="49">
        <f t="shared" si="188"/>
        <v>88.434999999999334</v>
      </c>
      <c r="Q1931" s="49">
        <f t="shared" si="189"/>
        <v>90.188000000000713</v>
      </c>
      <c r="R1931" s="49">
        <f t="shared" si="190"/>
        <v>92.414500000000373</v>
      </c>
    </row>
    <row r="1932" spans="12:18" hidden="1">
      <c r="L1932" s="71"/>
      <c r="M1932" s="48">
        <v>6.98</v>
      </c>
      <c r="N1932" s="49">
        <f t="shared" si="186"/>
        <v>82.783999999999338</v>
      </c>
      <c r="O1932" s="49">
        <f t="shared" si="187"/>
        <v>85.66200000000039</v>
      </c>
      <c r="P1932" s="49">
        <f t="shared" si="188"/>
        <v>88.43999999999933</v>
      </c>
      <c r="Q1932" s="49">
        <f t="shared" si="189"/>
        <v>90.192000000000718</v>
      </c>
      <c r="R1932" s="49">
        <f t="shared" si="190"/>
        <v>92.418000000000376</v>
      </c>
    </row>
    <row r="1933" spans="12:18" hidden="1">
      <c r="L1933" s="71"/>
      <c r="M1933" s="48">
        <v>6.99</v>
      </c>
      <c r="N1933" s="49">
        <f t="shared" si="186"/>
        <v>82.791999999999334</v>
      </c>
      <c r="O1933" s="49">
        <f t="shared" si="187"/>
        <v>85.668500000000392</v>
      </c>
      <c r="P1933" s="49">
        <f t="shared" si="188"/>
        <v>88.444999999999325</v>
      </c>
      <c r="Q1933" s="49">
        <f t="shared" si="189"/>
        <v>90.196000000000723</v>
      </c>
      <c r="R1933" s="49">
        <f t="shared" si="190"/>
        <v>92.421500000000378</v>
      </c>
    </row>
    <row r="1934" spans="12:18" hidden="1">
      <c r="L1934" s="71"/>
      <c r="M1934" s="48">
        <v>7</v>
      </c>
      <c r="N1934" s="49">
        <f t="shared" si="186"/>
        <v>82.799999999999329</v>
      </c>
      <c r="O1934" s="49">
        <f t="shared" si="187"/>
        <v>85.675000000000395</v>
      </c>
      <c r="P1934" s="49">
        <f t="shared" si="188"/>
        <v>88.449999999999321</v>
      </c>
      <c r="Q1934" s="49">
        <f t="shared" si="189"/>
        <v>90.200000000000728</v>
      </c>
      <c r="R1934" s="49">
        <f t="shared" si="190"/>
        <v>92.425000000000381</v>
      </c>
    </row>
    <row r="1935" spans="12:18" hidden="1">
      <c r="L1935" s="71"/>
      <c r="M1935" s="48">
        <v>7.01</v>
      </c>
      <c r="N1935" s="49">
        <f t="shared" si="186"/>
        <v>82.807999999999325</v>
      </c>
      <c r="O1935" s="49">
        <f t="shared" si="187"/>
        <v>85.681500000000398</v>
      </c>
      <c r="P1935" s="49">
        <f t="shared" si="188"/>
        <v>88.454999999999316</v>
      </c>
      <c r="Q1935" s="49">
        <f t="shared" si="189"/>
        <v>90.204000000000732</v>
      </c>
      <c r="R1935" s="49">
        <f t="shared" si="190"/>
        <v>92.428500000000383</v>
      </c>
    </row>
    <row r="1936" spans="12:18" hidden="1">
      <c r="L1936" s="71"/>
      <c r="M1936" s="48">
        <v>7.02</v>
      </c>
      <c r="N1936" s="49">
        <f t="shared" si="186"/>
        <v>82.81599999999932</v>
      </c>
      <c r="O1936" s="49">
        <f t="shared" si="187"/>
        <v>85.6880000000004</v>
      </c>
      <c r="P1936" s="49">
        <f t="shared" si="188"/>
        <v>88.459999999999312</v>
      </c>
      <c r="Q1936" s="49">
        <f t="shared" si="189"/>
        <v>90.208000000000737</v>
      </c>
      <c r="R1936" s="49">
        <f t="shared" si="190"/>
        <v>92.432000000000386</v>
      </c>
    </row>
    <row r="1937" spans="12:18" hidden="1">
      <c r="L1937" s="71"/>
      <c r="M1937" s="48">
        <v>7.03</v>
      </c>
      <c r="N1937" s="49">
        <f t="shared" si="186"/>
        <v>82.823999999999316</v>
      </c>
      <c r="O1937" s="49">
        <f t="shared" si="187"/>
        <v>85.694500000000403</v>
      </c>
      <c r="P1937" s="49">
        <f t="shared" si="188"/>
        <v>88.464999999999307</v>
      </c>
      <c r="Q1937" s="49">
        <f t="shared" si="189"/>
        <v>90.212000000000742</v>
      </c>
      <c r="R1937" s="49">
        <f t="shared" si="190"/>
        <v>92.435500000000388</v>
      </c>
    </row>
    <row r="1938" spans="12:18" hidden="1">
      <c r="L1938" s="71"/>
      <c r="M1938" s="48">
        <v>7.04</v>
      </c>
      <c r="N1938" s="49">
        <f t="shared" si="186"/>
        <v>82.831999999999312</v>
      </c>
      <c r="O1938" s="49">
        <f t="shared" si="187"/>
        <v>85.701000000000406</v>
      </c>
      <c r="P1938" s="49">
        <f t="shared" si="188"/>
        <v>88.469999999999303</v>
      </c>
      <c r="Q1938" s="49">
        <f t="shared" si="189"/>
        <v>90.216000000000747</v>
      </c>
      <c r="R1938" s="49">
        <f t="shared" si="190"/>
        <v>92.439000000000391</v>
      </c>
    </row>
    <row r="1939" spans="12:18" hidden="1">
      <c r="L1939" s="71"/>
      <c r="M1939" s="48">
        <v>7.05</v>
      </c>
      <c r="N1939" s="49">
        <f t="shared" si="186"/>
        <v>82.839999999999307</v>
      </c>
      <c r="O1939" s="49">
        <f t="shared" si="187"/>
        <v>85.707500000000408</v>
      </c>
      <c r="P1939" s="49">
        <f t="shared" si="188"/>
        <v>88.474999999999298</v>
      </c>
      <c r="Q1939" s="49">
        <f t="shared" si="189"/>
        <v>90.220000000000752</v>
      </c>
      <c r="R1939" s="49">
        <f t="shared" si="190"/>
        <v>92.442500000000393</v>
      </c>
    </row>
    <row r="1940" spans="12:18" hidden="1">
      <c r="L1940" s="71"/>
      <c r="M1940" s="48">
        <v>7.06</v>
      </c>
      <c r="N1940" s="49">
        <f t="shared" si="186"/>
        <v>82.847999999999303</v>
      </c>
      <c r="O1940" s="49">
        <f t="shared" si="187"/>
        <v>85.714000000000411</v>
      </c>
      <c r="P1940" s="49">
        <f t="shared" si="188"/>
        <v>88.479999999999293</v>
      </c>
      <c r="Q1940" s="49">
        <f t="shared" si="189"/>
        <v>90.224000000000757</v>
      </c>
      <c r="R1940" s="49">
        <f t="shared" si="190"/>
        <v>92.446000000000396</v>
      </c>
    </row>
    <row r="1941" spans="12:18" hidden="1">
      <c r="L1941" s="71"/>
      <c r="M1941" s="48">
        <v>7.07</v>
      </c>
      <c r="N1941" s="49">
        <f t="shared" si="186"/>
        <v>82.855999999999298</v>
      </c>
      <c r="O1941" s="49">
        <f t="shared" si="187"/>
        <v>85.720500000000413</v>
      </c>
      <c r="P1941" s="49">
        <f t="shared" si="188"/>
        <v>88.484999999999289</v>
      </c>
      <c r="Q1941" s="49">
        <f t="shared" si="189"/>
        <v>90.228000000000762</v>
      </c>
      <c r="R1941" s="49">
        <f t="shared" si="190"/>
        <v>92.449500000000398</v>
      </c>
    </row>
    <row r="1942" spans="12:18" hidden="1">
      <c r="L1942" s="71"/>
      <c r="M1942" s="48">
        <v>7.08</v>
      </c>
      <c r="N1942" s="49">
        <f t="shared" si="186"/>
        <v>82.863999999999294</v>
      </c>
      <c r="O1942" s="49">
        <f t="shared" si="187"/>
        <v>85.727000000000416</v>
      </c>
      <c r="P1942" s="49">
        <f t="shared" si="188"/>
        <v>88.489999999999284</v>
      </c>
      <c r="Q1942" s="49">
        <f t="shared" si="189"/>
        <v>90.232000000000767</v>
      </c>
      <c r="R1942" s="49">
        <f t="shared" si="190"/>
        <v>92.453000000000401</v>
      </c>
    </row>
    <row r="1943" spans="12:18" hidden="1">
      <c r="L1943" s="71"/>
      <c r="M1943" s="48">
        <v>7.09</v>
      </c>
      <c r="N1943" s="49">
        <f t="shared" si="186"/>
        <v>82.871999999999289</v>
      </c>
      <c r="O1943" s="49">
        <f t="shared" si="187"/>
        <v>85.733500000000419</v>
      </c>
      <c r="P1943" s="49">
        <f t="shared" si="188"/>
        <v>88.49499999999928</v>
      </c>
      <c r="Q1943" s="49">
        <f t="shared" si="189"/>
        <v>90.236000000000772</v>
      </c>
      <c r="R1943" s="49">
        <f t="shared" si="190"/>
        <v>92.456500000000403</v>
      </c>
    </row>
    <row r="1944" spans="12:18" hidden="1">
      <c r="L1944" s="71"/>
      <c r="M1944" s="48">
        <v>7.1</v>
      </c>
      <c r="N1944" s="49">
        <f t="shared" si="186"/>
        <v>82.879999999999285</v>
      </c>
      <c r="O1944" s="49">
        <f t="shared" si="187"/>
        <v>85.740000000000421</v>
      </c>
      <c r="P1944" s="49">
        <f t="shared" si="188"/>
        <v>88.499999999999275</v>
      </c>
      <c r="Q1944" s="49">
        <f t="shared" si="189"/>
        <v>90.240000000000776</v>
      </c>
      <c r="R1944" s="49">
        <f t="shared" si="190"/>
        <v>92.460000000000406</v>
      </c>
    </row>
    <row r="1945" spans="12:18" hidden="1">
      <c r="L1945" s="71"/>
      <c r="M1945" s="48">
        <v>7.11</v>
      </c>
      <c r="N1945" s="49">
        <f t="shared" si="186"/>
        <v>82.88799999999928</v>
      </c>
      <c r="O1945" s="49">
        <f t="shared" si="187"/>
        <v>85.746500000000424</v>
      </c>
      <c r="P1945" s="49">
        <f t="shared" si="188"/>
        <v>88.504999999999271</v>
      </c>
      <c r="Q1945" s="49">
        <f t="shared" si="189"/>
        <v>90.244000000000781</v>
      </c>
      <c r="R1945" s="49">
        <f t="shared" si="190"/>
        <v>92.463500000000408</v>
      </c>
    </row>
    <row r="1946" spans="12:18" hidden="1">
      <c r="L1946" s="71"/>
      <c r="M1946" s="48">
        <v>7.12</v>
      </c>
      <c r="N1946" s="49">
        <f t="shared" si="186"/>
        <v>82.895999999999276</v>
      </c>
      <c r="O1946" s="49">
        <f t="shared" si="187"/>
        <v>85.753000000000426</v>
      </c>
      <c r="P1946" s="49">
        <f t="shared" si="188"/>
        <v>88.509999999999266</v>
      </c>
      <c r="Q1946" s="49">
        <f t="shared" si="189"/>
        <v>90.248000000000786</v>
      </c>
      <c r="R1946" s="49">
        <f t="shared" si="190"/>
        <v>92.467000000000411</v>
      </c>
    </row>
    <row r="1947" spans="12:18" hidden="1">
      <c r="L1947" s="71"/>
      <c r="M1947" s="48">
        <v>7.13</v>
      </c>
      <c r="N1947" s="49">
        <f t="shared" si="186"/>
        <v>82.903999999999272</v>
      </c>
      <c r="O1947" s="49">
        <f t="shared" si="187"/>
        <v>85.759500000000429</v>
      </c>
      <c r="P1947" s="49">
        <f t="shared" si="188"/>
        <v>88.514999999999262</v>
      </c>
      <c r="Q1947" s="49">
        <f t="shared" si="189"/>
        <v>90.252000000000791</v>
      </c>
      <c r="R1947" s="49">
        <f t="shared" si="190"/>
        <v>92.470500000000413</v>
      </c>
    </row>
    <row r="1948" spans="12:18" hidden="1">
      <c r="L1948" s="71"/>
      <c r="M1948" s="48">
        <v>7.14</v>
      </c>
      <c r="N1948" s="49">
        <f t="shared" si="186"/>
        <v>82.911999999999267</v>
      </c>
      <c r="O1948" s="49">
        <f t="shared" si="187"/>
        <v>85.766000000000432</v>
      </c>
      <c r="P1948" s="49">
        <f t="shared" si="188"/>
        <v>88.519999999999257</v>
      </c>
      <c r="Q1948" s="49">
        <f t="shared" si="189"/>
        <v>90.256000000000796</v>
      </c>
      <c r="R1948" s="49">
        <f t="shared" si="190"/>
        <v>92.474000000000416</v>
      </c>
    </row>
    <row r="1949" spans="12:18" hidden="1">
      <c r="L1949" s="71"/>
      <c r="M1949" s="48">
        <v>7.15</v>
      </c>
      <c r="N1949" s="49">
        <f t="shared" si="186"/>
        <v>82.919999999999263</v>
      </c>
      <c r="O1949" s="49">
        <f t="shared" si="187"/>
        <v>85.772500000000434</v>
      </c>
      <c r="P1949" s="49">
        <f t="shared" si="188"/>
        <v>88.524999999999253</v>
      </c>
      <c r="Q1949" s="49">
        <f t="shared" si="189"/>
        <v>90.260000000000801</v>
      </c>
      <c r="R1949" s="49">
        <f t="shared" si="190"/>
        <v>92.477500000000418</v>
      </c>
    </row>
    <row r="1950" spans="12:18" hidden="1">
      <c r="L1950" s="71"/>
      <c r="M1950" s="48">
        <v>7.16</v>
      </c>
      <c r="N1950" s="49">
        <f t="shared" si="186"/>
        <v>82.927999999999258</v>
      </c>
      <c r="O1950" s="49">
        <f t="shared" si="187"/>
        <v>85.779000000000437</v>
      </c>
      <c r="P1950" s="49">
        <f t="shared" si="188"/>
        <v>88.529999999999248</v>
      </c>
      <c r="Q1950" s="49">
        <f t="shared" si="189"/>
        <v>90.264000000000806</v>
      </c>
      <c r="R1950" s="49">
        <f t="shared" si="190"/>
        <v>92.481000000000421</v>
      </c>
    </row>
    <row r="1951" spans="12:18" hidden="1">
      <c r="L1951" s="71"/>
      <c r="M1951" s="48">
        <v>7.17</v>
      </c>
      <c r="N1951" s="49">
        <f t="shared" si="186"/>
        <v>82.935999999999254</v>
      </c>
      <c r="O1951" s="49">
        <f t="shared" si="187"/>
        <v>85.78550000000044</v>
      </c>
      <c r="P1951" s="49">
        <f t="shared" si="188"/>
        <v>88.534999999999243</v>
      </c>
      <c r="Q1951" s="49">
        <f t="shared" si="189"/>
        <v>90.268000000000811</v>
      </c>
      <c r="R1951" s="49">
        <f t="shared" si="190"/>
        <v>92.484500000000423</v>
      </c>
    </row>
    <row r="1952" spans="12:18" hidden="1">
      <c r="L1952" s="71"/>
      <c r="M1952" s="48">
        <v>7.18</v>
      </c>
      <c r="N1952" s="49">
        <f t="shared" si="186"/>
        <v>82.943999999999249</v>
      </c>
      <c r="O1952" s="49">
        <f t="shared" si="187"/>
        <v>85.792000000000442</v>
      </c>
      <c r="P1952" s="49">
        <f t="shared" si="188"/>
        <v>88.539999999999239</v>
      </c>
      <c r="Q1952" s="49">
        <f t="shared" si="189"/>
        <v>90.272000000000816</v>
      </c>
      <c r="R1952" s="49">
        <f t="shared" si="190"/>
        <v>92.488000000000426</v>
      </c>
    </row>
    <row r="1953" spans="12:18" hidden="1">
      <c r="L1953" s="71"/>
      <c r="M1953" s="48">
        <v>7.19</v>
      </c>
      <c r="N1953" s="49">
        <f t="shared" si="186"/>
        <v>82.951999999999245</v>
      </c>
      <c r="O1953" s="49">
        <f t="shared" si="187"/>
        <v>85.798500000000445</v>
      </c>
      <c r="P1953" s="49">
        <f t="shared" si="188"/>
        <v>88.544999999999234</v>
      </c>
      <c r="Q1953" s="49">
        <f t="shared" si="189"/>
        <v>90.27600000000082</v>
      </c>
      <c r="R1953" s="49">
        <f t="shared" si="190"/>
        <v>92.491500000000428</v>
      </c>
    </row>
    <row r="1954" spans="12:18" hidden="1">
      <c r="L1954" s="71"/>
      <c r="M1954" s="48">
        <v>7.2</v>
      </c>
      <c r="N1954" s="49">
        <f t="shared" si="186"/>
        <v>82.959999999999241</v>
      </c>
      <c r="O1954" s="49">
        <f t="shared" si="187"/>
        <v>85.805000000000447</v>
      </c>
      <c r="P1954" s="49">
        <f t="shared" si="188"/>
        <v>88.54999999999923</v>
      </c>
      <c r="Q1954" s="49">
        <f t="shared" si="189"/>
        <v>90.280000000000825</v>
      </c>
      <c r="R1954" s="49">
        <f t="shared" si="190"/>
        <v>92.495000000000431</v>
      </c>
    </row>
    <row r="1955" spans="12:18" hidden="1">
      <c r="L1955" s="71"/>
      <c r="M1955" s="48">
        <v>7.21</v>
      </c>
      <c r="N1955" s="49">
        <f t="shared" si="186"/>
        <v>82.967999999999236</v>
      </c>
      <c r="O1955" s="49">
        <f t="shared" si="187"/>
        <v>85.81150000000045</v>
      </c>
      <c r="P1955" s="49">
        <f t="shared" si="188"/>
        <v>88.554999999999225</v>
      </c>
      <c r="Q1955" s="49">
        <f t="shared" si="189"/>
        <v>90.28400000000083</v>
      </c>
      <c r="R1955" s="49">
        <f t="shared" si="190"/>
        <v>92.498500000000433</v>
      </c>
    </row>
    <row r="1956" spans="12:18" hidden="1">
      <c r="L1956" s="71"/>
      <c r="M1956" s="48">
        <v>7.22</v>
      </c>
      <c r="N1956" s="49">
        <f t="shared" si="186"/>
        <v>82.975999999999232</v>
      </c>
      <c r="O1956" s="49">
        <f t="shared" si="187"/>
        <v>85.818000000000453</v>
      </c>
      <c r="P1956" s="49">
        <f t="shared" si="188"/>
        <v>88.559999999999221</v>
      </c>
      <c r="Q1956" s="49">
        <f t="shared" si="189"/>
        <v>90.288000000000835</v>
      </c>
      <c r="R1956" s="49">
        <f t="shared" si="190"/>
        <v>92.502000000000436</v>
      </c>
    </row>
    <row r="1957" spans="12:18" hidden="1">
      <c r="L1957" s="71"/>
      <c r="M1957" s="48">
        <v>7.23</v>
      </c>
      <c r="N1957" s="49">
        <f t="shared" si="186"/>
        <v>82.983999999999227</v>
      </c>
      <c r="O1957" s="49">
        <f t="shared" si="187"/>
        <v>85.824500000000455</v>
      </c>
      <c r="P1957" s="49">
        <f t="shared" si="188"/>
        <v>88.564999999999216</v>
      </c>
      <c r="Q1957" s="49">
        <f t="shared" si="189"/>
        <v>90.29200000000084</v>
      </c>
      <c r="R1957" s="49">
        <f t="shared" si="190"/>
        <v>92.505500000000438</v>
      </c>
    </row>
    <row r="1958" spans="12:18" hidden="1">
      <c r="L1958" s="71"/>
      <c r="M1958" s="48">
        <v>7.24</v>
      </c>
      <c r="N1958" s="49">
        <f t="shared" si="186"/>
        <v>82.991999999999223</v>
      </c>
      <c r="O1958" s="49">
        <f t="shared" si="187"/>
        <v>85.831000000000458</v>
      </c>
      <c r="P1958" s="49">
        <f t="shared" si="188"/>
        <v>88.569999999999212</v>
      </c>
      <c r="Q1958" s="49">
        <f t="shared" si="189"/>
        <v>90.296000000000845</v>
      </c>
      <c r="R1958" s="49">
        <f t="shared" si="190"/>
        <v>92.509000000000441</v>
      </c>
    </row>
    <row r="1959" spans="12:18" hidden="1">
      <c r="L1959" s="71"/>
      <c r="M1959" s="48">
        <v>7.25</v>
      </c>
      <c r="N1959" s="49">
        <f t="shared" si="186"/>
        <v>82.999999999999218</v>
      </c>
      <c r="O1959" s="49">
        <f t="shared" si="187"/>
        <v>85.83750000000046</v>
      </c>
      <c r="P1959" s="49">
        <f t="shared" si="188"/>
        <v>88.574999999999207</v>
      </c>
      <c r="Q1959" s="49">
        <f t="shared" si="189"/>
        <v>90.30000000000085</v>
      </c>
      <c r="R1959" s="49">
        <f t="shared" si="190"/>
        <v>92.512500000000443</v>
      </c>
    </row>
    <row r="1960" spans="12:18" hidden="1">
      <c r="L1960" s="71"/>
      <c r="M1960" s="48">
        <v>7.26</v>
      </c>
      <c r="N1960" s="49">
        <f t="shared" si="186"/>
        <v>83.007999999999214</v>
      </c>
      <c r="O1960" s="49">
        <f t="shared" si="187"/>
        <v>85.844000000000463</v>
      </c>
      <c r="P1960" s="49">
        <f t="shared" si="188"/>
        <v>88.579999999999202</v>
      </c>
      <c r="Q1960" s="49">
        <f t="shared" si="189"/>
        <v>90.304000000000855</v>
      </c>
      <c r="R1960" s="49">
        <f t="shared" si="190"/>
        <v>92.516000000000446</v>
      </c>
    </row>
    <row r="1961" spans="12:18" hidden="1">
      <c r="L1961" s="71"/>
      <c r="M1961" s="48">
        <v>7.27</v>
      </c>
      <c r="N1961" s="49">
        <f t="shared" si="186"/>
        <v>83.01599999999921</v>
      </c>
      <c r="O1961" s="49">
        <f t="shared" si="187"/>
        <v>85.850500000000466</v>
      </c>
      <c r="P1961" s="49">
        <f t="shared" si="188"/>
        <v>88.584999999999198</v>
      </c>
      <c r="Q1961" s="49">
        <f t="shared" si="189"/>
        <v>90.30800000000086</v>
      </c>
      <c r="R1961" s="49">
        <f t="shared" si="190"/>
        <v>92.519500000000448</v>
      </c>
    </row>
    <row r="1962" spans="12:18" hidden="1">
      <c r="L1962" s="71"/>
      <c r="M1962" s="48">
        <v>7.28</v>
      </c>
      <c r="N1962" s="49">
        <f t="shared" si="186"/>
        <v>83.023999999999205</v>
      </c>
      <c r="O1962" s="49">
        <f t="shared" si="187"/>
        <v>85.857000000000468</v>
      </c>
      <c r="P1962" s="49">
        <f t="shared" si="188"/>
        <v>88.589999999999193</v>
      </c>
      <c r="Q1962" s="49">
        <f t="shared" si="189"/>
        <v>90.312000000000864</v>
      </c>
      <c r="R1962" s="49">
        <f t="shared" si="190"/>
        <v>92.523000000000451</v>
      </c>
    </row>
    <row r="1963" spans="12:18" hidden="1">
      <c r="L1963" s="71"/>
      <c r="M1963" s="48">
        <v>7.29</v>
      </c>
      <c r="N1963" s="49">
        <f t="shared" si="186"/>
        <v>83.031999999999201</v>
      </c>
      <c r="O1963" s="49">
        <f t="shared" si="187"/>
        <v>85.863500000000471</v>
      </c>
      <c r="P1963" s="49">
        <f t="shared" si="188"/>
        <v>88.594999999999189</v>
      </c>
      <c r="Q1963" s="49">
        <f t="shared" si="189"/>
        <v>90.316000000000869</v>
      </c>
      <c r="R1963" s="49">
        <f t="shared" si="190"/>
        <v>92.526500000000453</v>
      </c>
    </row>
    <row r="1964" spans="12:18" hidden="1">
      <c r="L1964" s="71"/>
      <c r="M1964" s="48">
        <v>7.3</v>
      </c>
      <c r="N1964" s="49">
        <f t="shared" si="186"/>
        <v>83.039999999999196</v>
      </c>
      <c r="O1964" s="49">
        <f t="shared" si="187"/>
        <v>85.870000000000474</v>
      </c>
      <c r="P1964" s="49">
        <f t="shared" si="188"/>
        <v>88.599999999999184</v>
      </c>
      <c r="Q1964" s="49">
        <f t="shared" si="189"/>
        <v>90.320000000000874</v>
      </c>
      <c r="R1964" s="49">
        <f t="shared" si="190"/>
        <v>92.530000000000456</v>
      </c>
    </row>
    <row r="1965" spans="12:18" hidden="1">
      <c r="L1965" s="71"/>
      <c r="M1965" s="48">
        <v>7.31</v>
      </c>
      <c r="N1965" s="49">
        <f t="shared" si="186"/>
        <v>83.047999999999192</v>
      </c>
      <c r="O1965" s="49">
        <f t="shared" si="187"/>
        <v>85.876500000000476</v>
      </c>
      <c r="P1965" s="49">
        <f t="shared" si="188"/>
        <v>88.60499999999918</v>
      </c>
      <c r="Q1965" s="49">
        <f t="shared" si="189"/>
        <v>90.324000000000879</v>
      </c>
      <c r="R1965" s="49">
        <f t="shared" si="190"/>
        <v>92.533500000000458</v>
      </c>
    </row>
    <row r="1966" spans="12:18" hidden="1">
      <c r="L1966" s="71"/>
      <c r="M1966" s="48">
        <v>7.32</v>
      </c>
      <c r="N1966" s="49">
        <f t="shared" si="186"/>
        <v>83.055999999999187</v>
      </c>
      <c r="O1966" s="49">
        <f t="shared" si="187"/>
        <v>85.883000000000479</v>
      </c>
      <c r="P1966" s="49">
        <f t="shared" si="188"/>
        <v>88.609999999999175</v>
      </c>
      <c r="Q1966" s="49">
        <f t="shared" si="189"/>
        <v>90.328000000000884</v>
      </c>
      <c r="R1966" s="49">
        <f t="shared" si="190"/>
        <v>92.537000000000461</v>
      </c>
    </row>
    <row r="1967" spans="12:18" hidden="1">
      <c r="L1967" s="71"/>
      <c r="M1967" s="48">
        <v>7.33</v>
      </c>
      <c r="N1967" s="49">
        <f t="shared" si="186"/>
        <v>83.063999999999183</v>
      </c>
      <c r="O1967" s="49">
        <f t="shared" si="187"/>
        <v>85.889500000000481</v>
      </c>
      <c r="P1967" s="49">
        <f t="shared" si="188"/>
        <v>88.614999999999171</v>
      </c>
      <c r="Q1967" s="49">
        <f t="shared" si="189"/>
        <v>90.332000000000889</v>
      </c>
      <c r="R1967" s="49">
        <f t="shared" si="190"/>
        <v>92.540500000000463</v>
      </c>
    </row>
    <row r="1968" spans="12:18" hidden="1">
      <c r="L1968" s="71"/>
      <c r="M1968" s="48">
        <v>7.34</v>
      </c>
      <c r="N1968" s="49">
        <f t="shared" si="186"/>
        <v>83.071999999999178</v>
      </c>
      <c r="O1968" s="49">
        <f t="shared" si="187"/>
        <v>85.896000000000484</v>
      </c>
      <c r="P1968" s="49">
        <f t="shared" si="188"/>
        <v>88.619999999999166</v>
      </c>
      <c r="Q1968" s="49">
        <f t="shared" si="189"/>
        <v>90.336000000000894</v>
      </c>
      <c r="R1968" s="49">
        <f t="shared" si="190"/>
        <v>92.544000000000466</v>
      </c>
    </row>
    <row r="1969" spans="12:18" hidden="1">
      <c r="L1969" s="71"/>
      <c r="M1969" s="48">
        <v>7.35</v>
      </c>
      <c r="N1969" s="49">
        <f t="shared" si="186"/>
        <v>83.079999999999174</v>
      </c>
      <c r="O1969" s="49">
        <f t="shared" si="187"/>
        <v>85.902500000000487</v>
      </c>
      <c r="P1969" s="49">
        <f t="shared" si="188"/>
        <v>88.624999999999162</v>
      </c>
      <c r="Q1969" s="49">
        <f t="shared" si="189"/>
        <v>90.340000000000899</v>
      </c>
      <c r="R1969" s="49">
        <f t="shared" si="190"/>
        <v>92.547500000000468</v>
      </c>
    </row>
    <row r="1970" spans="12:18" hidden="1">
      <c r="L1970" s="71"/>
      <c r="M1970" s="48">
        <v>7.36</v>
      </c>
      <c r="N1970" s="49">
        <f t="shared" si="186"/>
        <v>83.08799999999917</v>
      </c>
      <c r="O1970" s="49">
        <f t="shared" si="187"/>
        <v>85.909000000000489</v>
      </c>
      <c r="P1970" s="49">
        <f t="shared" si="188"/>
        <v>88.629999999999157</v>
      </c>
      <c r="Q1970" s="49">
        <f t="shared" si="189"/>
        <v>90.344000000000904</v>
      </c>
      <c r="R1970" s="49">
        <f t="shared" si="190"/>
        <v>92.551000000000471</v>
      </c>
    </row>
    <row r="1971" spans="12:18" hidden="1">
      <c r="L1971" s="71"/>
      <c r="M1971" s="48">
        <v>7.37</v>
      </c>
      <c r="N1971" s="49">
        <f t="shared" si="186"/>
        <v>83.095999999999165</v>
      </c>
      <c r="O1971" s="49">
        <f t="shared" si="187"/>
        <v>85.915500000000492</v>
      </c>
      <c r="P1971" s="49">
        <f t="shared" si="188"/>
        <v>88.634999999999152</v>
      </c>
      <c r="Q1971" s="49">
        <f t="shared" si="189"/>
        <v>90.348000000000908</v>
      </c>
      <c r="R1971" s="49">
        <f t="shared" si="190"/>
        <v>92.554500000000473</v>
      </c>
    </row>
    <row r="1972" spans="12:18" hidden="1">
      <c r="L1972" s="71"/>
      <c r="M1972" s="48">
        <v>7.38</v>
      </c>
      <c r="N1972" s="49">
        <f t="shared" si="186"/>
        <v>83.103999999999161</v>
      </c>
      <c r="O1972" s="49">
        <f t="shared" si="187"/>
        <v>85.922000000000494</v>
      </c>
      <c r="P1972" s="49">
        <f t="shared" si="188"/>
        <v>88.639999999999148</v>
      </c>
      <c r="Q1972" s="49">
        <f t="shared" si="189"/>
        <v>90.352000000000913</v>
      </c>
      <c r="R1972" s="49">
        <f t="shared" si="190"/>
        <v>92.558000000000476</v>
      </c>
    </row>
    <row r="1973" spans="12:18" hidden="1">
      <c r="L1973" s="71"/>
      <c r="M1973" s="48">
        <v>7.39</v>
      </c>
      <c r="N1973" s="49">
        <f t="shared" si="186"/>
        <v>83.111999999999156</v>
      </c>
      <c r="O1973" s="49">
        <f t="shared" si="187"/>
        <v>85.928500000000497</v>
      </c>
      <c r="P1973" s="49">
        <f t="shared" si="188"/>
        <v>88.644999999999143</v>
      </c>
      <c r="Q1973" s="49">
        <f t="shared" si="189"/>
        <v>90.356000000000918</v>
      </c>
      <c r="R1973" s="49">
        <f t="shared" si="190"/>
        <v>92.561500000000478</v>
      </c>
    </row>
    <row r="1974" spans="12:18" hidden="1">
      <c r="L1974" s="71"/>
      <c r="M1974" s="48">
        <v>7.4</v>
      </c>
      <c r="N1974" s="49">
        <f t="shared" si="186"/>
        <v>83.119999999999152</v>
      </c>
      <c r="O1974" s="49">
        <f t="shared" si="187"/>
        <v>85.9350000000005</v>
      </c>
      <c r="P1974" s="49">
        <f t="shared" si="188"/>
        <v>88.649999999999139</v>
      </c>
      <c r="Q1974" s="49">
        <f t="shared" si="189"/>
        <v>90.360000000000923</v>
      </c>
      <c r="R1974" s="49">
        <f t="shared" si="190"/>
        <v>92.565000000000481</v>
      </c>
    </row>
    <row r="1975" spans="12:18" hidden="1">
      <c r="L1975" s="71"/>
      <c r="M1975" s="48">
        <v>7.41</v>
      </c>
      <c r="N1975" s="49">
        <f t="shared" si="186"/>
        <v>83.127999999999147</v>
      </c>
      <c r="O1975" s="49">
        <f t="shared" si="187"/>
        <v>85.941500000000502</v>
      </c>
      <c r="P1975" s="49">
        <f t="shared" si="188"/>
        <v>88.654999999999134</v>
      </c>
      <c r="Q1975" s="49">
        <f t="shared" si="189"/>
        <v>90.364000000000928</v>
      </c>
      <c r="R1975" s="49">
        <f t="shared" si="190"/>
        <v>92.568500000000483</v>
      </c>
    </row>
    <row r="1976" spans="12:18" hidden="1">
      <c r="L1976" s="71"/>
      <c r="M1976" s="48">
        <v>7.42</v>
      </c>
      <c r="N1976" s="49">
        <f t="shared" si="186"/>
        <v>83.135999999999143</v>
      </c>
      <c r="O1976" s="49">
        <f t="shared" si="187"/>
        <v>85.948000000000505</v>
      </c>
      <c r="P1976" s="49">
        <f t="shared" si="188"/>
        <v>88.65999999999913</v>
      </c>
      <c r="Q1976" s="49">
        <f t="shared" si="189"/>
        <v>90.368000000000933</v>
      </c>
      <c r="R1976" s="49">
        <f t="shared" si="190"/>
        <v>92.572000000000486</v>
      </c>
    </row>
    <row r="1977" spans="12:18" hidden="1">
      <c r="L1977" s="71"/>
      <c r="M1977" s="48">
        <v>7.43</v>
      </c>
      <c r="N1977" s="49">
        <f t="shared" si="186"/>
        <v>83.143999999999139</v>
      </c>
      <c r="O1977" s="49">
        <f t="shared" si="187"/>
        <v>85.954500000000507</v>
      </c>
      <c r="P1977" s="49">
        <f t="shared" si="188"/>
        <v>88.664999999999125</v>
      </c>
      <c r="Q1977" s="49">
        <f t="shared" si="189"/>
        <v>90.372000000000938</v>
      </c>
      <c r="R1977" s="49">
        <f t="shared" si="190"/>
        <v>92.575500000000488</v>
      </c>
    </row>
    <row r="1978" spans="12:18" hidden="1">
      <c r="L1978" s="71"/>
      <c r="M1978" s="48">
        <v>7.44</v>
      </c>
      <c r="N1978" s="49">
        <f t="shared" ref="N1978:N1983" si="191">N1977+0.008</f>
        <v>83.151999999999134</v>
      </c>
      <c r="O1978" s="49">
        <f t="shared" ref="O1978:O1983" si="192">O1977+0.0065</f>
        <v>85.96100000000051</v>
      </c>
      <c r="P1978" s="49">
        <f t="shared" ref="P1978:P1983" si="193">P1977+0.005</f>
        <v>88.669999999999121</v>
      </c>
      <c r="Q1978" s="49">
        <f t="shared" ref="Q1978:Q1983" si="194">Q1977+0.004</f>
        <v>90.376000000000943</v>
      </c>
      <c r="R1978" s="49">
        <f t="shared" ref="R1978:R1983" si="195">R1977+0.0035</f>
        <v>92.579000000000491</v>
      </c>
    </row>
    <row r="1979" spans="12:18" hidden="1">
      <c r="L1979" s="71"/>
      <c r="M1979" s="48">
        <v>7.45</v>
      </c>
      <c r="N1979" s="49">
        <f t="shared" si="191"/>
        <v>83.15999999999913</v>
      </c>
      <c r="O1979" s="49">
        <f t="shared" si="192"/>
        <v>85.967500000000513</v>
      </c>
      <c r="P1979" s="49">
        <f t="shared" si="193"/>
        <v>88.674999999999116</v>
      </c>
      <c r="Q1979" s="49">
        <f t="shared" si="194"/>
        <v>90.380000000000948</v>
      </c>
      <c r="R1979" s="49">
        <f t="shared" si="195"/>
        <v>92.582500000000493</v>
      </c>
    </row>
    <row r="1980" spans="12:18" hidden="1">
      <c r="L1980" s="71"/>
      <c r="M1980" s="48">
        <v>7.46</v>
      </c>
      <c r="N1980" s="49">
        <f t="shared" si="191"/>
        <v>83.167999999999125</v>
      </c>
      <c r="O1980" s="49">
        <f t="shared" si="192"/>
        <v>85.974000000000515</v>
      </c>
      <c r="P1980" s="49">
        <f t="shared" si="193"/>
        <v>88.679999999999112</v>
      </c>
      <c r="Q1980" s="49">
        <f t="shared" si="194"/>
        <v>90.384000000000952</v>
      </c>
      <c r="R1980" s="49">
        <f t="shared" si="195"/>
        <v>92.586000000000496</v>
      </c>
    </row>
    <row r="1981" spans="12:18" hidden="1">
      <c r="L1981" s="71"/>
      <c r="M1981" s="48">
        <v>7.47</v>
      </c>
      <c r="N1981" s="49">
        <f t="shared" si="191"/>
        <v>83.175999999999121</v>
      </c>
      <c r="O1981" s="49">
        <f t="shared" si="192"/>
        <v>85.980500000000518</v>
      </c>
      <c r="P1981" s="49">
        <f t="shared" si="193"/>
        <v>88.684999999999107</v>
      </c>
      <c r="Q1981" s="49">
        <f t="shared" si="194"/>
        <v>90.388000000000957</v>
      </c>
      <c r="R1981" s="49">
        <f t="shared" si="195"/>
        <v>92.589500000000498</v>
      </c>
    </row>
    <row r="1982" spans="12:18" hidden="1">
      <c r="L1982" s="71"/>
      <c r="M1982" s="48">
        <v>7.48</v>
      </c>
      <c r="N1982" s="49">
        <f t="shared" si="191"/>
        <v>83.183999999999116</v>
      </c>
      <c r="O1982" s="49">
        <f t="shared" si="192"/>
        <v>85.987000000000521</v>
      </c>
      <c r="P1982" s="49">
        <f t="shared" si="193"/>
        <v>88.689999999999102</v>
      </c>
      <c r="Q1982" s="49">
        <f t="shared" si="194"/>
        <v>90.392000000000962</v>
      </c>
      <c r="R1982" s="49">
        <f t="shared" si="195"/>
        <v>92.593000000000501</v>
      </c>
    </row>
    <row r="1983" spans="12:18" hidden="1">
      <c r="L1983" s="71"/>
      <c r="M1983" s="48">
        <v>7.49</v>
      </c>
      <c r="N1983" s="49">
        <f t="shared" si="191"/>
        <v>83.191999999999112</v>
      </c>
      <c r="O1983" s="49">
        <f t="shared" si="192"/>
        <v>85.993500000000523</v>
      </c>
      <c r="P1983" s="49">
        <f t="shared" si="193"/>
        <v>88.694999999999098</v>
      </c>
      <c r="Q1983" s="49">
        <f t="shared" si="194"/>
        <v>90.396000000000967</v>
      </c>
      <c r="R1983" s="49">
        <f t="shared" si="195"/>
        <v>92.596500000000503</v>
      </c>
    </row>
    <row r="1984" spans="12:18" hidden="1">
      <c r="L1984" s="71"/>
      <c r="M1984" s="48">
        <v>7.5</v>
      </c>
      <c r="N1984" s="49">
        <v>83.2</v>
      </c>
      <c r="O1984" s="49">
        <v>86</v>
      </c>
      <c r="P1984" s="49">
        <v>88.7</v>
      </c>
      <c r="Q1984" s="49">
        <v>90.4</v>
      </c>
      <c r="R1984" s="49">
        <v>92.6</v>
      </c>
    </row>
    <row r="1985" spans="12:18" hidden="1">
      <c r="L1985" s="71"/>
      <c r="M1985" s="48">
        <v>7.51</v>
      </c>
      <c r="N1985" s="49">
        <f>N1984+0.0054285714285714</f>
        <v>83.20542857142857</v>
      </c>
      <c r="O1985" s="49">
        <f>O1984+0.0045714285714286</f>
        <v>86.004571428571424</v>
      </c>
      <c r="P1985" s="49">
        <f>P1984+0.0031428571428571</f>
        <v>88.703142857142865</v>
      </c>
      <c r="Q1985" s="49">
        <f>Q1984+0.0028571428571429</f>
        <v>90.402857142857144</v>
      </c>
      <c r="R1985" s="49">
        <f>R1984+0.002</f>
        <v>92.60199999999999</v>
      </c>
    </row>
    <row r="1986" spans="12:18" hidden="1">
      <c r="L1986" s="71"/>
      <c r="M1986" s="48">
        <v>7.52</v>
      </c>
      <c r="N1986" s="49">
        <f t="shared" ref="N1986:N2049" si="196">N1985+0.0054285714285714</f>
        <v>83.210857142857137</v>
      </c>
      <c r="O1986" s="49">
        <f t="shared" ref="O1986:O2049" si="197">O1985+0.0045714285714286</f>
        <v>86.009142857142848</v>
      </c>
      <c r="P1986" s="49">
        <f t="shared" ref="P1986:P2049" si="198">P1985+0.0031428571428571</f>
        <v>88.706285714285727</v>
      </c>
      <c r="Q1986" s="49">
        <f t="shared" ref="Q1986:Q2049" si="199">Q1985+0.0028571428571429</f>
        <v>90.405714285714282</v>
      </c>
      <c r="R1986" s="49">
        <f t="shared" ref="R1986:R2049" si="200">R1985+0.002</f>
        <v>92.603999999999985</v>
      </c>
    </row>
    <row r="1987" spans="12:18" hidden="1">
      <c r="L1987" s="71"/>
      <c r="M1987" s="48">
        <v>7.53</v>
      </c>
      <c r="N1987" s="49">
        <f t="shared" si="196"/>
        <v>83.216285714285704</v>
      </c>
      <c r="O1987" s="49">
        <f t="shared" si="197"/>
        <v>86.013714285714272</v>
      </c>
      <c r="P1987" s="49">
        <f t="shared" si="198"/>
        <v>88.709428571428589</v>
      </c>
      <c r="Q1987" s="49">
        <f t="shared" si="199"/>
        <v>90.40857142857142</v>
      </c>
      <c r="R1987" s="49">
        <f t="shared" si="200"/>
        <v>92.60599999999998</v>
      </c>
    </row>
    <row r="1988" spans="12:18" hidden="1">
      <c r="L1988" s="71"/>
      <c r="M1988" s="48">
        <v>7.54</v>
      </c>
      <c r="N1988" s="49">
        <f t="shared" si="196"/>
        <v>83.22171428571427</v>
      </c>
      <c r="O1988" s="49">
        <f t="shared" si="197"/>
        <v>86.018285714285696</v>
      </c>
      <c r="P1988" s="49">
        <f t="shared" si="198"/>
        <v>88.712571428571451</v>
      </c>
      <c r="Q1988" s="49">
        <f t="shared" si="199"/>
        <v>90.411428571428559</v>
      </c>
      <c r="R1988" s="49">
        <f t="shared" si="200"/>
        <v>92.607999999999976</v>
      </c>
    </row>
    <row r="1989" spans="12:18" hidden="1">
      <c r="L1989" s="71"/>
      <c r="M1989" s="48">
        <v>7.55</v>
      </c>
      <c r="N1989" s="49">
        <f t="shared" si="196"/>
        <v>83.227142857142837</v>
      </c>
      <c r="O1989" s="49">
        <f t="shared" si="197"/>
        <v>86.02285714285712</v>
      </c>
      <c r="P1989" s="49">
        <f t="shared" si="198"/>
        <v>88.715714285714313</v>
      </c>
      <c r="Q1989" s="49">
        <f t="shared" si="199"/>
        <v>90.414285714285697</v>
      </c>
      <c r="R1989" s="49">
        <f t="shared" si="200"/>
        <v>92.609999999999971</v>
      </c>
    </row>
    <row r="1990" spans="12:18" hidden="1">
      <c r="L1990" s="71"/>
      <c r="M1990" s="48">
        <v>7.56</v>
      </c>
      <c r="N1990" s="49">
        <f t="shared" si="196"/>
        <v>83.232571428571404</v>
      </c>
      <c r="O1990" s="49">
        <f t="shared" si="197"/>
        <v>86.027428571428544</v>
      </c>
      <c r="P1990" s="49">
        <f t="shared" si="198"/>
        <v>88.718857142857175</v>
      </c>
      <c r="Q1990" s="49">
        <f t="shared" si="199"/>
        <v>90.417142857142835</v>
      </c>
      <c r="R1990" s="49">
        <f t="shared" si="200"/>
        <v>92.611999999999966</v>
      </c>
    </row>
    <row r="1991" spans="12:18" hidden="1">
      <c r="L1991" s="71"/>
      <c r="M1991" s="48">
        <v>7.57</v>
      </c>
      <c r="N1991" s="49">
        <f t="shared" si="196"/>
        <v>83.237999999999971</v>
      </c>
      <c r="O1991" s="49">
        <f t="shared" si="197"/>
        <v>86.031999999999968</v>
      </c>
      <c r="P1991" s="49">
        <f t="shared" si="198"/>
        <v>88.722000000000037</v>
      </c>
      <c r="Q1991" s="49">
        <f t="shared" si="199"/>
        <v>90.419999999999973</v>
      </c>
      <c r="R1991" s="49">
        <f t="shared" si="200"/>
        <v>92.613999999999962</v>
      </c>
    </row>
    <row r="1992" spans="12:18" hidden="1">
      <c r="L1992" s="71"/>
      <c r="M1992" s="48">
        <v>7.58</v>
      </c>
      <c r="N1992" s="49">
        <f t="shared" si="196"/>
        <v>83.243428571428538</v>
      </c>
      <c r="O1992" s="49">
        <f t="shared" si="197"/>
        <v>86.036571428571392</v>
      </c>
      <c r="P1992" s="49">
        <f t="shared" si="198"/>
        <v>88.725142857142899</v>
      </c>
      <c r="Q1992" s="49">
        <f t="shared" si="199"/>
        <v>90.422857142857112</v>
      </c>
      <c r="R1992" s="49">
        <f t="shared" si="200"/>
        <v>92.615999999999957</v>
      </c>
    </row>
    <row r="1993" spans="12:18" hidden="1">
      <c r="L1993" s="71"/>
      <c r="M1993" s="48">
        <v>7.59</v>
      </c>
      <c r="N1993" s="49">
        <f t="shared" si="196"/>
        <v>83.248857142857105</v>
      </c>
      <c r="O1993" s="49">
        <f t="shared" si="197"/>
        <v>86.041142857142816</v>
      </c>
      <c r="P1993" s="49">
        <f t="shared" si="198"/>
        <v>88.728285714285761</v>
      </c>
      <c r="Q1993" s="49">
        <f t="shared" si="199"/>
        <v>90.42571428571425</v>
      </c>
      <c r="R1993" s="49">
        <f t="shared" si="200"/>
        <v>92.617999999999952</v>
      </c>
    </row>
    <row r="1994" spans="12:18" hidden="1">
      <c r="L1994" s="71"/>
      <c r="M1994" s="48">
        <v>7.6</v>
      </c>
      <c r="N1994" s="49">
        <f t="shared" si="196"/>
        <v>83.254285714285672</v>
      </c>
      <c r="O1994" s="49">
        <f t="shared" si="197"/>
        <v>86.04571428571424</v>
      </c>
      <c r="P1994" s="49">
        <f t="shared" si="198"/>
        <v>88.731428571428623</v>
      </c>
      <c r="Q1994" s="49">
        <f t="shared" si="199"/>
        <v>90.428571428571388</v>
      </c>
      <c r="R1994" s="49">
        <f t="shared" si="200"/>
        <v>92.619999999999948</v>
      </c>
    </row>
    <row r="1995" spans="12:18" hidden="1">
      <c r="L1995" s="71"/>
      <c r="M1995" s="48">
        <v>7.61</v>
      </c>
      <c r="N1995" s="49">
        <f t="shared" si="196"/>
        <v>83.259714285714239</v>
      </c>
      <c r="O1995" s="49">
        <f t="shared" si="197"/>
        <v>86.050285714285664</v>
      </c>
      <c r="P1995" s="49">
        <f t="shared" si="198"/>
        <v>88.734571428571485</v>
      </c>
      <c r="Q1995" s="49">
        <f t="shared" si="199"/>
        <v>90.431428571428526</v>
      </c>
      <c r="R1995" s="49">
        <f t="shared" si="200"/>
        <v>92.621999999999943</v>
      </c>
    </row>
    <row r="1996" spans="12:18" hidden="1">
      <c r="L1996" s="71"/>
      <c r="M1996" s="48">
        <v>7.62</v>
      </c>
      <c r="N1996" s="49">
        <f t="shared" si="196"/>
        <v>83.265142857142806</v>
      </c>
      <c r="O1996" s="49">
        <f t="shared" si="197"/>
        <v>86.054857142857088</v>
      </c>
      <c r="P1996" s="49">
        <f t="shared" si="198"/>
        <v>88.737714285714347</v>
      </c>
      <c r="Q1996" s="49">
        <f t="shared" si="199"/>
        <v>90.434285714285664</v>
      </c>
      <c r="R1996" s="49">
        <f t="shared" si="200"/>
        <v>92.623999999999938</v>
      </c>
    </row>
    <row r="1997" spans="12:18" hidden="1">
      <c r="L1997" s="71"/>
      <c r="M1997" s="48">
        <v>7.63</v>
      </c>
      <c r="N1997" s="49">
        <f t="shared" si="196"/>
        <v>83.270571428571373</v>
      </c>
      <c r="O1997" s="49">
        <f t="shared" si="197"/>
        <v>86.059428571428512</v>
      </c>
      <c r="P1997" s="49">
        <f t="shared" si="198"/>
        <v>88.740857142857209</v>
      </c>
      <c r="Q1997" s="49">
        <f t="shared" si="199"/>
        <v>90.437142857142803</v>
      </c>
      <c r="R1997" s="49">
        <f t="shared" si="200"/>
        <v>92.625999999999934</v>
      </c>
    </row>
    <row r="1998" spans="12:18" hidden="1">
      <c r="L1998" s="71"/>
      <c r="M1998" s="48">
        <v>7.64</v>
      </c>
      <c r="N1998" s="49">
        <f t="shared" si="196"/>
        <v>83.275999999999939</v>
      </c>
      <c r="O1998" s="49">
        <f t="shared" si="197"/>
        <v>86.063999999999936</v>
      </c>
      <c r="P1998" s="49">
        <f t="shared" si="198"/>
        <v>88.744000000000071</v>
      </c>
      <c r="Q1998" s="49">
        <f t="shared" si="199"/>
        <v>90.439999999999941</v>
      </c>
      <c r="R1998" s="49">
        <f t="shared" si="200"/>
        <v>92.627999999999929</v>
      </c>
    </row>
    <row r="1999" spans="12:18" hidden="1">
      <c r="L1999" s="71"/>
      <c r="M1999" s="48">
        <v>7.65</v>
      </c>
      <c r="N1999" s="49">
        <f t="shared" si="196"/>
        <v>83.281428571428506</v>
      </c>
      <c r="O1999" s="49">
        <f t="shared" si="197"/>
        <v>86.06857142857136</v>
      </c>
      <c r="P1999" s="49">
        <f t="shared" si="198"/>
        <v>88.747142857142933</v>
      </c>
      <c r="Q1999" s="49">
        <f t="shared" si="199"/>
        <v>90.442857142857079</v>
      </c>
      <c r="R1999" s="49">
        <f t="shared" si="200"/>
        <v>92.629999999999924</v>
      </c>
    </row>
    <row r="2000" spans="12:18" hidden="1">
      <c r="L2000" s="71"/>
      <c r="M2000" s="48">
        <v>7.66</v>
      </c>
      <c r="N2000" s="49">
        <f t="shared" si="196"/>
        <v>83.286857142857073</v>
      </c>
      <c r="O2000" s="49">
        <f t="shared" si="197"/>
        <v>86.073142857142784</v>
      </c>
      <c r="P2000" s="49">
        <f t="shared" si="198"/>
        <v>88.750285714285795</v>
      </c>
      <c r="Q2000" s="49">
        <f t="shared" si="199"/>
        <v>90.445714285714217</v>
      </c>
      <c r="R2000" s="49">
        <f t="shared" si="200"/>
        <v>92.63199999999992</v>
      </c>
    </row>
    <row r="2001" spans="12:18" hidden="1">
      <c r="L2001" s="71"/>
      <c r="M2001" s="48">
        <v>7.67</v>
      </c>
      <c r="N2001" s="49">
        <f t="shared" si="196"/>
        <v>83.29228571428564</v>
      </c>
      <c r="O2001" s="49">
        <f t="shared" si="197"/>
        <v>86.077714285714208</v>
      </c>
      <c r="P2001" s="49">
        <f t="shared" si="198"/>
        <v>88.753428571428657</v>
      </c>
      <c r="Q2001" s="49">
        <f t="shared" si="199"/>
        <v>90.448571428571356</v>
      </c>
      <c r="R2001" s="49">
        <f t="shared" si="200"/>
        <v>92.633999999999915</v>
      </c>
    </row>
    <row r="2002" spans="12:18" hidden="1">
      <c r="L2002" s="71"/>
      <c r="M2002" s="48">
        <v>7.68</v>
      </c>
      <c r="N2002" s="49">
        <f t="shared" si="196"/>
        <v>83.297714285714207</v>
      </c>
      <c r="O2002" s="49">
        <f t="shared" si="197"/>
        <v>86.082285714285632</v>
      </c>
      <c r="P2002" s="49">
        <f t="shared" si="198"/>
        <v>88.756571428571519</v>
      </c>
      <c r="Q2002" s="49">
        <f t="shared" si="199"/>
        <v>90.451428571428494</v>
      </c>
      <c r="R2002" s="49">
        <f t="shared" si="200"/>
        <v>92.63599999999991</v>
      </c>
    </row>
    <row r="2003" spans="12:18" hidden="1">
      <c r="L2003" s="71"/>
      <c r="M2003" s="48">
        <v>7.69</v>
      </c>
      <c r="N2003" s="49">
        <f t="shared" si="196"/>
        <v>83.303142857142774</v>
      </c>
      <c r="O2003" s="49">
        <f t="shared" si="197"/>
        <v>86.086857142857056</v>
      </c>
      <c r="P2003" s="49">
        <f t="shared" si="198"/>
        <v>88.759714285714381</v>
      </c>
      <c r="Q2003" s="49">
        <f t="shared" si="199"/>
        <v>90.454285714285632</v>
      </c>
      <c r="R2003" s="49">
        <f t="shared" si="200"/>
        <v>92.637999999999906</v>
      </c>
    </row>
    <row r="2004" spans="12:18" hidden="1">
      <c r="L2004" s="71"/>
      <c r="M2004" s="48">
        <v>7.7</v>
      </c>
      <c r="N2004" s="49">
        <f t="shared" si="196"/>
        <v>83.308571428571341</v>
      </c>
      <c r="O2004" s="49">
        <f t="shared" si="197"/>
        <v>86.09142857142848</v>
      </c>
      <c r="P2004" s="49">
        <f t="shared" si="198"/>
        <v>88.762857142857243</v>
      </c>
      <c r="Q2004" s="49">
        <f t="shared" si="199"/>
        <v>90.45714285714277</v>
      </c>
      <c r="R2004" s="49">
        <f t="shared" si="200"/>
        <v>92.639999999999901</v>
      </c>
    </row>
    <row r="2005" spans="12:18" hidden="1">
      <c r="L2005" s="71"/>
      <c r="M2005" s="48">
        <v>7.71</v>
      </c>
      <c r="N2005" s="49">
        <f t="shared" si="196"/>
        <v>83.313999999999908</v>
      </c>
      <c r="O2005" s="49">
        <f t="shared" si="197"/>
        <v>86.095999999999904</v>
      </c>
      <c r="P2005" s="49">
        <f t="shared" si="198"/>
        <v>88.766000000000105</v>
      </c>
      <c r="Q2005" s="49">
        <f t="shared" si="199"/>
        <v>90.459999999999908</v>
      </c>
      <c r="R2005" s="49">
        <f t="shared" si="200"/>
        <v>92.641999999999896</v>
      </c>
    </row>
    <row r="2006" spans="12:18" hidden="1">
      <c r="L2006" s="71"/>
      <c r="M2006" s="48">
        <v>7.72</v>
      </c>
      <c r="N2006" s="49">
        <f t="shared" si="196"/>
        <v>83.319428571428475</v>
      </c>
      <c r="O2006" s="49">
        <f t="shared" si="197"/>
        <v>86.100571428571328</v>
      </c>
      <c r="P2006" s="49">
        <f t="shared" si="198"/>
        <v>88.769142857142967</v>
      </c>
      <c r="Q2006" s="49">
        <f t="shared" si="199"/>
        <v>90.462857142857047</v>
      </c>
      <c r="R2006" s="49">
        <f t="shared" si="200"/>
        <v>92.643999999999892</v>
      </c>
    </row>
    <row r="2007" spans="12:18" hidden="1">
      <c r="L2007" s="71"/>
      <c r="M2007" s="48">
        <v>7.73</v>
      </c>
      <c r="N2007" s="49">
        <f t="shared" si="196"/>
        <v>83.324857142857041</v>
      </c>
      <c r="O2007" s="49">
        <f t="shared" si="197"/>
        <v>86.105142857142752</v>
      </c>
      <c r="P2007" s="49">
        <f t="shared" si="198"/>
        <v>88.772285714285829</v>
      </c>
      <c r="Q2007" s="49">
        <f t="shared" si="199"/>
        <v>90.465714285714185</v>
      </c>
      <c r="R2007" s="49">
        <f t="shared" si="200"/>
        <v>92.645999999999887</v>
      </c>
    </row>
    <row r="2008" spans="12:18" hidden="1">
      <c r="L2008" s="71"/>
      <c r="M2008" s="48">
        <v>7.74</v>
      </c>
      <c r="N2008" s="49">
        <f t="shared" si="196"/>
        <v>83.330285714285608</v>
      </c>
      <c r="O2008" s="49">
        <f t="shared" si="197"/>
        <v>86.109714285714176</v>
      </c>
      <c r="P2008" s="49">
        <f t="shared" si="198"/>
        <v>88.775428571428691</v>
      </c>
      <c r="Q2008" s="49">
        <f t="shared" si="199"/>
        <v>90.468571428571323</v>
      </c>
      <c r="R2008" s="49">
        <f t="shared" si="200"/>
        <v>92.647999999999882</v>
      </c>
    </row>
    <row r="2009" spans="12:18" hidden="1">
      <c r="L2009" s="71"/>
      <c r="M2009" s="48">
        <v>7.75</v>
      </c>
      <c r="N2009" s="49">
        <f t="shared" si="196"/>
        <v>83.335714285714175</v>
      </c>
      <c r="O2009" s="49">
        <f t="shared" si="197"/>
        <v>86.1142857142856</v>
      </c>
      <c r="P2009" s="49">
        <f t="shared" si="198"/>
        <v>88.778571428571553</v>
      </c>
      <c r="Q2009" s="49">
        <f t="shared" si="199"/>
        <v>90.471428571428461</v>
      </c>
      <c r="R2009" s="49">
        <f t="shared" si="200"/>
        <v>92.649999999999878</v>
      </c>
    </row>
    <row r="2010" spans="12:18" hidden="1">
      <c r="L2010" s="71"/>
      <c r="M2010" s="48">
        <v>7.76</v>
      </c>
      <c r="N2010" s="49">
        <f t="shared" si="196"/>
        <v>83.341142857142742</v>
      </c>
      <c r="O2010" s="49">
        <f t="shared" si="197"/>
        <v>86.118857142857024</v>
      </c>
      <c r="P2010" s="49">
        <f t="shared" si="198"/>
        <v>88.781714285714415</v>
      </c>
      <c r="Q2010" s="49">
        <f t="shared" si="199"/>
        <v>90.4742857142856</v>
      </c>
      <c r="R2010" s="49">
        <f t="shared" si="200"/>
        <v>92.651999999999873</v>
      </c>
    </row>
    <row r="2011" spans="12:18" hidden="1">
      <c r="L2011" s="71"/>
      <c r="M2011" s="48">
        <v>7.77</v>
      </c>
      <c r="N2011" s="49">
        <f t="shared" si="196"/>
        <v>83.346571428571309</v>
      </c>
      <c r="O2011" s="49">
        <f t="shared" si="197"/>
        <v>86.123428571428448</v>
      </c>
      <c r="P2011" s="49">
        <f t="shared" si="198"/>
        <v>88.784857142857277</v>
      </c>
      <c r="Q2011" s="49">
        <f t="shared" si="199"/>
        <v>90.477142857142738</v>
      </c>
      <c r="R2011" s="49">
        <f t="shared" si="200"/>
        <v>92.653999999999868</v>
      </c>
    </row>
    <row r="2012" spans="12:18" hidden="1">
      <c r="L2012" s="71"/>
      <c r="M2012" s="48">
        <v>7.78</v>
      </c>
      <c r="N2012" s="49">
        <f t="shared" si="196"/>
        <v>83.351999999999876</v>
      </c>
      <c r="O2012" s="49">
        <f t="shared" si="197"/>
        <v>86.127999999999872</v>
      </c>
      <c r="P2012" s="49">
        <f t="shared" si="198"/>
        <v>88.788000000000139</v>
      </c>
      <c r="Q2012" s="49">
        <f t="shared" si="199"/>
        <v>90.479999999999876</v>
      </c>
      <c r="R2012" s="49">
        <f t="shared" si="200"/>
        <v>92.655999999999864</v>
      </c>
    </row>
    <row r="2013" spans="12:18" hidden="1">
      <c r="L2013" s="71"/>
      <c r="M2013" s="48">
        <v>7.79</v>
      </c>
      <c r="N2013" s="49">
        <f t="shared" si="196"/>
        <v>83.357428571428443</v>
      </c>
      <c r="O2013" s="49">
        <f t="shared" si="197"/>
        <v>86.132571428571296</v>
      </c>
      <c r="P2013" s="49">
        <f t="shared" si="198"/>
        <v>88.791142857143001</v>
      </c>
      <c r="Q2013" s="49">
        <f t="shared" si="199"/>
        <v>90.482857142857014</v>
      </c>
      <c r="R2013" s="49">
        <f t="shared" si="200"/>
        <v>92.657999999999859</v>
      </c>
    </row>
    <row r="2014" spans="12:18" hidden="1">
      <c r="L2014" s="71"/>
      <c r="M2014" s="48">
        <v>7.8</v>
      </c>
      <c r="N2014" s="49">
        <f t="shared" si="196"/>
        <v>83.36285714285701</v>
      </c>
      <c r="O2014" s="49">
        <f t="shared" si="197"/>
        <v>86.13714285714272</v>
      </c>
      <c r="P2014" s="49">
        <f t="shared" si="198"/>
        <v>88.794285714285863</v>
      </c>
      <c r="Q2014" s="49">
        <f t="shared" si="199"/>
        <v>90.485714285714153</v>
      </c>
      <c r="R2014" s="49">
        <f t="shared" si="200"/>
        <v>92.659999999999854</v>
      </c>
    </row>
    <row r="2015" spans="12:18" hidden="1">
      <c r="L2015" s="71"/>
      <c r="M2015" s="48">
        <v>7.81</v>
      </c>
      <c r="N2015" s="49">
        <f t="shared" si="196"/>
        <v>83.368285714285577</v>
      </c>
      <c r="O2015" s="49">
        <f t="shared" si="197"/>
        <v>86.141714285714144</v>
      </c>
      <c r="P2015" s="49">
        <f t="shared" si="198"/>
        <v>88.797428571428725</v>
      </c>
      <c r="Q2015" s="49">
        <f t="shared" si="199"/>
        <v>90.488571428571291</v>
      </c>
      <c r="R2015" s="49">
        <f t="shared" si="200"/>
        <v>92.66199999999985</v>
      </c>
    </row>
    <row r="2016" spans="12:18" hidden="1">
      <c r="L2016" s="71"/>
      <c r="M2016" s="48">
        <v>7.82</v>
      </c>
      <c r="N2016" s="49">
        <f t="shared" si="196"/>
        <v>83.373714285714144</v>
      </c>
      <c r="O2016" s="49">
        <f t="shared" si="197"/>
        <v>86.146285714285568</v>
      </c>
      <c r="P2016" s="49">
        <f t="shared" si="198"/>
        <v>88.800571428571587</v>
      </c>
      <c r="Q2016" s="49">
        <f t="shared" si="199"/>
        <v>90.491428571428429</v>
      </c>
      <c r="R2016" s="49">
        <f t="shared" si="200"/>
        <v>92.663999999999845</v>
      </c>
    </row>
    <row r="2017" spans="12:18" hidden="1">
      <c r="L2017" s="71"/>
      <c r="M2017" s="48">
        <v>7.83</v>
      </c>
      <c r="N2017" s="49">
        <f t="shared" si="196"/>
        <v>83.37914285714271</v>
      </c>
      <c r="O2017" s="49">
        <f t="shared" si="197"/>
        <v>86.150857142856992</v>
      </c>
      <c r="P2017" s="49">
        <f t="shared" si="198"/>
        <v>88.803714285714449</v>
      </c>
      <c r="Q2017" s="49">
        <f t="shared" si="199"/>
        <v>90.494285714285567</v>
      </c>
      <c r="R2017" s="49">
        <f t="shared" si="200"/>
        <v>92.66599999999984</v>
      </c>
    </row>
    <row r="2018" spans="12:18" hidden="1">
      <c r="L2018" s="71"/>
      <c r="M2018" s="48">
        <v>7.84</v>
      </c>
      <c r="N2018" s="49">
        <f t="shared" si="196"/>
        <v>83.384571428571277</v>
      </c>
      <c r="O2018" s="49">
        <f t="shared" si="197"/>
        <v>86.155428571428416</v>
      </c>
      <c r="P2018" s="49">
        <f t="shared" si="198"/>
        <v>88.806857142857311</v>
      </c>
      <c r="Q2018" s="49">
        <f t="shared" si="199"/>
        <v>90.497142857142705</v>
      </c>
      <c r="R2018" s="49">
        <f t="shared" si="200"/>
        <v>92.667999999999836</v>
      </c>
    </row>
    <row r="2019" spans="12:18" hidden="1">
      <c r="L2019" s="71"/>
      <c r="M2019" s="48">
        <v>7.85</v>
      </c>
      <c r="N2019" s="49">
        <f t="shared" si="196"/>
        <v>83.389999999999844</v>
      </c>
      <c r="O2019" s="49">
        <f t="shared" si="197"/>
        <v>86.15999999999984</v>
      </c>
      <c r="P2019" s="49">
        <f t="shared" si="198"/>
        <v>88.810000000000173</v>
      </c>
      <c r="Q2019" s="49">
        <f t="shared" si="199"/>
        <v>90.499999999999844</v>
      </c>
      <c r="R2019" s="49">
        <f t="shared" si="200"/>
        <v>92.669999999999831</v>
      </c>
    </row>
    <row r="2020" spans="12:18" hidden="1">
      <c r="L2020" s="71"/>
      <c r="M2020" s="48">
        <v>7.86</v>
      </c>
      <c r="N2020" s="49">
        <f t="shared" si="196"/>
        <v>83.395428571428411</v>
      </c>
      <c r="O2020" s="49">
        <f t="shared" si="197"/>
        <v>86.164571428571264</v>
      </c>
      <c r="P2020" s="49">
        <f t="shared" si="198"/>
        <v>88.813142857143035</v>
      </c>
      <c r="Q2020" s="49">
        <f t="shared" si="199"/>
        <v>90.502857142856982</v>
      </c>
      <c r="R2020" s="49">
        <f t="shared" si="200"/>
        <v>92.671999999999827</v>
      </c>
    </row>
    <row r="2021" spans="12:18" hidden="1">
      <c r="L2021" s="71"/>
      <c r="M2021" s="48">
        <v>7.87</v>
      </c>
      <c r="N2021" s="49">
        <f t="shared" si="196"/>
        <v>83.400857142856978</v>
      </c>
      <c r="O2021" s="49">
        <f t="shared" si="197"/>
        <v>86.169142857142688</v>
      </c>
      <c r="P2021" s="49">
        <f t="shared" si="198"/>
        <v>88.816285714285897</v>
      </c>
      <c r="Q2021" s="49">
        <f t="shared" si="199"/>
        <v>90.50571428571412</v>
      </c>
      <c r="R2021" s="49">
        <f t="shared" si="200"/>
        <v>92.673999999999822</v>
      </c>
    </row>
    <row r="2022" spans="12:18" hidden="1">
      <c r="L2022" s="71"/>
      <c r="M2022" s="48">
        <v>7.88</v>
      </c>
      <c r="N2022" s="49">
        <f t="shared" si="196"/>
        <v>83.406285714285545</v>
      </c>
      <c r="O2022" s="49">
        <f t="shared" si="197"/>
        <v>86.173714285714112</v>
      </c>
      <c r="P2022" s="49">
        <f t="shared" si="198"/>
        <v>88.819428571428759</v>
      </c>
      <c r="Q2022" s="49">
        <f t="shared" si="199"/>
        <v>90.508571428571258</v>
      </c>
      <c r="R2022" s="49">
        <f t="shared" si="200"/>
        <v>92.675999999999817</v>
      </c>
    </row>
    <row r="2023" spans="12:18" hidden="1">
      <c r="L2023" s="71"/>
      <c r="M2023" s="48">
        <v>7.89</v>
      </c>
      <c r="N2023" s="49">
        <f t="shared" si="196"/>
        <v>83.411714285714112</v>
      </c>
      <c r="O2023" s="49">
        <f t="shared" si="197"/>
        <v>86.178285714285536</v>
      </c>
      <c r="P2023" s="49">
        <f t="shared" si="198"/>
        <v>88.822571428571621</v>
      </c>
      <c r="Q2023" s="49">
        <f t="shared" si="199"/>
        <v>90.511428571428397</v>
      </c>
      <c r="R2023" s="49">
        <f t="shared" si="200"/>
        <v>92.677999999999813</v>
      </c>
    </row>
    <row r="2024" spans="12:18" hidden="1">
      <c r="L2024" s="71"/>
      <c r="M2024" s="48">
        <v>7.9</v>
      </c>
      <c r="N2024" s="49">
        <f t="shared" si="196"/>
        <v>83.417142857142679</v>
      </c>
      <c r="O2024" s="49">
        <f t="shared" si="197"/>
        <v>86.18285714285696</v>
      </c>
      <c r="P2024" s="49">
        <f t="shared" si="198"/>
        <v>88.825714285714483</v>
      </c>
      <c r="Q2024" s="49">
        <f t="shared" si="199"/>
        <v>90.514285714285535</v>
      </c>
      <c r="R2024" s="49">
        <f t="shared" si="200"/>
        <v>92.679999999999808</v>
      </c>
    </row>
    <row r="2025" spans="12:18" hidden="1">
      <c r="L2025" s="71"/>
      <c r="M2025" s="48">
        <v>7.91</v>
      </c>
      <c r="N2025" s="49">
        <f t="shared" si="196"/>
        <v>83.422571428571246</v>
      </c>
      <c r="O2025" s="49">
        <f t="shared" si="197"/>
        <v>86.187428571428384</v>
      </c>
      <c r="P2025" s="49">
        <f t="shared" si="198"/>
        <v>88.828857142857345</v>
      </c>
      <c r="Q2025" s="49">
        <f t="shared" si="199"/>
        <v>90.517142857142673</v>
      </c>
      <c r="R2025" s="49">
        <f t="shared" si="200"/>
        <v>92.681999999999803</v>
      </c>
    </row>
    <row r="2026" spans="12:18" hidden="1">
      <c r="L2026" s="71"/>
      <c r="M2026" s="48">
        <v>7.92</v>
      </c>
      <c r="N2026" s="49">
        <f t="shared" si="196"/>
        <v>83.427999999999813</v>
      </c>
      <c r="O2026" s="49">
        <f t="shared" si="197"/>
        <v>86.191999999999808</v>
      </c>
      <c r="P2026" s="49">
        <f t="shared" si="198"/>
        <v>88.832000000000207</v>
      </c>
      <c r="Q2026" s="49">
        <f t="shared" si="199"/>
        <v>90.519999999999811</v>
      </c>
      <c r="R2026" s="49">
        <f t="shared" si="200"/>
        <v>92.683999999999799</v>
      </c>
    </row>
    <row r="2027" spans="12:18" hidden="1">
      <c r="L2027" s="71"/>
      <c r="M2027" s="48">
        <v>7.93</v>
      </c>
      <c r="N2027" s="49">
        <f t="shared" si="196"/>
        <v>83.433428571428379</v>
      </c>
      <c r="O2027" s="49">
        <f t="shared" si="197"/>
        <v>86.196571428571232</v>
      </c>
      <c r="P2027" s="49">
        <f t="shared" si="198"/>
        <v>88.835142857143069</v>
      </c>
      <c r="Q2027" s="49">
        <f t="shared" si="199"/>
        <v>90.52285714285695</v>
      </c>
      <c r="R2027" s="49">
        <f t="shared" si="200"/>
        <v>92.685999999999794</v>
      </c>
    </row>
    <row r="2028" spans="12:18" hidden="1">
      <c r="L2028" s="71"/>
      <c r="M2028" s="48">
        <v>7.94</v>
      </c>
      <c r="N2028" s="49">
        <f t="shared" si="196"/>
        <v>83.438857142856946</v>
      </c>
      <c r="O2028" s="49">
        <f t="shared" si="197"/>
        <v>86.201142857142656</v>
      </c>
      <c r="P2028" s="49">
        <f t="shared" si="198"/>
        <v>88.838285714285931</v>
      </c>
      <c r="Q2028" s="49">
        <f t="shared" si="199"/>
        <v>90.525714285714088</v>
      </c>
      <c r="R2028" s="49">
        <f t="shared" si="200"/>
        <v>92.687999999999789</v>
      </c>
    </row>
    <row r="2029" spans="12:18" hidden="1">
      <c r="L2029" s="71"/>
      <c r="M2029" s="48">
        <v>7.95</v>
      </c>
      <c r="N2029" s="49">
        <f t="shared" si="196"/>
        <v>83.444285714285513</v>
      </c>
      <c r="O2029" s="49">
        <f t="shared" si="197"/>
        <v>86.20571428571408</v>
      </c>
      <c r="P2029" s="49">
        <f t="shared" si="198"/>
        <v>88.841428571428793</v>
      </c>
      <c r="Q2029" s="49">
        <f t="shared" si="199"/>
        <v>90.528571428571226</v>
      </c>
      <c r="R2029" s="49">
        <f t="shared" si="200"/>
        <v>92.689999999999785</v>
      </c>
    </row>
    <row r="2030" spans="12:18" hidden="1">
      <c r="L2030" s="71"/>
      <c r="M2030" s="48">
        <v>7.96</v>
      </c>
      <c r="N2030" s="49">
        <f t="shared" si="196"/>
        <v>83.44971428571408</v>
      </c>
      <c r="O2030" s="49">
        <f t="shared" si="197"/>
        <v>86.210285714285504</v>
      </c>
      <c r="P2030" s="49">
        <f t="shared" si="198"/>
        <v>88.844571428571655</v>
      </c>
      <c r="Q2030" s="49">
        <f t="shared" si="199"/>
        <v>90.531428571428364</v>
      </c>
      <c r="R2030" s="49">
        <f t="shared" si="200"/>
        <v>92.69199999999978</v>
      </c>
    </row>
    <row r="2031" spans="12:18" hidden="1">
      <c r="L2031" s="71"/>
      <c r="M2031" s="48">
        <v>7.97</v>
      </c>
      <c r="N2031" s="49">
        <f t="shared" si="196"/>
        <v>83.455142857142647</v>
      </c>
      <c r="O2031" s="49">
        <f t="shared" si="197"/>
        <v>86.214857142856928</v>
      </c>
      <c r="P2031" s="49">
        <f t="shared" si="198"/>
        <v>88.847714285714517</v>
      </c>
      <c r="Q2031" s="49">
        <f t="shared" si="199"/>
        <v>90.534285714285502</v>
      </c>
      <c r="R2031" s="49">
        <f t="shared" si="200"/>
        <v>92.693999999999775</v>
      </c>
    </row>
    <row r="2032" spans="12:18" hidden="1">
      <c r="L2032" s="71"/>
      <c r="M2032" s="48">
        <v>7.98</v>
      </c>
      <c r="N2032" s="49">
        <f t="shared" si="196"/>
        <v>83.460571428571214</v>
      </c>
      <c r="O2032" s="49">
        <f t="shared" si="197"/>
        <v>86.219428571428352</v>
      </c>
      <c r="P2032" s="49">
        <f t="shared" si="198"/>
        <v>88.850857142857379</v>
      </c>
      <c r="Q2032" s="49">
        <f t="shared" si="199"/>
        <v>90.537142857142641</v>
      </c>
      <c r="R2032" s="49">
        <f t="shared" si="200"/>
        <v>92.695999999999771</v>
      </c>
    </row>
    <row r="2033" spans="12:18" hidden="1">
      <c r="L2033" s="71"/>
      <c r="M2033" s="48">
        <v>7.99</v>
      </c>
      <c r="N2033" s="49">
        <f t="shared" si="196"/>
        <v>83.465999999999781</v>
      </c>
      <c r="O2033" s="49">
        <f t="shared" si="197"/>
        <v>86.223999999999776</v>
      </c>
      <c r="P2033" s="49">
        <f t="shared" si="198"/>
        <v>88.854000000000241</v>
      </c>
      <c r="Q2033" s="49">
        <f t="shared" si="199"/>
        <v>90.539999999999779</v>
      </c>
      <c r="R2033" s="49">
        <f t="shared" si="200"/>
        <v>92.697999999999766</v>
      </c>
    </row>
    <row r="2034" spans="12:18" hidden="1">
      <c r="L2034" s="71"/>
      <c r="M2034" s="48">
        <v>8</v>
      </c>
      <c r="N2034" s="49">
        <f t="shared" si="196"/>
        <v>83.471428571428348</v>
      </c>
      <c r="O2034" s="49">
        <f t="shared" si="197"/>
        <v>86.2285714285712</v>
      </c>
      <c r="P2034" s="49">
        <f t="shared" si="198"/>
        <v>88.857142857143103</v>
      </c>
      <c r="Q2034" s="49">
        <f t="shared" si="199"/>
        <v>90.542857142856917</v>
      </c>
      <c r="R2034" s="49">
        <f t="shared" si="200"/>
        <v>92.699999999999761</v>
      </c>
    </row>
    <row r="2035" spans="12:18" hidden="1">
      <c r="L2035" s="71"/>
      <c r="M2035" s="48">
        <v>8.01</v>
      </c>
      <c r="N2035" s="49">
        <f t="shared" si="196"/>
        <v>83.476857142856915</v>
      </c>
      <c r="O2035" s="49">
        <f t="shared" si="197"/>
        <v>86.233142857142624</v>
      </c>
      <c r="P2035" s="49">
        <f t="shared" si="198"/>
        <v>88.860285714285965</v>
      </c>
      <c r="Q2035" s="49">
        <f t="shared" si="199"/>
        <v>90.545714285714055</v>
      </c>
      <c r="R2035" s="49">
        <f t="shared" si="200"/>
        <v>92.701999999999757</v>
      </c>
    </row>
    <row r="2036" spans="12:18" hidden="1">
      <c r="L2036" s="71"/>
      <c r="M2036" s="48">
        <v>8.02</v>
      </c>
      <c r="N2036" s="49">
        <f t="shared" si="196"/>
        <v>83.482285714285482</v>
      </c>
      <c r="O2036" s="49">
        <f t="shared" si="197"/>
        <v>86.237714285714048</v>
      </c>
      <c r="P2036" s="49">
        <f t="shared" si="198"/>
        <v>88.863428571428827</v>
      </c>
      <c r="Q2036" s="49">
        <f t="shared" si="199"/>
        <v>90.548571428571194</v>
      </c>
      <c r="R2036" s="49">
        <f t="shared" si="200"/>
        <v>92.703999999999752</v>
      </c>
    </row>
    <row r="2037" spans="12:18" hidden="1">
      <c r="L2037" s="71"/>
      <c r="M2037" s="48">
        <v>8.0299999999999994</v>
      </c>
      <c r="N2037" s="49">
        <f t="shared" si="196"/>
        <v>83.487714285714048</v>
      </c>
      <c r="O2037" s="49">
        <f t="shared" si="197"/>
        <v>86.242285714285472</v>
      </c>
      <c r="P2037" s="49">
        <f t="shared" si="198"/>
        <v>88.866571428571689</v>
      </c>
      <c r="Q2037" s="49">
        <f t="shared" si="199"/>
        <v>90.551428571428332</v>
      </c>
      <c r="R2037" s="49">
        <f t="shared" si="200"/>
        <v>92.705999999999747</v>
      </c>
    </row>
    <row r="2038" spans="12:18" hidden="1">
      <c r="L2038" s="71"/>
      <c r="M2038" s="48">
        <v>8.0399999999999991</v>
      </c>
      <c r="N2038" s="49">
        <f t="shared" si="196"/>
        <v>83.493142857142615</v>
      </c>
      <c r="O2038" s="49">
        <f t="shared" si="197"/>
        <v>86.246857142856896</v>
      </c>
      <c r="P2038" s="49">
        <f t="shared" si="198"/>
        <v>88.869714285714551</v>
      </c>
      <c r="Q2038" s="49">
        <f t="shared" si="199"/>
        <v>90.55428571428547</v>
      </c>
      <c r="R2038" s="49">
        <f t="shared" si="200"/>
        <v>92.707999999999743</v>
      </c>
    </row>
    <row r="2039" spans="12:18" hidden="1">
      <c r="L2039" s="71"/>
      <c r="M2039" s="48">
        <v>8.0500000000000007</v>
      </c>
      <c r="N2039" s="49">
        <f t="shared" si="196"/>
        <v>83.498571428571182</v>
      </c>
      <c r="O2039" s="49">
        <f t="shared" si="197"/>
        <v>86.25142857142832</v>
      </c>
      <c r="P2039" s="49">
        <f t="shared" si="198"/>
        <v>88.872857142857413</v>
      </c>
      <c r="Q2039" s="49">
        <f t="shared" si="199"/>
        <v>90.557142857142608</v>
      </c>
      <c r="R2039" s="49">
        <f t="shared" si="200"/>
        <v>92.709999999999738</v>
      </c>
    </row>
    <row r="2040" spans="12:18" hidden="1">
      <c r="L2040" s="71"/>
      <c r="M2040" s="48">
        <v>8.06</v>
      </c>
      <c r="N2040" s="49">
        <f t="shared" si="196"/>
        <v>83.503999999999749</v>
      </c>
      <c r="O2040" s="49">
        <f t="shared" si="197"/>
        <v>86.255999999999744</v>
      </c>
      <c r="P2040" s="49">
        <f t="shared" si="198"/>
        <v>88.876000000000275</v>
      </c>
      <c r="Q2040" s="49">
        <f t="shared" si="199"/>
        <v>90.559999999999746</v>
      </c>
      <c r="R2040" s="49">
        <f t="shared" si="200"/>
        <v>92.711999999999733</v>
      </c>
    </row>
    <row r="2041" spans="12:18" hidden="1">
      <c r="L2041" s="71"/>
      <c r="M2041" s="48">
        <v>8.07</v>
      </c>
      <c r="N2041" s="49">
        <f t="shared" si="196"/>
        <v>83.509428571428316</v>
      </c>
      <c r="O2041" s="49">
        <f t="shared" si="197"/>
        <v>86.260571428571168</v>
      </c>
      <c r="P2041" s="49">
        <f t="shared" si="198"/>
        <v>88.879142857143137</v>
      </c>
      <c r="Q2041" s="49">
        <f t="shared" si="199"/>
        <v>90.562857142856885</v>
      </c>
      <c r="R2041" s="49">
        <f t="shared" si="200"/>
        <v>92.713999999999729</v>
      </c>
    </row>
    <row r="2042" spans="12:18" hidden="1">
      <c r="L2042" s="71"/>
      <c r="M2042" s="48">
        <v>8.08</v>
      </c>
      <c r="N2042" s="49">
        <f t="shared" si="196"/>
        <v>83.514857142856883</v>
      </c>
      <c r="O2042" s="49">
        <f t="shared" si="197"/>
        <v>86.265142857142592</v>
      </c>
      <c r="P2042" s="49">
        <f t="shared" si="198"/>
        <v>88.882285714285999</v>
      </c>
      <c r="Q2042" s="49">
        <f t="shared" si="199"/>
        <v>90.565714285714023</v>
      </c>
      <c r="R2042" s="49">
        <f t="shared" si="200"/>
        <v>92.715999999999724</v>
      </c>
    </row>
    <row r="2043" spans="12:18" hidden="1">
      <c r="L2043" s="71"/>
      <c r="M2043" s="48">
        <v>8.09</v>
      </c>
      <c r="N2043" s="49">
        <f t="shared" si="196"/>
        <v>83.52028571428545</v>
      </c>
      <c r="O2043" s="49">
        <f t="shared" si="197"/>
        <v>86.269714285714016</v>
      </c>
      <c r="P2043" s="49">
        <f t="shared" si="198"/>
        <v>88.885428571428861</v>
      </c>
      <c r="Q2043" s="49">
        <f t="shared" si="199"/>
        <v>90.568571428571161</v>
      </c>
      <c r="R2043" s="49">
        <f t="shared" si="200"/>
        <v>92.717999999999719</v>
      </c>
    </row>
    <row r="2044" spans="12:18" hidden="1">
      <c r="L2044" s="71"/>
      <c r="M2044" s="48">
        <v>8.1</v>
      </c>
      <c r="N2044" s="49">
        <f t="shared" si="196"/>
        <v>83.525714285714017</v>
      </c>
      <c r="O2044" s="49">
        <f t="shared" si="197"/>
        <v>86.27428571428544</v>
      </c>
      <c r="P2044" s="49">
        <f t="shared" si="198"/>
        <v>88.888571428571723</v>
      </c>
      <c r="Q2044" s="49">
        <f t="shared" si="199"/>
        <v>90.571428571428299</v>
      </c>
      <c r="R2044" s="49">
        <f t="shared" si="200"/>
        <v>92.719999999999715</v>
      </c>
    </row>
    <row r="2045" spans="12:18" hidden="1">
      <c r="L2045" s="71"/>
      <c r="M2045" s="48">
        <v>8.11</v>
      </c>
      <c r="N2045" s="49">
        <f t="shared" si="196"/>
        <v>83.531142857142584</v>
      </c>
      <c r="O2045" s="49">
        <f t="shared" si="197"/>
        <v>86.278857142856864</v>
      </c>
      <c r="P2045" s="49">
        <f t="shared" si="198"/>
        <v>88.891714285714585</v>
      </c>
      <c r="Q2045" s="49">
        <f t="shared" si="199"/>
        <v>90.574285714285438</v>
      </c>
      <c r="R2045" s="49">
        <f t="shared" si="200"/>
        <v>92.72199999999971</v>
      </c>
    </row>
    <row r="2046" spans="12:18" hidden="1">
      <c r="L2046" s="71"/>
      <c r="M2046" s="48">
        <v>8.1199999999999992</v>
      </c>
      <c r="N2046" s="49">
        <f t="shared" si="196"/>
        <v>83.53657142857115</v>
      </c>
      <c r="O2046" s="49">
        <f t="shared" si="197"/>
        <v>86.283428571428288</v>
      </c>
      <c r="P2046" s="49">
        <f t="shared" si="198"/>
        <v>88.894857142857447</v>
      </c>
      <c r="Q2046" s="49">
        <f t="shared" si="199"/>
        <v>90.577142857142576</v>
      </c>
      <c r="R2046" s="49">
        <f t="shared" si="200"/>
        <v>92.723999999999705</v>
      </c>
    </row>
    <row r="2047" spans="12:18" hidden="1">
      <c r="L2047" s="71"/>
      <c r="M2047" s="48">
        <v>8.1300000000000008</v>
      </c>
      <c r="N2047" s="49">
        <f t="shared" si="196"/>
        <v>83.541999999999717</v>
      </c>
      <c r="O2047" s="49">
        <f t="shared" si="197"/>
        <v>86.287999999999712</v>
      </c>
      <c r="P2047" s="49">
        <f t="shared" si="198"/>
        <v>88.898000000000309</v>
      </c>
      <c r="Q2047" s="49">
        <f t="shared" si="199"/>
        <v>90.579999999999714</v>
      </c>
      <c r="R2047" s="49">
        <f t="shared" si="200"/>
        <v>92.725999999999701</v>
      </c>
    </row>
    <row r="2048" spans="12:18" hidden="1">
      <c r="L2048" s="71"/>
      <c r="M2048" s="48">
        <v>8.14</v>
      </c>
      <c r="N2048" s="49">
        <f t="shared" si="196"/>
        <v>83.547428571428284</v>
      </c>
      <c r="O2048" s="49">
        <f t="shared" si="197"/>
        <v>86.292571428571136</v>
      </c>
      <c r="P2048" s="49">
        <f t="shared" si="198"/>
        <v>88.901142857143171</v>
      </c>
      <c r="Q2048" s="49">
        <f t="shared" si="199"/>
        <v>90.582857142856852</v>
      </c>
      <c r="R2048" s="49">
        <f t="shared" si="200"/>
        <v>92.727999999999696</v>
      </c>
    </row>
    <row r="2049" spans="12:18" hidden="1">
      <c r="L2049" s="71"/>
      <c r="M2049" s="48">
        <v>8.15</v>
      </c>
      <c r="N2049" s="49">
        <f t="shared" si="196"/>
        <v>83.552857142856851</v>
      </c>
      <c r="O2049" s="49">
        <f t="shared" si="197"/>
        <v>86.297142857142561</v>
      </c>
      <c r="P2049" s="49">
        <f t="shared" si="198"/>
        <v>88.904285714286033</v>
      </c>
      <c r="Q2049" s="49">
        <f t="shared" si="199"/>
        <v>90.585714285713991</v>
      </c>
      <c r="R2049" s="49">
        <f t="shared" si="200"/>
        <v>92.729999999999691</v>
      </c>
    </row>
    <row r="2050" spans="12:18" hidden="1">
      <c r="L2050" s="71"/>
      <c r="M2050" s="48">
        <v>8.16</v>
      </c>
      <c r="N2050" s="49">
        <f t="shared" ref="N2050:N2113" si="201">N2049+0.0054285714285714</f>
        <v>83.558285714285418</v>
      </c>
      <c r="O2050" s="49">
        <f t="shared" ref="O2050:O2113" si="202">O2049+0.0045714285714286</f>
        <v>86.301714285713985</v>
      </c>
      <c r="P2050" s="49">
        <f t="shared" ref="P2050:P2113" si="203">P2049+0.0031428571428571</f>
        <v>88.907428571428895</v>
      </c>
      <c r="Q2050" s="49">
        <f t="shared" ref="Q2050:Q2113" si="204">Q2049+0.0028571428571429</f>
        <v>90.588571428571129</v>
      </c>
      <c r="R2050" s="49">
        <f t="shared" ref="R2050:R2113" si="205">R2049+0.002</f>
        <v>92.731999999999687</v>
      </c>
    </row>
    <row r="2051" spans="12:18" hidden="1">
      <c r="L2051" s="71"/>
      <c r="M2051" s="48">
        <v>8.17</v>
      </c>
      <c r="N2051" s="49">
        <f t="shared" si="201"/>
        <v>83.563714285713985</v>
      </c>
      <c r="O2051" s="49">
        <f t="shared" si="202"/>
        <v>86.306285714285409</v>
      </c>
      <c r="P2051" s="49">
        <f t="shared" si="203"/>
        <v>88.910571428571757</v>
      </c>
      <c r="Q2051" s="49">
        <f t="shared" si="204"/>
        <v>90.591428571428267</v>
      </c>
      <c r="R2051" s="49">
        <f t="shared" si="205"/>
        <v>92.733999999999682</v>
      </c>
    </row>
    <row r="2052" spans="12:18" hidden="1">
      <c r="L2052" s="71"/>
      <c r="M2052" s="48">
        <v>8.18</v>
      </c>
      <c r="N2052" s="49">
        <f t="shared" si="201"/>
        <v>83.569142857142552</v>
      </c>
      <c r="O2052" s="49">
        <f t="shared" si="202"/>
        <v>86.310857142856833</v>
      </c>
      <c r="P2052" s="49">
        <f t="shared" si="203"/>
        <v>88.913714285714619</v>
      </c>
      <c r="Q2052" s="49">
        <f t="shared" si="204"/>
        <v>90.594285714285405</v>
      </c>
      <c r="R2052" s="49">
        <f t="shared" si="205"/>
        <v>92.735999999999677</v>
      </c>
    </row>
    <row r="2053" spans="12:18" hidden="1">
      <c r="L2053" s="71"/>
      <c r="M2053" s="48">
        <v>8.19</v>
      </c>
      <c r="N2053" s="49">
        <f t="shared" si="201"/>
        <v>83.574571428571119</v>
      </c>
      <c r="O2053" s="49">
        <f t="shared" si="202"/>
        <v>86.315428571428257</v>
      </c>
      <c r="P2053" s="49">
        <f t="shared" si="203"/>
        <v>88.916857142857481</v>
      </c>
      <c r="Q2053" s="49">
        <f t="shared" si="204"/>
        <v>90.597142857142543</v>
      </c>
      <c r="R2053" s="49">
        <f t="shared" si="205"/>
        <v>92.737999999999673</v>
      </c>
    </row>
    <row r="2054" spans="12:18" hidden="1">
      <c r="L2054" s="71"/>
      <c r="M2054" s="48">
        <v>8.1999999999999993</v>
      </c>
      <c r="N2054" s="49">
        <f t="shared" si="201"/>
        <v>83.579999999999686</v>
      </c>
      <c r="O2054" s="49">
        <f t="shared" si="202"/>
        <v>86.319999999999681</v>
      </c>
      <c r="P2054" s="49">
        <f t="shared" si="203"/>
        <v>88.920000000000343</v>
      </c>
      <c r="Q2054" s="49">
        <f t="shared" si="204"/>
        <v>90.599999999999682</v>
      </c>
      <c r="R2054" s="49">
        <f t="shared" si="205"/>
        <v>92.739999999999668</v>
      </c>
    </row>
    <row r="2055" spans="12:18" hidden="1">
      <c r="L2055" s="71"/>
      <c r="M2055" s="48">
        <v>8.2100000000000009</v>
      </c>
      <c r="N2055" s="49">
        <f t="shared" si="201"/>
        <v>83.585428571428253</v>
      </c>
      <c r="O2055" s="49">
        <f t="shared" si="202"/>
        <v>86.324571428571105</v>
      </c>
      <c r="P2055" s="49">
        <f t="shared" si="203"/>
        <v>88.923142857143205</v>
      </c>
      <c r="Q2055" s="49">
        <f t="shared" si="204"/>
        <v>90.60285714285682</v>
      </c>
      <c r="R2055" s="49">
        <f t="shared" si="205"/>
        <v>92.741999999999663</v>
      </c>
    </row>
    <row r="2056" spans="12:18" hidden="1">
      <c r="L2056" s="71"/>
      <c r="M2056" s="48">
        <v>8.2200000000000006</v>
      </c>
      <c r="N2056" s="49">
        <f t="shared" si="201"/>
        <v>83.590857142856819</v>
      </c>
      <c r="O2056" s="49">
        <f t="shared" si="202"/>
        <v>86.329142857142529</v>
      </c>
      <c r="P2056" s="49">
        <f t="shared" si="203"/>
        <v>88.926285714286067</v>
      </c>
      <c r="Q2056" s="49">
        <f t="shared" si="204"/>
        <v>90.605714285713958</v>
      </c>
      <c r="R2056" s="49">
        <f t="shared" si="205"/>
        <v>92.743999999999659</v>
      </c>
    </row>
    <row r="2057" spans="12:18" hidden="1">
      <c r="L2057" s="71"/>
      <c r="M2057" s="48">
        <v>8.23</v>
      </c>
      <c r="N2057" s="49">
        <f t="shared" si="201"/>
        <v>83.596285714285386</v>
      </c>
      <c r="O2057" s="49">
        <f t="shared" si="202"/>
        <v>86.333714285713953</v>
      </c>
      <c r="P2057" s="49">
        <f t="shared" si="203"/>
        <v>88.929428571428929</v>
      </c>
      <c r="Q2057" s="49">
        <f t="shared" si="204"/>
        <v>90.608571428571096</v>
      </c>
      <c r="R2057" s="49">
        <f t="shared" si="205"/>
        <v>92.745999999999654</v>
      </c>
    </row>
    <row r="2058" spans="12:18" hidden="1">
      <c r="L2058" s="71"/>
      <c r="M2058" s="48">
        <v>8.24</v>
      </c>
      <c r="N2058" s="49">
        <f t="shared" si="201"/>
        <v>83.601714285713953</v>
      </c>
      <c r="O2058" s="49">
        <f t="shared" si="202"/>
        <v>86.338285714285377</v>
      </c>
      <c r="P2058" s="49">
        <f t="shared" si="203"/>
        <v>88.932571428571791</v>
      </c>
      <c r="Q2058" s="49">
        <f t="shared" si="204"/>
        <v>90.611428571428235</v>
      </c>
      <c r="R2058" s="49">
        <f t="shared" si="205"/>
        <v>92.747999999999649</v>
      </c>
    </row>
    <row r="2059" spans="12:18" hidden="1">
      <c r="L2059" s="71"/>
      <c r="M2059" s="48">
        <v>8.25</v>
      </c>
      <c r="N2059" s="49">
        <f t="shared" si="201"/>
        <v>83.60714285714252</v>
      </c>
      <c r="O2059" s="49">
        <f t="shared" si="202"/>
        <v>86.342857142856801</v>
      </c>
      <c r="P2059" s="49">
        <f t="shared" si="203"/>
        <v>88.935714285714653</v>
      </c>
      <c r="Q2059" s="49">
        <f t="shared" si="204"/>
        <v>90.614285714285373</v>
      </c>
      <c r="R2059" s="49">
        <f t="shared" si="205"/>
        <v>92.749999999999645</v>
      </c>
    </row>
    <row r="2060" spans="12:18" hidden="1">
      <c r="L2060" s="71"/>
      <c r="M2060" s="48">
        <v>8.26</v>
      </c>
      <c r="N2060" s="49">
        <f t="shared" si="201"/>
        <v>83.612571428571087</v>
      </c>
      <c r="O2060" s="49">
        <f t="shared" si="202"/>
        <v>86.347428571428225</v>
      </c>
      <c r="P2060" s="49">
        <f t="shared" si="203"/>
        <v>88.938857142857515</v>
      </c>
      <c r="Q2060" s="49">
        <f t="shared" si="204"/>
        <v>90.617142857142511</v>
      </c>
      <c r="R2060" s="49">
        <f t="shared" si="205"/>
        <v>92.75199999999964</v>
      </c>
    </row>
    <row r="2061" spans="12:18" hidden="1">
      <c r="L2061" s="71"/>
      <c r="M2061" s="48">
        <v>8.27</v>
      </c>
      <c r="N2061" s="49">
        <f t="shared" si="201"/>
        <v>83.617999999999654</v>
      </c>
      <c r="O2061" s="49">
        <f t="shared" si="202"/>
        <v>86.351999999999649</v>
      </c>
      <c r="P2061" s="49">
        <f t="shared" si="203"/>
        <v>88.942000000000377</v>
      </c>
      <c r="Q2061" s="49">
        <f t="shared" si="204"/>
        <v>90.619999999999649</v>
      </c>
      <c r="R2061" s="49">
        <f t="shared" si="205"/>
        <v>92.753999999999635</v>
      </c>
    </row>
    <row r="2062" spans="12:18" hidden="1">
      <c r="L2062" s="71"/>
      <c r="M2062" s="48">
        <v>8.2799999999999994</v>
      </c>
      <c r="N2062" s="49">
        <f t="shared" si="201"/>
        <v>83.623428571428221</v>
      </c>
      <c r="O2062" s="49">
        <f t="shared" si="202"/>
        <v>86.356571428571073</v>
      </c>
      <c r="P2062" s="49">
        <f t="shared" si="203"/>
        <v>88.945142857143239</v>
      </c>
      <c r="Q2062" s="49">
        <f t="shared" si="204"/>
        <v>90.622857142856788</v>
      </c>
      <c r="R2062" s="49">
        <f t="shared" si="205"/>
        <v>92.755999999999631</v>
      </c>
    </row>
    <row r="2063" spans="12:18" hidden="1">
      <c r="L2063" s="71"/>
      <c r="M2063" s="48">
        <v>8.2899999999999991</v>
      </c>
      <c r="N2063" s="49">
        <f t="shared" si="201"/>
        <v>83.628857142856788</v>
      </c>
      <c r="O2063" s="49">
        <f t="shared" si="202"/>
        <v>86.361142857142497</v>
      </c>
      <c r="P2063" s="49">
        <f t="shared" si="203"/>
        <v>88.948285714286101</v>
      </c>
      <c r="Q2063" s="49">
        <f t="shared" si="204"/>
        <v>90.625714285713926</v>
      </c>
      <c r="R2063" s="49">
        <f t="shared" si="205"/>
        <v>92.757999999999626</v>
      </c>
    </row>
    <row r="2064" spans="12:18" hidden="1">
      <c r="L2064" s="71"/>
      <c r="M2064" s="48">
        <v>8.3000000000000007</v>
      </c>
      <c r="N2064" s="49">
        <f t="shared" si="201"/>
        <v>83.634285714285355</v>
      </c>
      <c r="O2064" s="49">
        <f t="shared" si="202"/>
        <v>86.365714285713921</v>
      </c>
      <c r="P2064" s="49">
        <f t="shared" si="203"/>
        <v>88.951428571428963</v>
      </c>
      <c r="Q2064" s="49">
        <f t="shared" si="204"/>
        <v>90.628571428571064</v>
      </c>
      <c r="R2064" s="49">
        <f t="shared" si="205"/>
        <v>92.759999999999621</v>
      </c>
    </row>
    <row r="2065" spans="12:18" hidden="1">
      <c r="L2065" s="71"/>
      <c r="M2065" s="48">
        <v>8.31</v>
      </c>
      <c r="N2065" s="49">
        <f t="shared" si="201"/>
        <v>83.639714285713922</v>
      </c>
      <c r="O2065" s="49">
        <f t="shared" si="202"/>
        <v>86.370285714285345</v>
      </c>
      <c r="P2065" s="49">
        <f t="shared" si="203"/>
        <v>88.954571428571825</v>
      </c>
      <c r="Q2065" s="49">
        <f t="shared" si="204"/>
        <v>90.631428571428202</v>
      </c>
      <c r="R2065" s="49">
        <f t="shared" si="205"/>
        <v>92.761999999999617</v>
      </c>
    </row>
    <row r="2066" spans="12:18" hidden="1">
      <c r="L2066" s="71"/>
      <c r="M2066" s="48">
        <v>8.32</v>
      </c>
      <c r="N2066" s="49">
        <f t="shared" si="201"/>
        <v>83.645142857142488</v>
      </c>
      <c r="O2066" s="49">
        <f t="shared" si="202"/>
        <v>86.374857142856769</v>
      </c>
      <c r="P2066" s="49">
        <f t="shared" si="203"/>
        <v>88.957714285714687</v>
      </c>
      <c r="Q2066" s="49">
        <f t="shared" si="204"/>
        <v>90.63428571428534</v>
      </c>
      <c r="R2066" s="49">
        <f t="shared" si="205"/>
        <v>92.763999999999612</v>
      </c>
    </row>
    <row r="2067" spans="12:18" hidden="1">
      <c r="L2067" s="71"/>
      <c r="M2067" s="48">
        <v>8.33</v>
      </c>
      <c r="N2067" s="49">
        <f t="shared" si="201"/>
        <v>83.650571428571055</v>
      </c>
      <c r="O2067" s="49">
        <f t="shared" si="202"/>
        <v>86.379428571428193</v>
      </c>
      <c r="P2067" s="49">
        <f t="shared" si="203"/>
        <v>88.960857142857549</v>
      </c>
      <c r="Q2067" s="49">
        <f t="shared" si="204"/>
        <v>90.637142857142479</v>
      </c>
      <c r="R2067" s="49">
        <f t="shared" si="205"/>
        <v>92.765999999999607</v>
      </c>
    </row>
    <row r="2068" spans="12:18" hidden="1">
      <c r="L2068" s="71"/>
      <c r="M2068" s="48">
        <v>8.34</v>
      </c>
      <c r="N2068" s="49">
        <f t="shared" si="201"/>
        <v>83.655999999999622</v>
      </c>
      <c r="O2068" s="49">
        <f t="shared" si="202"/>
        <v>86.383999999999617</v>
      </c>
      <c r="P2068" s="49">
        <f t="shared" si="203"/>
        <v>88.964000000000411</v>
      </c>
      <c r="Q2068" s="49">
        <f t="shared" si="204"/>
        <v>90.639999999999617</v>
      </c>
      <c r="R2068" s="49">
        <f t="shared" si="205"/>
        <v>92.767999999999603</v>
      </c>
    </row>
    <row r="2069" spans="12:18" hidden="1">
      <c r="L2069" s="71"/>
      <c r="M2069" s="48">
        <v>8.35</v>
      </c>
      <c r="N2069" s="49">
        <f t="shared" si="201"/>
        <v>83.661428571428189</v>
      </c>
      <c r="O2069" s="49">
        <f t="shared" si="202"/>
        <v>86.388571428571041</v>
      </c>
      <c r="P2069" s="49">
        <f t="shared" si="203"/>
        <v>88.967142857143273</v>
      </c>
      <c r="Q2069" s="49">
        <f t="shared" si="204"/>
        <v>90.642857142856755</v>
      </c>
      <c r="R2069" s="49">
        <f t="shared" si="205"/>
        <v>92.769999999999598</v>
      </c>
    </row>
    <row r="2070" spans="12:18" hidden="1">
      <c r="L2070" s="71"/>
      <c r="M2070" s="48">
        <v>8.36</v>
      </c>
      <c r="N2070" s="49">
        <f t="shared" si="201"/>
        <v>83.666857142856756</v>
      </c>
      <c r="O2070" s="49">
        <f t="shared" si="202"/>
        <v>86.393142857142465</v>
      </c>
      <c r="P2070" s="49">
        <f t="shared" si="203"/>
        <v>88.970285714286135</v>
      </c>
      <c r="Q2070" s="49">
        <f t="shared" si="204"/>
        <v>90.645714285713893</v>
      </c>
      <c r="R2070" s="49">
        <f t="shared" si="205"/>
        <v>92.771999999999593</v>
      </c>
    </row>
    <row r="2071" spans="12:18" hidden="1">
      <c r="L2071" s="71"/>
      <c r="M2071" s="48">
        <v>8.3699999999999992</v>
      </c>
      <c r="N2071" s="49">
        <f t="shared" si="201"/>
        <v>83.672285714285323</v>
      </c>
      <c r="O2071" s="49">
        <f t="shared" si="202"/>
        <v>86.397714285713889</v>
      </c>
      <c r="P2071" s="49">
        <f t="shared" si="203"/>
        <v>88.973428571428997</v>
      </c>
      <c r="Q2071" s="49">
        <f t="shared" si="204"/>
        <v>90.648571428571032</v>
      </c>
      <c r="R2071" s="49">
        <f t="shared" si="205"/>
        <v>92.773999999999589</v>
      </c>
    </row>
    <row r="2072" spans="12:18" hidden="1">
      <c r="L2072" s="71"/>
      <c r="M2072" s="48">
        <v>8.3800000000000008</v>
      </c>
      <c r="N2072" s="49">
        <f t="shared" si="201"/>
        <v>83.67771428571389</v>
      </c>
      <c r="O2072" s="49">
        <f t="shared" si="202"/>
        <v>86.402285714285313</v>
      </c>
      <c r="P2072" s="49">
        <f t="shared" si="203"/>
        <v>88.976571428571859</v>
      </c>
      <c r="Q2072" s="49">
        <f t="shared" si="204"/>
        <v>90.65142857142817</v>
      </c>
      <c r="R2072" s="49">
        <f t="shared" si="205"/>
        <v>92.775999999999584</v>
      </c>
    </row>
    <row r="2073" spans="12:18" hidden="1">
      <c r="L2073" s="71"/>
      <c r="M2073" s="48">
        <v>8.39</v>
      </c>
      <c r="N2073" s="49">
        <f t="shared" si="201"/>
        <v>83.683142857142457</v>
      </c>
      <c r="O2073" s="49">
        <f t="shared" si="202"/>
        <v>86.406857142856737</v>
      </c>
      <c r="P2073" s="49">
        <f t="shared" si="203"/>
        <v>88.979714285714721</v>
      </c>
      <c r="Q2073" s="49">
        <f t="shared" si="204"/>
        <v>90.654285714285308</v>
      </c>
      <c r="R2073" s="49">
        <f t="shared" si="205"/>
        <v>92.777999999999579</v>
      </c>
    </row>
    <row r="2074" spans="12:18" hidden="1">
      <c r="L2074" s="71"/>
      <c r="M2074" s="48">
        <v>8.4</v>
      </c>
      <c r="N2074" s="49">
        <f t="shared" si="201"/>
        <v>83.688571428571024</v>
      </c>
      <c r="O2074" s="49">
        <f t="shared" si="202"/>
        <v>86.411428571428161</v>
      </c>
      <c r="P2074" s="49">
        <f t="shared" si="203"/>
        <v>88.982857142857583</v>
      </c>
      <c r="Q2074" s="49">
        <f t="shared" si="204"/>
        <v>90.657142857142446</v>
      </c>
      <c r="R2074" s="49">
        <f t="shared" si="205"/>
        <v>92.779999999999575</v>
      </c>
    </row>
    <row r="2075" spans="12:18" hidden="1">
      <c r="L2075" s="71"/>
      <c r="M2075" s="48">
        <v>8.41</v>
      </c>
      <c r="N2075" s="49">
        <f t="shared" si="201"/>
        <v>83.693999999999591</v>
      </c>
      <c r="O2075" s="49">
        <f t="shared" si="202"/>
        <v>86.415999999999585</v>
      </c>
      <c r="P2075" s="49">
        <f t="shared" si="203"/>
        <v>88.986000000000445</v>
      </c>
      <c r="Q2075" s="49">
        <f t="shared" si="204"/>
        <v>90.659999999999584</v>
      </c>
      <c r="R2075" s="49">
        <f t="shared" si="205"/>
        <v>92.78199999999957</v>
      </c>
    </row>
    <row r="2076" spans="12:18" hidden="1">
      <c r="L2076" s="71"/>
      <c r="M2076" s="48">
        <v>8.42</v>
      </c>
      <c r="N2076" s="49">
        <f t="shared" si="201"/>
        <v>83.699428571428157</v>
      </c>
      <c r="O2076" s="49">
        <f t="shared" si="202"/>
        <v>86.420571428571009</v>
      </c>
      <c r="P2076" s="49">
        <f t="shared" si="203"/>
        <v>88.989142857143307</v>
      </c>
      <c r="Q2076" s="49">
        <f t="shared" si="204"/>
        <v>90.662857142856723</v>
      </c>
      <c r="R2076" s="49">
        <f t="shared" si="205"/>
        <v>92.783999999999565</v>
      </c>
    </row>
    <row r="2077" spans="12:18" hidden="1">
      <c r="L2077" s="71"/>
      <c r="M2077" s="48">
        <v>8.43</v>
      </c>
      <c r="N2077" s="49">
        <f t="shared" si="201"/>
        <v>83.704857142856724</v>
      </c>
      <c r="O2077" s="49">
        <f t="shared" si="202"/>
        <v>86.425142857142433</v>
      </c>
      <c r="P2077" s="49">
        <f t="shared" si="203"/>
        <v>88.992285714286169</v>
      </c>
      <c r="Q2077" s="49">
        <f t="shared" si="204"/>
        <v>90.665714285713861</v>
      </c>
      <c r="R2077" s="49">
        <f t="shared" si="205"/>
        <v>92.785999999999561</v>
      </c>
    </row>
    <row r="2078" spans="12:18" hidden="1">
      <c r="L2078" s="71"/>
      <c r="M2078" s="48">
        <v>8.44</v>
      </c>
      <c r="N2078" s="49">
        <f t="shared" si="201"/>
        <v>83.710285714285291</v>
      </c>
      <c r="O2078" s="49">
        <f t="shared" si="202"/>
        <v>86.429714285713857</v>
      </c>
      <c r="P2078" s="49">
        <f t="shared" si="203"/>
        <v>88.995428571429031</v>
      </c>
      <c r="Q2078" s="49">
        <f t="shared" si="204"/>
        <v>90.668571428570999</v>
      </c>
      <c r="R2078" s="49">
        <f t="shared" si="205"/>
        <v>92.787999999999556</v>
      </c>
    </row>
    <row r="2079" spans="12:18" hidden="1">
      <c r="L2079" s="71"/>
      <c r="M2079" s="48">
        <v>8.4499999999999993</v>
      </c>
      <c r="N2079" s="49">
        <f t="shared" si="201"/>
        <v>83.715714285713858</v>
      </c>
      <c r="O2079" s="49">
        <f t="shared" si="202"/>
        <v>86.434285714285281</v>
      </c>
      <c r="P2079" s="49">
        <f t="shared" si="203"/>
        <v>88.998571428571893</v>
      </c>
      <c r="Q2079" s="49">
        <f t="shared" si="204"/>
        <v>90.671428571428137</v>
      </c>
      <c r="R2079" s="49">
        <f t="shared" si="205"/>
        <v>92.789999999999552</v>
      </c>
    </row>
    <row r="2080" spans="12:18" hidden="1">
      <c r="L2080" s="71"/>
      <c r="M2080" s="48">
        <v>8.4600000000000009</v>
      </c>
      <c r="N2080" s="49">
        <f t="shared" si="201"/>
        <v>83.721142857142425</v>
      </c>
      <c r="O2080" s="49">
        <f t="shared" si="202"/>
        <v>86.438857142856705</v>
      </c>
      <c r="P2080" s="49">
        <f t="shared" si="203"/>
        <v>89.001714285714755</v>
      </c>
      <c r="Q2080" s="49">
        <f t="shared" si="204"/>
        <v>90.674285714285276</v>
      </c>
      <c r="R2080" s="49">
        <f t="shared" si="205"/>
        <v>92.791999999999547</v>
      </c>
    </row>
    <row r="2081" spans="12:18" hidden="1">
      <c r="L2081" s="71"/>
      <c r="M2081" s="48">
        <v>8.4700000000000006</v>
      </c>
      <c r="N2081" s="49">
        <f t="shared" si="201"/>
        <v>83.726571428570992</v>
      </c>
      <c r="O2081" s="49">
        <f t="shared" si="202"/>
        <v>86.443428571428129</v>
      </c>
      <c r="P2081" s="49">
        <f t="shared" si="203"/>
        <v>89.004857142857617</v>
      </c>
      <c r="Q2081" s="49">
        <f t="shared" si="204"/>
        <v>90.677142857142414</v>
      </c>
      <c r="R2081" s="49">
        <f t="shared" si="205"/>
        <v>92.793999999999542</v>
      </c>
    </row>
    <row r="2082" spans="12:18" hidden="1">
      <c r="L2082" s="71"/>
      <c r="M2082" s="48">
        <v>8.48</v>
      </c>
      <c r="N2082" s="49">
        <f t="shared" si="201"/>
        <v>83.731999999999559</v>
      </c>
      <c r="O2082" s="49">
        <f t="shared" si="202"/>
        <v>86.447999999999553</v>
      </c>
      <c r="P2082" s="49">
        <f t="shared" si="203"/>
        <v>89.008000000000479</v>
      </c>
      <c r="Q2082" s="49">
        <f t="shared" si="204"/>
        <v>90.679999999999552</v>
      </c>
      <c r="R2082" s="49">
        <f t="shared" si="205"/>
        <v>92.795999999999538</v>
      </c>
    </row>
    <row r="2083" spans="12:18" hidden="1">
      <c r="L2083" s="71"/>
      <c r="M2083" s="48">
        <v>8.49</v>
      </c>
      <c r="N2083" s="49">
        <f t="shared" si="201"/>
        <v>83.737428571428126</v>
      </c>
      <c r="O2083" s="49">
        <f t="shared" si="202"/>
        <v>86.452571428570977</v>
      </c>
      <c r="P2083" s="49">
        <f t="shared" si="203"/>
        <v>89.011142857143341</v>
      </c>
      <c r="Q2083" s="49">
        <f t="shared" si="204"/>
        <v>90.68285714285669</v>
      </c>
      <c r="R2083" s="49">
        <f t="shared" si="205"/>
        <v>92.797999999999533</v>
      </c>
    </row>
    <row r="2084" spans="12:18" hidden="1">
      <c r="L2084" s="71"/>
      <c r="M2084" s="48">
        <v>8.5</v>
      </c>
      <c r="N2084" s="49">
        <f t="shared" si="201"/>
        <v>83.742857142856693</v>
      </c>
      <c r="O2084" s="49">
        <f t="shared" si="202"/>
        <v>86.457142857142401</v>
      </c>
      <c r="P2084" s="49">
        <f t="shared" si="203"/>
        <v>89.014285714286203</v>
      </c>
      <c r="Q2084" s="49">
        <f t="shared" si="204"/>
        <v>90.685714285713829</v>
      </c>
      <c r="R2084" s="49">
        <f t="shared" si="205"/>
        <v>92.799999999999528</v>
      </c>
    </row>
    <row r="2085" spans="12:18" hidden="1">
      <c r="L2085" s="71"/>
      <c r="M2085" s="48">
        <v>8.51</v>
      </c>
      <c r="N2085" s="49">
        <f t="shared" si="201"/>
        <v>83.748285714285259</v>
      </c>
      <c r="O2085" s="49">
        <f t="shared" si="202"/>
        <v>86.461714285713825</v>
      </c>
      <c r="P2085" s="49">
        <f t="shared" si="203"/>
        <v>89.017428571429065</v>
      </c>
      <c r="Q2085" s="49">
        <f t="shared" si="204"/>
        <v>90.688571428570967</v>
      </c>
      <c r="R2085" s="49">
        <f t="shared" si="205"/>
        <v>92.801999999999524</v>
      </c>
    </row>
    <row r="2086" spans="12:18" hidden="1">
      <c r="L2086" s="71"/>
      <c r="M2086" s="48">
        <v>8.52</v>
      </c>
      <c r="N2086" s="49">
        <f t="shared" si="201"/>
        <v>83.753714285713826</v>
      </c>
      <c r="O2086" s="49">
        <f t="shared" si="202"/>
        <v>86.466285714285249</v>
      </c>
      <c r="P2086" s="49">
        <f t="shared" si="203"/>
        <v>89.020571428571927</v>
      </c>
      <c r="Q2086" s="49">
        <f t="shared" si="204"/>
        <v>90.691428571428105</v>
      </c>
      <c r="R2086" s="49">
        <f t="shared" si="205"/>
        <v>92.803999999999519</v>
      </c>
    </row>
    <row r="2087" spans="12:18" hidden="1">
      <c r="L2087" s="71"/>
      <c r="M2087" s="48">
        <v>8.5299999999999994</v>
      </c>
      <c r="N2087" s="49">
        <f t="shared" si="201"/>
        <v>83.759142857142393</v>
      </c>
      <c r="O2087" s="49">
        <f t="shared" si="202"/>
        <v>86.470857142856673</v>
      </c>
      <c r="P2087" s="49">
        <f t="shared" si="203"/>
        <v>89.023714285714789</v>
      </c>
      <c r="Q2087" s="49">
        <f t="shared" si="204"/>
        <v>90.694285714285243</v>
      </c>
      <c r="R2087" s="49">
        <f t="shared" si="205"/>
        <v>92.805999999999514</v>
      </c>
    </row>
    <row r="2088" spans="12:18" hidden="1">
      <c r="L2088" s="71"/>
      <c r="M2088" s="48">
        <v>8.5399999999999991</v>
      </c>
      <c r="N2088" s="49">
        <f t="shared" si="201"/>
        <v>83.76457142857096</v>
      </c>
      <c r="O2088" s="49">
        <f t="shared" si="202"/>
        <v>86.475428571428097</v>
      </c>
      <c r="P2088" s="49">
        <f t="shared" si="203"/>
        <v>89.026857142857651</v>
      </c>
      <c r="Q2088" s="49">
        <f t="shared" si="204"/>
        <v>90.697142857142381</v>
      </c>
      <c r="R2088" s="49">
        <f t="shared" si="205"/>
        <v>92.80799999999951</v>
      </c>
    </row>
    <row r="2089" spans="12:18" hidden="1">
      <c r="L2089" s="71"/>
      <c r="M2089" s="48">
        <v>8.5500000000000007</v>
      </c>
      <c r="N2089" s="49">
        <f t="shared" si="201"/>
        <v>83.769999999999527</v>
      </c>
      <c r="O2089" s="49">
        <f t="shared" si="202"/>
        <v>86.479999999999521</v>
      </c>
      <c r="P2089" s="49">
        <f t="shared" si="203"/>
        <v>89.030000000000513</v>
      </c>
      <c r="Q2089" s="49">
        <f t="shared" si="204"/>
        <v>90.69999999999952</v>
      </c>
      <c r="R2089" s="49">
        <f t="shared" si="205"/>
        <v>92.809999999999505</v>
      </c>
    </row>
    <row r="2090" spans="12:18" hidden="1">
      <c r="L2090" s="71"/>
      <c r="M2090" s="48">
        <v>8.56</v>
      </c>
      <c r="N2090" s="49">
        <f t="shared" si="201"/>
        <v>83.775428571428094</v>
      </c>
      <c r="O2090" s="49">
        <f t="shared" si="202"/>
        <v>86.484571428570945</v>
      </c>
      <c r="P2090" s="49">
        <f t="shared" si="203"/>
        <v>89.033142857143375</v>
      </c>
      <c r="Q2090" s="49">
        <f t="shared" si="204"/>
        <v>90.702857142856658</v>
      </c>
      <c r="R2090" s="49">
        <f t="shared" si="205"/>
        <v>92.8119999999995</v>
      </c>
    </row>
    <row r="2091" spans="12:18" hidden="1">
      <c r="L2091" s="71"/>
      <c r="M2091" s="48">
        <v>8.57</v>
      </c>
      <c r="N2091" s="49">
        <f t="shared" si="201"/>
        <v>83.780857142856661</v>
      </c>
      <c r="O2091" s="49">
        <f t="shared" si="202"/>
        <v>86.489142857142369</v>
      </c>
      <c r="P2091" s="49">
        <f t="shared" si="203"/>
        <v>89.036285714286237</v>
      </c>
      <c r="Q2091" s="49">
        <f t="shared" si="204"/>
        <v>90.705714285713796</v>
      </c>
      <c r="R2091" s="49">
        <f t="shared" si="205"/>
        <v>92.813999999999496</v>
      </c>
    </row>
    <row r="2092" spans="12:18" hidden="1">
      <c r="L2092" s="71"/>
      <c r="M2092" s="48">
        <v>8.58</v>
      </c>
      <c r="N2092" s="49">
        <f t="shared" si="201"/>
        <v>83.786285714285228</v>
      </c>
      <c r="O2092" s="49">
        <f t="shared" si="202"/>
        <v>86.493714285713793</v>
      </c>
      <c r="P2092" s="49">
        <f t="shared" si="203"/>
        <v>89.039428571429099</v>
      </c>
      <c r="Q2092" s="49">
        <f t="shared" si="204"/>
        <v>90.708571428570934</v>
      </c>
      <c r="R2092" s="49">
        <f t="shared" si="205"/>
        <v>92.815999999999491</v>
      </c>
    </row>
    <row r="2093" spans="12:18" hidden="1">
      <c r="L2093" s="71"/>
      <c r="M2093" s="48">
        <v>8.59</v>
      </c>
      <c r="N2093" s="49">
        <f t="shared" si="201"/>
        <v>83.791714285713795</v>
      </c>
      <c r="O2093" s="49">
        <f t="shared" si="202"/>
        <v>86.498285714285217</v>
      </c>
      <c r="P2093" s="49">
        <f t="shared" si="203"/>
        <v>89.042571428571961</v>
      </c>
      <c r="Q2093" s="49">
        <f t="shared" si="204"/>
        <v>90.711428571428073</v>
      </c>
      <c r="R2093" s="49">
        <f t="shared" si="205"/>
        <v>92.817999999999486</v>
      </c>
    </row>
    <row r="2094" spans="12:18" hidden="1">
      <c r="L2094" s="71"/>
      <c r="M2094" s="48">
        <v>8.6</v>
      </c>
      <c r="N2094" s="49">
        <f t="shared" si="201"/>
        <v>83.797142857142362</v>
      </c>
      <c r="O2094" s="49">
        <f t="shared" si="202"/>
        <v>86.502857142856641</v>
      </c>
      <c r="P2094" s="49">
        <f t="shared" si="203"/>
        <v>89.045714285714823</v>
      </c>
      <c r="Q2094" s="49">
        <f t="shared" si="204"/>
        <v>90.714285714285211</v>
      </c>
      <c r="R2094" s="49">
        <f t="shared" si="205"/>
        <v>92.819999999999482</v>
      </c>
    </row>
    <row r="2095" spans="12:18" hidden="1">
      <c r="L2095" s="71"/>
      <c r="M2095" s="48">
        <v>8.61</v>
      </c>
      <c r="N2095" s="49">
        <f t="shared" si="201"/>
        <v>83.802571428570928</v>
      </c>
      <c r="O2095" s="49">
        <f t="shared" si="202"/>
        <v>86.507428571428065</v>
      </c>
      <c r="P2095" s="49">
        <f t="shared" si="203"/>
        <v>89.048857142857685</v>
      </c>
      <c r="Q2095" s="49">
        <f t="shared" si="204"/>
        <v>90.717142857142349</v>
      </c>
      <c r="R2095" s="49">
        <f t="shared" si="205"/>
        <v>92.821999999999477</v>
      </c>
    </row>
    <row r="2096" spans="12:18" hidden="1">
      <c r="L2096" s="71"/>
      <c r="M2096" s="48">
        <v>8.6199999999999992</v>
      </c>
      <c r="N2096" s="49">
        <f t="shared" si="201"/>
        <v>83.807999999999495</v>
      </c>
      <c r="O2096" s="49">
        <f t="shared" si="202"/>
        <v>86.511999999999489</v>
      </c>
      <c r="P2096" s="49">
        <f t="shared" si="203"/>
        <v>89.052000000000547</v>
      </c>
      <c r="Q2096" s="49">
        <f t="shared" si="204"/>
        <v>90.719999999999487</v>
      </c>
      <c r="R2096" s="49">
        <f t="shared" si="205"/>
        <v>92.823999999999472</v>
      </c>
    </row>
    <row r="2097" spans="12:18" hidden="1">
      <c r="L2097" s="71"/>
      <c r="M2097" s="48">
        <v>8.6300000000000008</v>
      </c>
      <c r="N2097" s="49">
        <f t="shared" si="201"/>
        <v>83.813428571428062</v>
      </c>
      <c r="O2097" s="49">
        <f t="shared" si="202"/>
        <v>86.516571428570913</v>
      </c>
      <c r="P2097" s="49">
        <f t="shared" si="203"/>
        <v>89.055142857143409</v>
      </c>
      <c r="Q2097" s="49">
        <f t="shared" si="204"/>
        <v>90.722857142856626</v>
      </c>
      <c r="R2097" s="49">
        <f t="shared" si="205"/>
        <v>92.825999999999468</v>
      </c>
    </row>
    <row r="2098" spans="12:18" hidden="1">
      <c r="L2098" s="71"/>
      <c r="M2098" s="48">
        <v>8.64</v>
      </c>
      <c r="N2098" s="49">
        <f t="shared" si="201"/>
        <v>83.818857142856629</v>
      </c>
      <c r="O2098" s="49">
        <f t="shared" si="202"/>
        <v>86.521142857142337</v>
      </c>
      <c r="P2098" s="49">
        <f t="shared" si="203"/>
        <v>89.058285714286271</v>
      </c>
      <c r="Q2098" s="49">
        <f t="shared" si="204"/>
        <v>90.725714285713764</v>
      </c>
      <c r="R2098" s="49">
        <f t="shared" si="205"/>
        <v>92.827999999999463</v>
      </c>
    </row>
    <row r="2099" spans="12:18" hidden="1">
      <c r="L2099" s="71"/>
      <c r="M2099" s="48">
        <v>8.65</v>
      </c>
      <c r="N2099" s="49">
        <f t="shared" si="201"/>
        <v>83.824285714285196</v>
      </c>
      <c r="O2099" s="49">
        <f t="shared" si="202"/>
        <v>86.525714285713761</v>
      </c>
      <c r="P2099" s="49">
        <f t="shared" si="203"/>
        <v>89.061428571429133</v>
      </c>
      <c r="Q2099" s="49">
        <f t="shared" si="204"/>
        <v>90.728571428570902</v>
      </c>
      <c r="R2099" s="49">
        <f t="shared" si="205"/>
        <v>92.829999999999458</v>
      </c>
    </row>
    <row r="2100" spans="12:18" hidden="1">
      <c r="L2100" s="71"/>
      <c r="M2100" s="48">
        <v>8.66</v>
      </c>
      <c r="N2100" s="49">
        <f t="shared" si="201"/>
        <v>83.829714285713763</v>
      </c>
      <c r="O2100" s="49">
        <f t="shared" si="202"/>
        <v>86.530285714285185</v>
      </c>
      <c r="P2100" s="49">
        <f t="shared" si="203"/>
        <v>89.064571428571995</v>
      </c>
      <c r="Q2100" s="49">
        <f t="shared" si="204"/>
        <v>90.73142857142804</v>
      </c>
      <c r="R2100" s="49">
        <f t="shared" si="205"/>
        <v>92.831999999999454</v>
      </c>
    </row>
    <row r="2101" spans="12:18" hidden="1">
      <c r="L2101" s="71"/>
      <c r="M2101" s="48">
        <v>8.67</v>
      </c>
      <c r="N2101" s="49">
        <f t="shared" si="201"/>
        <v>83.83514285714233</v>
      </c>
      <c r="O2101" s="49">
        <f t="shared" si="202"/>
        <v>86.534857142856609</v>
      </c>
      <c r="P2101" s="49">
        <f t="shared" si="203"/>
        <v>89.067714285714857</v>
      </c>
      <c r="Q2101" s="49">
        <f t="shared" si="204"/>
        <v>90.734285714285178</v>
      </c>
      <c r="R2101" s="49">
        <f t="shared" si="205"/>
        <v>92.833999999999449</v>
      </c>
    </row>
    <row r="2102" spans="12:18" hidden="1">
      <c r="L2102" s="71"/>
      <c r="M2102" s="48">
        <v>8.68</v>
      </c>
      <c r="N2102" s="49">
        <f t="shared" si="201"/>
        <v>83.840571428570897</v>
      </c>
      <c r="O2102" s="49">
        <f t="shared" si="202"/>
        <v>86.539428571428033</v>
      </c>
      <c r="P2102" s="49">
        <f t="shared" si="203"/>
        <v>89.070857142857719</v>
      </c>
      <c r="Q2102" s="49">
        <f t="shared" si="204"/>
        <v>90.737142857142317</v>
      </c>
      <c r="R2102" s="49">
        <f t="shared" si="205"/>
        <v>92.835999999999444</v>
      </c>
    </row>
    <row r="2103" spans="12:18" hidden="1">
      <c r="L2103" s="71"/>
      <c r="M2103" s="48">
        <v>8.69</v>
      </c>
      <c r="N2103" s="49">
        <f t="shared" si="201"/>
        <v>83.845999999999464</v>
      </c>
      <c r="O2103" s="49">
        <f t="shared" si="202"/>
        <v>86.543999999999457</v>
      </c>
      <c r="P2103" s="49">
        <f t="shared" si="203"/>
        <v>89.074000000000581</v>
      </c>
      <c r="Q2103" s="49">
        <f t="shared" si="204"/>
        <v>90.739999999999455</v>
      </c>
      <c r="R2103" s="49">
        <f t="shared" si="205"/>
        <v>92.83799999999944</v>
      </c>
    </row>
    <row r="2104" spans="12:18" hidden="1">
      <c r="L2104" s="71"/>
      <c r="M2104" s="48">
        <v>8.6999999999999993</v>
      </c>
      <c r="N2104" s="49">
        <f t="shared" si="201"/>
        <v>83.851428571428031</v>
      </c>
      <c r="O2104" s="49">
        <f t="shared" si="202"/>
        <v>86.548571428570881</v>
      </c>
      <c r="P2104" s="49">
        <f t="shared" si="203"/>
        <v>89.077142857143443</v>
      </c>
      <c r="Q2104" s="49">
        <f t="shared" si="204"/>
        <v>90.742857142856593</v>
      </c>
      <c r="R2104" s="49">
        <f t="shared" si="205"/>
        <v>92.839999999999435</v>
      </c>
    </row>
    <row r="2105" spans="12:18" hidden="1">
      <c r="L2105" s="71"/>
      <c r="M2105" s="48">
        <v>8.7100000000000009</v>
      </c>
      <c r="N2105" s="49">
        <f t="shared" si="201"/>
        <v>83.856857142856597</v>
      </c>
      <c r="O2105" s="49">
        <f t="shared" si="202"/>
        <v>86.553142857142305</v>
      </c>
      <c r="P2105" s="49">
        <f t="shared" si="203"/>
        <v>89.080285714286305</v>
      </c>
      <c r="Q2105" s="49">
        <f t="shared" si="204"/>
        <v>90.745714285713731</v>
      </c>
      <c r="R2105" s="49">
        <f t="shared" si="205"/>
        <v>92.84199999999943</v>
      </c>
    </row>
    <row r="2106" spans="12:18" hidden="1">
      <c r="L2106" s="71"/>
      <c r="M2106" s="48">
        <v>8.7200000000000006</v>
      </c>
      <c r="N2106" s="49">
        <f t="shared" si="201"/>
        <v>83.862285714285164</v>
      </c>
      <c r="O2106" s="49">
        <f t="shared" si="202"/>
        <v>86.557714285713729</v>
      </c>
      <c r="P2106" s="49">
        <f t="shared" si="203"/>
        <v>89.083428571429167</v>
      </c>
      <c r="Q2106" s="49">
        <f t="shared" si="204"/>
        <v>90.74857142857087</v>
      </c>
      <c r="R2106" s="49">
        <f t="shared" si="205"/>
        <v>92.843999999999426</v>
      </c>
    </row>
    <row r="2107" spans="12:18" hidden="1">
      <c r="L2107" s="71"/>
      <c r="M2107" s="48">
        <v>8.73</v>
      </c>
      <c r="N2107" s="49">
        <f t="shared" si="201"/>
        <v>83.867714285713731</v>
      </c>
      <c r="O2107" s="49">
        <f t="shared" si="202"/>
        <v>86.562285714285153</v>
      </c>
      <c r="P2107" s="49">
        <f t="shared" si="203"/>
        <v>89.086571428572029</v>
      </c>
      <c r="Q2107" s="49">
        <f t="shared" si="204"/>
        <v>90.751428571428008</v>
      </c>
      <c r="R2107" s="49">
        <f t="shared" si="205"/>
        <v>92.845999999999421</v>
      </c>
    </row>
    <row r="2108" spans="12:18" hidden="1">
      <c r="L2108" s="71"/>
      <c r="M2108" s="48">
        <v>8.74</v>
      </c>
      <c r="N2108" s="49">
        <f t="shared" si="201"/>
        <v>83.873142857142298</v>
      </c>
      <c r="O2108" s="49">
        <f t="shared" si="202"/>
        <v>86.566857142856577</v>
      </c>
      <c r="P2108" s="49">
        <f t="shared" si="203"/>
        <v>89.089714285714891</v>
      </c>
      <c r="Q2108" s="49">
        <f t="shared" si="204"/>
        <v>90.754285714285146</v>
      </c>
      <c r="R2108" s="49">
        <f t="shared" si="205"/>
        <v>92.847999999999416</v>
      </c>
    </row>
    <row r="2109" spans="12:18" hidden="1">
      <c r="L2109" s="71"/>
      <c r="M2109" s="48">
        <v>8.75</v>
      </c>
      <c r="N2109" s="49">
        <f t="shared" si="201"/>
        <v>83.878571428570865</v>
      </c>
      <c r="O2109" s="49">
        <f t="shared" si="202"/>
        <v>86.571428571428001</v>
      </c>
      <c r="P2109" s="49">
        <f t="shared" si="203"/>
        <v>89.092857142857753</v>
      </c>
      <c r="Q2109" s="49">
        <f t="shared" si="204"/>
        <v>90.757142857142284</v>
      </c>
      <c r="R2109" s="49">
        <f t="shared" si="205"/>
        <v>92.849999999999412</v>
      </c>
    </row>
    <row r="2110" spans="12:18" hidden="1">
      <c r="L2110" s="71"/>
      <c r="M2110" s="48">
        <v>8.76</v>
      </c>
      <c r="N2110" s="49">
        <f t="shared" si="201"/>
        <v>83.883999999999432</v>
      </c>
      <c r="O2110" s="49">
        <f t="shared" si="202"/>
        <v>86.575999999999425</v>
      </c>
      <c r="P2110" s="49">
        <f t="shared" si="203"/>
        <v>89.096000000000615</v>
      </c>
      <c r="Q2110" s="49">
        <f t="shared" si="204"/>
        <v>90.759999999999422</v>
      </c>
      <c r="R2110" s="49">
        <f t="shared" si="205"/>
        <v>92.851999999999407</v>
      </c>
    </row>
    <row r="2111" spans="12:18" hidden="1">
      <c r="L2111" s="71"/>
      <c r="M2111" s="48">
        <v>8.77</v>
      </c>
      <c r="N2111" s="49">
        <f t="shared" si="201"/>
        <v>83.889428571427999</v>
      </c>
      <c r="O2111" s="49">
        <f t="shared" si="202"/>
        <v>86.580571428570849</v>
      </c>
      <c r="P2111" s="49">
        <f t="shared" si="203"/>
        <v>89.099142857143477</v>
      </c>
      <c r="Q2111" s="49">
        <f t="shared" si="204"/>
        <v>90.762857142856561</v>
      </c>
      <c r="R2111" s="49">
        <f t="shared" si="205"/>
        <v>92.853999999999402</v>
      </c>
    </row>
    <row r="2112" spans="12:18" hidden="1">
      <c r="L2112" s="71"/>
      <c r="M2112" s="48">
        <v>8.7799999999999994</v>
      </c>
      <c r="N2112" s="49">
        <f t="shared" si="201"/>
        <v>83.894857142856566</v>
      </c>
      <c r="O2112" s="49">
        <f t="shared" si="202"/>
        <v>86.585142857142273</v>
      </c>
      <c r="P2112" s="49">
        <f t="shared" si="203"/>
        <v>89.102285714286339</v>
      </c>
      <c r="Q2112" s="49">
        <f t="shared" si="204"/>
        <v>90.765714285713699</v>
      </c>
      <c r="R2112" s="49">
        <f t="shared" si="205"/>
        <v>92.855999999999398</v>
      </c>
    </row>
    <row r="2113" spans="12:18" hidden="1">
      <c r="L2113" s="71"/>
      <c r="M2113" s="48">
        <v>8.7899999999999991</v>
      </c>
      <c r="N2113" s="49">
        <f t="shared" si="201"/>
        <v>83.900285714285133</v>
      </c>
      <c r="O2113" s="49">
        <f t="shared" si="202"/>
        <v>86.589714285713697</v>
      </c>
      <c r="P2113" s="49">
        <f t="shared" si="203"/>
        <v>89.105428571429201</v>
      </c>
      <c r="Q2113" s="49">
        <f t="shared" si="204"/>
        <v>90.768571428570837</v>
      </c>
      <c r="R2113" s="49">
        <f t="shared" si="205"/>
        <v>92.857999999999393</v>
      </c>
    </row>
    <row r="2114" spans="12:18" hidden="1">
      <c r="L2114" s="71"/>
      <c r="M2114" s="48">
        <v>8.8000000000000007</v>
      </c>
      <c r="N2114" s="49">
        <f t="shared" ref="N2114:N2177" si="206">N2113+0.0054285714285714</f>
        <v>83.905714285713699</v>
      </c>
      <c r="O2114" s="49">
        <f t="shared" ref="O2114:O2177" si="207">O2113+0.0045714285714286</f>
        <v>86.594285714285121</v>
      </c>
      <c r="P2114" s="49">
        <f t="shared" ref="P2114:P2177" si="208">P2113+0.0031428571428571</f>
        <v>89.108571428572063</v>
      </c>
      <c r="Q2114" s="49">
        <f t="shared" ref="Q2114:Q2177" si="209">Q2113+0.0028571428571429</f>
        <v>90.771428571427975</v>
      </c>
      <c r="R2114" s="49">
        <f t="shared" ref="R2114:R2177" si="210">R2113+0.002</f>
        <v>92.859999999999388</v>
      </c>
    </row>
    <row r="2115" spans="12:18" hidden="1">
      <c r="L2115" s="71"/>
      <c r="M2115" s="48">
        <v>8.81</v>
      </c>
      <c r="N2115" s="49">
        <f t="shared" si="206"/>
        <v>83.911142857142266</v>
      </c>
      <c r="O2115" s="49">
        <f t="shared" si="207"/>
        <v>86.598857142856545</v>
      </c>
      <c r="P2115" s="49">
        <f t="shared" si="208"/>
        <v>89.111714285714925</v>
      </c>
      <c r="Q2115" s="49">
        <f t="shared" si="209"/>
        <v>90.774285714285114</v>
      </c>
      <c r="R2115" s="49">
        <f t="shared" si="210"/>
        <v>92.861999999999384</v>
      </c>
    </row>
    <row r="2116" spans="12:18" hidden="1">
      <c r="L2116" s="71"/>
      <c r="M2116" s="48">
        <v>8.82</v>
      </c>
      <c r="N2116" s="49">
        <f t="shared" si="206"/>
        <v>83.916571428570833</v>
      </c>
      <c r="O2116" s="49">
        <f t="shared" si="207"/>
        <v>86.603428571427969</v>
      </c>
      <c r="P2116" s="49">
        <f t="shared" si="208"/>
        <v>89.114857142857787</v>
      </c>
      <c r="Q2116" s="49">
        <f t="shared" si="209"/>
        <v>90.777142857142252</v>
      </c>
      <c r="R2116" s="49">
        <f t="shared" si="210"/>
        <v>92.863999999999379</v>
      </c>
    </row>
    <row r="2117" spans="12:18" hidden="1">
      <c r="L2117" s="71"/>
      <c r="M2117" s="48">
        <v>8.83</v>
      </c>
      <c r="N2117" s="49">
        <f t="shared" si="206"/>
        <v>83.9219999999994</v>
      </c>
      <c r="O2117" s="49">
        <f t="shared" si="207"/>
        <v>86.607999999999393</v>
      </c>
      <c r="P2117" s="49">
        <f t="shared" si="208"/>
        <v>89.118000000000649</v>
      </c>
      <c r="Q2117" s="49">
        <f t="shared" si="209"/>
        <v>90.77999999999939</v>
      </c>
      <c r="R2117" s="49">
        <f t="shared" si="210"/>
        <v>92.865999999999374</v>
      </c>
    </row>
    <row r="2118" spans="12:18" hidden="1">
      <c r="L2118" s="71"/>
      <c r="M2118" s="48">
        <v>8.84</v>
      </c>
      <c r="N2118" s="49">
        <f t="shared" si="206"/>
        <v>83.927428571427967</v>
      </c>
      <c r="O2118" s="49">
        <f t="shared" si="207"/>
        <v>86.612571428570817</v>
      </c>
      <c r="P2118" s="49">
        <f t="shared" si="208"/>
        <v>89.121142857143511</v>
      </c>
      <c r="Q2118" s="49">
        <f t="shared" si="209"/>
        <v>90.782857142856528</v>
      </c>
      <c r="R2118" s="49">
        <f t="shared" si="210"/>
        <v>92.86799999999937</v>
      </c>
    </row>
    <row r="2119" spans="12:18" hidden="1">
      <c r="L2119" s="71"/>
      <c r="M2119" s="48">
        <v>8.85</v>
      </c>
      <c r="N2119" s="49">
        <f t="shared" si="206"/>
        <v>83.932857142856534</v>
      </c>
      <c r="O2119" s="49">
        <f t="shared" si="207"/>
        <v>86.617142857142241</v>
      </c>
      <c r="P2119" s="49">
        <f t="shared" si="208"/>
        <v>89.124285714286373</v>
      </c>
      <c r="Q2119" s="49">
        <f t="shared" si="209"/>
        <v>90.785714285713667</v>
      </c>
      <c r="R2119" s="49">
        <f t="shared" si="210"/>
        <v>92.869999999999365</v>
      </c>
    </row>
    <row r="2120" spans="12:18" hidden="1">
      <c r="L2120" s="71"/>
      <c r="M2120" s="48">
        <v>8.86</v>
      </c>
      <c r="N2120" s="49">
        <f t="shared" si="206"/>
        <v>83.938285714285101</v>
      </c>
      <c r="O2120" s="49">
        <f t="shared" si="207"/>
        <v>86.621714285713665</v>
      </c>
      <c r="P2120" s="49">
        <f t="shared" si="208"/>
        <v>89.127428571429235</v>
      </c>
      <c r="Q2120" s="49">
        <f t="shared" si="209"/>
        <v>90.788571428570805</v>
      </c>
      <c r="R2120" s="49">
        <f t="shared" si="210"/>
        <v>92.87199999999936</v>
      </c>
    </row>
    <row r="2121" spans="12:18" hidden="1">
      <c r="L2121" s="71"/>
      <c r="M2121" s="48">
        <v>8.8699999999999992</v>
      </c>
      <c r="N2121" s="49">
        <f t="shared" si="206"/>
        <v>83.943714285713668</v>
      </c>
      <c r="O2121" s="49">
        <f t="shared" si="207"/>
        <v>86.626285714285089</v>
      </c>
      <c r="P2121" s="49">
        <f t="shared" si="208"/>
        <v>89.130571428572097</v>
      </c>
      <c r="Q2121" s="49">
        <f t="shared" si="209"/>
        <v>90.791428571427943</v>
      </c>
      <c r="R2121" s="49">
        <f t="shared" si="210"/>
        <v>92.873999999999356</v>
      </c>
    </row>
    <row r="2122" spans="12:18" hidden="1">
      <c r="L2122" s="71"/>
      <c r="M2122" s="48">
        <v>8.8800000000000008</v>
      </c>
      <c r="N2122" s="49">
        <f t="shared" si="206"/>
        <v>83.949142857142235</v>
      </c>
      <c r="O2122" s="49">
        <f t="shared" si="207"/>
        <v>86.630857142856513</v>
      </c>
      <c r="P2122" s="49">
        <f t="shared" si="208"/>
        <v>89.133714285714959</v>
      </c>
      <c r="Q2122" s="49">
        <f t="shared" si="209"/>
        <v>90.794285714285081</v>
      </c>
      <c r="R2122" s="49">
        <f t="shared" si="210"/>
        <v>92.875999999999351</v>
      </c>
    </row>
    <row r="2123" spans="12:18" hidden="1">
      <c r="L2123" s="71"/>
      <c r="M2123" s="48">
        <v>8.89</v>
      </c>
      <c r="N2123" s="49">
        <f t="shared" si="206"/>
        <v>83.954571428570802</v>
      </c>
      <c r="O2123" s="49">
        <f t="shared" si="207"/>
        <v>86.635428571427937</v>
      </c>
      <c r="P2123" s="49">
        <f t="shared" si="208"/>
        <v>89.136857142857821</v>
      </c>
      <c r="Q2123" s="49">
        <f t="shared" si="209"/>
        <v>90.797142857142219</v>
      </c>
      <c r="R2123" s="49">
        <f t="shared" si="210"/>
        <v>92.877999999999346</v>
      </c>
    </row>
    <row r="2124" spans="12:18" hidden="1">
      <c r="L2124" s="71"/>
      <c r="M2124" s="48">
        <v>8.9</v>
      </c>
      <c r="N2124" s="49">
        <f t="shared" si="206"/>
        <v>83.959999999999368</v>
      </c>
      <c r="O2124" s="49">
        <f t="shared" si="207"/>
        <v>86.639999999999361</v>
      </c>
      <c r="P2124" s="49">
        <f t="shared" si="208"/>
        <v>89.140000000000683</v>
      </c>
      <c r="Q2124" s="49">
        <f t="shared" si="209"/>
        <v>90.799999999999358</v>
      </c>
      <c r="R2124" s="49">
        <f t="shared" si="210"/>
        <v>92.879999999999342</v>
      </c>
    </row>
    <row r="2125" spans="12:18" hidden="1">
      <c r="L2125" s="71"/>
      <c r="M2125" s="48">
        <v>8.91</v>
      </c>
      <c r="N2125" s="49">
        <f t="shared" si="206"/>
        <v>83.965428571427935</v>
      </c>
      <c r="O2125" s="49">
        <f t="shared" si="207"/>
        <v>86.644571428570785</v>
      </c>
      <c r="P2125" s="49">
        <f t="shared" si="208"/>
        <v>89.143142857143545</v>
      </c>
      <c r="Q2125" s="49">
        <f t="shared" si="209"/>
        <v>90.802857142856496</v>
      </c>
      <c r="R2125" s="49">
        <f t="shared" si="210"/>
        <v>92.881999999999337</v>
      </c>
    </row>
    <row r="2126" spans="12:18" hidden="1">
      <c r="L2126" s="71"/>
      <c r="M2126" s="48">
        <v>8.92</v>
      </c>
      <c r="N2126" s="49">
        <f t="shared" si="206"/>
        <v>83.970857142856502</v>
      </c>
      <c r="O2126" s="49">
        <f t="shared" si="207"/>
        <v>86.649142857142209</v>
      </c>
      <c r="P2126" s="49">
        <f t="shared" si="208"/>
        <v>89.146285714286407</v>
      </c>
      <c r="Q2126" s="49">
        <f t="shared" si="209"/>
        <v>90.805714285713634</v>
      </c>
      <c r="R2126" s="49">
        <f t="shared" si="210"/>
        <v>92.883999999999332</v>
      </c>
    </row>
    <row r="2127" spans="12:18" hidden="1">
      <c r="L2127" s="71"/>
      <c r="M2127" s="48">
        <v>8.93</v>
      </c>
      <c r="N2127" s="49">
        <f t="shared" si="206"/>
        <v>83.976285714285069</v>
      </c>
      <c r="O2127" s="49">
        <f t="shared" si="207"/>
        <v>86.653714285713633</v>
      </c>
      <c r="P2127" s="49">
        <f t="shared" si="208"/>
        <v>89.149428571429269</v>
      </c>
      <c r="Q2127" s="49">
        <f t="shared" si="209"/>
        <v>90.808571428570772</v>
      </c>
      <c r="R2127" s="49">
        <f t="shared" si="210"/>
        <v>92.885999999999328</v>
      </c>
    </row>
    <row r="2128" spans="12:18" hidden="1">
      <c r="L2128" s="71"/>
      <c r="M2128" s="48">
        <v>8.94</v>
      </c>
      <c r="N2128" s="49">
        <f t="shared" si="206"/>
        <v>83.981714285713636</v>
      </c>
      <c r="O2128" s="49">
        <f t="shared" si="207"/>
        <v>86.658285714285057</v>
      </c>
      <c r="P2128" s="49">
        <f t="shared" si="208"/>
        <v>89.152571428572131</v>
      </c>
      <c r="Q2128" s="49">
        <f t="shared" si="209"/>
        <v>90.811428571427911</v>
      </c>
      <c r="R2128" s="49">
        <f t="shared" si="210"/>
        <v>92.887999999999323</v>
      </c>
    </row>
    <row r="2129" spans="12:18" hidden="1">
      <c r="L2129" s="71"/>
      <c r="M2129" s="48">
        <v>8.9499999999999993</v>
      </c>
      <c r="N2129" s="49">
        <f t="shared" si="206"/>
        <v>83.987142857142203</v>
      </c>
      <c r="O2129" s="49">
        <f t="shared" si="207"/>
        <v>86.662857142856481</v>
      </c>
      <c r="P2129" s="49">
        <f t="shared" si="208"/>
        <v>89.155714285714993</v>
      </c>
      <c r="Q2129" s="49">
        <f t="shared" si="209"/>
        <v>90.814285714285049</v>
      </c>
      <c r="R2129" s="49">
        <f t="shared" si="210"/>
        <v>92.889999999999318</v>
      </c>
    </row>
    <row r="2130" spans="12:18" hidden="1">
      <c r="L2130" s="71"/>
      <c r="M2130" s="48">
        <v>8.9600000000000009</v>
      </c>
      <c r="N2130" s="49">
        <f t="shared" si="206"/>
        <v>83.99257142857077</v>
      </c>
      <c r="O2130" s="49">
        <f t="shared" si="207"/>
        <v>86.667428571427905</v>
      </c>
      <c r="P2130" s="49">
        <f t="shared" si="208"/>
        <v>89.158857142857855</v>
      </c>
      <c r="Q2130" s="49">
        <f t="shared" si="209"/>
        <v>90.817142857142187</v>
      </c>
      <c r="R2130" s="49">
        <f t="shared" si="210"/>
        <v>92.891999999999314</v>
      </c>
    </row>
    <row r="2131" spans="12:18" hidden="1">
      <c r="L2131" s="71"/>
      <c r="M2131" s="48">
        <v>8.9700000000000006</v>
      </c>
      <c r="N2131" s="49">
        <f t="shared" si="206"/>
        <v>83.997999999999337</v>
      </c>
      <c r="O2131" s="49">
        <f t="shared" si="207"/>
        <v>86.671999999999329</v>
      </c>
      <c r="P2131" s="49">
        <f t="shared" si="208"/>
        <v>89.162000000000717</v>
      </c>
      <c r="Q2131" s="49">
        <f t="shared" si="209"/>
        <v>90.819999999999325</v>
      </c>
      <c r="R2131" s="49">
        <f t="shared" si="210"/>
        <v>92.893999999999309</v>
      </c>
    </row>
    <row r="2132" spans="12:18" hidden="1">
      <c r="L2132" s="71"/>
      <c r="M2132" s="48">
        <v>8.98</v>
      </c>
      <c r="N2132" s="49">
        <f t="shared" si="206"/>
        <v>84.003428571427904</v>
      </c>
      <c r="O2132" s="49">
        <f t="shared" si="207"/>
        <v>86.676571428570753</v>
      </c>
      <c r="P2132" s="49">
        <f t="shared" si="208"/>
        <v>89.165142857143579</v>
      </c>
      <c r="Q2132" s="49">
        <f t="shared" si="209"/>
        <v>90.822857142856463</v>
      </c>
      <c r="R2132" s="49">
        <f t="shared" si="210"/>
        <v>92.895999999999304</v>
      </c>
    </row>
    <row r="2133" spans="12:18" hidden="1">
      <c r="L2133" s="71"/>
      <c r="M2133" s="48">
        <v>8.99</v>
      </c>
      <c r="N2133" s="49">
        <f t="shared" si="206"/>
        <v>84.008857142856471</v>
      </c>
      <c r="O2133" s="49">
        <f t="shared" si="207"/>
        <v>86.681142857142177</v>
      </c>
      <c r="P2133" s="49">
        <f t="shared" si="208"/>
        <v>89.168285714286441</v>
      </c>
      <c r="Q2133" s="49">
        <f t="shared" si="209"/>
        <v>90.825714285713602</v>
      </c>
      <c r="R2133" s="49">
        <f t="shared" si="210"/>
        <v>92.8979999999993</v>
      </c>
    </row>
    <row r="2134" spans="12:18" hidden="1">
      <c r="L2134" s="71"/>
      <c r="M2134" s="48">
        <v>9</v>
      </c>
      <c r="N2134" s="49">
        <f t="shared" si="206"/>
        <v>84.014285714285037</v>
      </c>
      <c r="O2134" s="49">
        <f t="shared" si="207"/>
        <v>86.685714285713601</v>
      </c>
      <c r="P2134" s="49">
        <f t="shared" si="208"/>
        <v>89.171428571429303</v>
      </c>
      <c r="Q2134" s="49">
        <f t="shared" si="209"/>
        <v>90.82857142857074</v>
      </c>
      <c r="R2134" s="49">
        <f t="shared" si="210"/>
        <v>92.899999999999295</v>
      </c>
    </row>
    <row r="2135" spans="12:18" hidden="1">
      <c r="L2135" s="71"/>
      <c r="M2135" s="48">
        <v>9.01</v>
      </c>
      <c r="N2135" s="49">
        <f t="shared" si="206"/>
        <v>84.019714285713604</v>
      </c>
      <c r="O2135" s="49">
        <f t="shared" si="207"/>
        <v>86.690285714285025</v>
      </c>
      <c r="P2135" s="49">
        <f t="shared" si="208"/>
        <v>89.174571428572165</v>
      </c>
      <c r="Q2135" s="49">
        <f t="shared" si="209"/>
        <v>90.831428571427878</v>
      </c>
      <c r="R2135" s="49">
        <f t="shared" si="210"/>
        <v>92.90199999999929</v>
      </c>
    </row>
    <row r="2136" spans="12:18" hidden="1">
      <c r="L2136" s="71"/>
      <c r="M2136" s="48">
        <v>9.02</v>
      </c>
      <c r="N2136" s="49">
        <f t="shared" si="206"/>
        <v>84.025142857142171</v>
      </c>
      <c r="O2136" s="49">
        <f t="shared" si="207"/>
        <v>86.694857142856449</v>
      </c>
      <c r="P2136" s="49">
        <f t="shared" si="208"/>
        <v>89.177714285715027</v>
      </c>
      <c r="Q2136" s="49">
        <f t="shared" si="209"/>
        <v>90.834285714285016</v>
      </c>
      <c r="R2136" s="49">
        <f t="shared" si="210"/>
        <v>92.903999999999286</v>
      </c>
    </row>
    <row r="2137" spans="12:18" hidden="1">
      <c r="L2137" s="71"/>
      <c r="M2137" s="48">
        <v>9.0299999999999994</v>
      </c>
      <c r="N2137" s="49">
        <f t="shared" si="206"/>
        <v>84.030571428570738</v>
      </c>
      <c r="O2137" s="49">
        <f t="shared" si="207"/>
        <v>86.699428571427873</v>
      </c>
      <c r="P2137" s="49">
        <f t="shared" si="208"/>
        <v>89.180857142857889</v>
      </c>
      <c r="Q2137" s="49">
        <f t="shared" si="209"/>
        <v>90.837142857142155</v>
      </c>
      <c r="R2137" s="49">
        <f t="shared" si="210"/>
        <v>92.905999999999281</v>
      </c>
    </row>
    <row r="2138" spans="12:18" hidden="1">
      <c r="L2138" s="71"/>
      <c r="M2138" s="48">
        <v>9.0399999999999991</v>
      </c>
      <c r="N2138" s="49">
        <f t="shared" si="206"/>
        <v>84.035999999999305</v>
      </c>
      <c r="O2138" s="49">
        <f t="shared" si="207"/>
        <v>86.703999999999297</v>
      </c>
      <c r="P2138" s="49">
        <f t="shared" si="208"/>
        <v>89.184000000000751</v>
      </c>
      <c r="Q2138" s="49">
        <f t="shared" si="209"/>
        <v>90.839999999999293</v>
      </c>
      <c r="R2138" s="49">
        <f t="shared" si="210"/>
        <v>92.907999999999276</v>
      </c>
    </row>
    <row r="2139" spans="12:18" hidden="1">
      <c r="L2139" s="71"/>
      <c r="M2139" s="48">
        <v>9.0500000000000007</v>
      </c>
      <c r="N2139" s="49">
        <f t="shared" si="206"/>
        <v>84.041428571427872</v>
      </c>
      <c r="O2139" s="49">
        <f t="shared" si="207"/>
        <v>86.708571428570721</v>
      </c>
      <c r="P2139" s="49">
        <f t="shared" si="208"/>
        <v>89.187142857143613</v>
      </c>
      <c r="Q2139" s="49">
        <f t="shared" si="209"/>
        <v>90.842857142856431</v>
      </c>
      <c r="R2139" s="49">
        <f t="shared" si="210"/>
        <v>92.909999999999272</v>
      </c>
    </row>
    <row r="2140" spans="12:18" hidden="1">
      <c r="L2140" s="71"/>
      <c r="M2140" s="48">
        <v>9.06</v>
      </c>
      <c r="N2140" s="49">
        <f t="shared" si="206"/>
        <v>84.046857142856439</v>
      </c>
      <c r="O2140" s="49">
        <f t="shared" si="207"/>
        <v>86.713142857142145</v>
      </c>
      <c r="P2140" s="49">
        <f t="shared" si="208"/>
        <v>89.190285714286475</v>
      </c>
      <c r="Q2140" s="49">
        <f t="shared" si="209"/>
        <v>90.845714285713569</v>
      </c>
      <c r="R2140" s="49">
        <f t="shared" si="210"/>
        <v>92.911999999999267</v>
      </c>
    </row>
    <row r="2141" spans="12:18" hidden="1">
      <c r="L2141" s="71"/>
      <c r="M2141" s="48">
        <v>9.07</v>
      </c>
      <c r="N2141" s="49">
        <f t="shared" si="206"/>
        <v>84.052285714285006</v>
      </c>
      <c r="O2141" s="49">
        <f t="shared" si="207"/>
        <v>86.717714285713569</v>
      </c>
      <c r="P2141" s="49">
        <f t="shared" si="208"/>
        <v>89.193428571429337</v>
      </c>
      <c r="Q2141" s="49">
        <f t="shared" si="209"/>
        <v>90.848571428570708</v>
      </c>
      <c r="R2141" s="49">
        <f t="shared" si="210"/>
        <v>92.913999999999263</v>
      </c>
    </row>
    <row r="2142" spans="12:18" hidden="1">
      <c r="L2142" s="71"/>
      <c r="M2142" s="48">
        <v>9.08</v>
      </c>
      <c r="N2142" s="49">
        <f t="shared" si="206"/>
        <v>84.057714285713573</v>
      </c>
      <c r="O2142" s="49">
        <f t="shared" si="207"/>
        <v>86.722285714284993</v>
      </c>
      <c r="P2142" s="49">
        <f t="shared" si="208"/>
        <v>89.196571428572199</v>
      </c>
      <c r="Q2142" s="49">
        <f t="shared" si="209"/>
        <v>90.851428571427846</v>
      </c>
      <c r="R2142" s="49">
        <f t="shared" si="210"/>
        <v>92.915999999999258</v>
      </c>
    </row>
    <row r="2143" spans="12:18" hidden="1">
      <c r="L2143" s="71"/>
      <c r="M2143" s="48">
        <v>9.09</v>
      </c>
      <c r="N2143" s="49">
        <f t="shared" si="206"/>
        <v>84.06314285714214</v>
      </c>
      <c r="O2143" s="49">
        <f t="shared" si="207"/>
        <v>86.726857142856417</v>
      </c>
      <c r="P2143" s="49">
        <f t="shared" si="208"/>
        <v>89.199714285715061</v>
      </c>
      <c r="Q2143" s="49">
        <f t="shared" si="209"/>
        <v>90.854285714284984</v>
      </c>
      <c r="R2143" s="49">
        <f t="shared" si="210"/>
        <v>92.917999999999253</v>
      </c>
    </row>
    <row r="2144" spans="12:18" hidden="1">
      <c r="L2144" s="71"/>
      <c r="M2144" s="48">
        <v>9.1</v>
      </c>
      <c r="N2144" s="49">
        <f t="shared" si="206"/>
        <v>84.068571428570706</v>
      </c>
      <c r="O2144" s="49">
        <f t="shared" si="207"/>
        <v>86.731428571427841</v>
      </c>
      <c r="P2144" s="49">
        <f t="shared" si="208"/>
        <v>89.202857142857923</v>
      </c>
      <c r="Q2144" s="49">
        <f t="shared" si="209"/>
        <v>90.857142857142122</v>
      </c>
      <c r="R2144" s="49">
        <f t="shared" si="210"/>
        <v>92.919999999999249</v>
      </c>
    </row>
    <row r="2145" spans="12:18" hidden="1">
      <c r="L2145" s="71"/>
      <c r="M2145" s="48">
        <v>9.11</v>
      </c>
      <c r="N2145" s="49">
        <f t="shared" si="206"/>
        <v>84.073999999999273</v>
      </c>
      <c r="O2145" s="49">
        <f t="shared" si="207"/>
        <v>86.735999999999265</v>
      </c>
      <c r="P2145" s="49">
        <f t="shared" si="208"/>
        <v>89.206000000000785</v>
      </c>
      <c r="Q2145" s="49">
        <f t="shared" si="209"/>
        <v>90.85999999999926</v>
      </c>
      <c r="R2145" s="49">
        <f t="shared" si="210"/>
        <v>92.921999999999244</v>
      </c>
    </row>
    <row r="2146" spans="12:18" hidden="1">
      <c r="L2146" s="71"/>
      <c r="M2146" s="48">
        <v>9.1199999999999992</v>
      </c>
      <c r="N2146" s="49">
        <f t="shared" si="206"/>
        <v>84.07942857142784</v>
      </c>
      <c r="O2146" s="49">
        <f t="shared" si="207"/>
        <v>86.740571428570689</v>
      </c>
      <c r="P2146" s="49">
        <f t="shared" si="208"/>
        <v>89.209142857143647</v>
      </c>
      <c r="Q2146" s="49">
        <f t="shared" si="209"/>
        <v>90.862857142856399</v>
      </c>
      <c r="R2146" s="49">
        <f t="shared" si="210"/>
        <v>92.923999999999239</v>
      </c>
    </row>
    <row r="2147" spans="12:18" hidden="1">
      <c r="L2147" s="71"/>
      <c r="M2147" s="48">
        <v>9.1300000000000008</v>
      </c>
      <c r="N2147" s="49">
        <f t="shared" si="206"/>
        <v>84.084857142856407</v>
      </c>
      <c r="O2147" s="49">
        <f t="shared" si="207"/>
        <v>86.745142857142113</v>
      </c>
      <c r="P2147" s="49">
        <f t="shared" si="208"/>
        <v>89.212285714286509</v>
      </c>
      <c r="Q2147" s="49">
        <f t="shared" si="209"/>
        <v>90.865714285713537</v>
      </c>
      <c r="R2147" s="49">
        <f t="shared" si="210"/>
        <v>92.925999999999235</v>
      </c>
    </row>
    <row r="2148" spans="12:18" hidden="1">
      <c r="L2148" s="71"/>
      <c r="M2148" s="48">
        <v>9.14</v>
      </c>
      <c r="N2148" s="49">
        <f t="shared" si="206"/>
        <v>84.090285714284974</v>
      </c>
      <c r="O2148" s="49">
        <f t="shared" si="207"/>
        <v>86.749714285713537</v>
      </c>
      <c r="P2148" s="49">
        <f t="shared" si="208"/>
        <v>89.215428571429371</v>
      </c>
      <c r="Q2148" s="49">
        <f t="shared" si="209"/>
        <v>90.868571428570675</v>
      </c>
      <c r="R2148" s="49">
        <f t="shared" si="210"/>
        <v>92.92799999999923</v>
      </c>
    </row>
    <row r="2149" spans="12:18" hidden="1">
      <c r="L2149" s="71"/>
      <c r="M2149" s="48">
        <v>9.15</v>
      </c>
      <c r="N2149" s="49">
        <f t="shared" si="206"/>
        <v>84.095714285713541</v>
      </c>
      <c r="O2149" s="49">
        <f t="shared" si="207"/>
        <v>86.754285714284961</v>
      </c>
      <c r="P2149" s="49">
        <f t="shared" si="208"/>
        <v>89.218571428572233</v>
      </c>
      <c r="Q2149" s="49">
        <f t="shared" si="209"/>
        <v>90.871428571427813</v>
      </c>
      <c r="R2149" s="49">
        <f t="shared" si="210"/>
        <v>92.929999999999225</v>
      </c>
    </row>
    <row r="2150" spans="12:18" hidden="1">
      <c r="L2150" s="71"/>
      <c r="M2150" s="48">
        <v>9.16</v>
      </c>
      <c r="N2150" s="49">
        <f t="shared" si="206"/>
        <v>84.101142857142108</v>
      </c>
      <c r="O2150" s="49">
        <f t="shared" si="207"/>
        <v>86.758857142856385</v>
      </c>
      <c r="P2150" s="49">
        <f t="shared" si="208"/>
        <v>89.221714285715095</v>
      </c>
      <c r="Q2150" s="49">
        <f t="shared" si="209"/>
        <v>90.874285714284952</v>
      </c>
      <c r="R2150" s="49">
        <f t="shared" si="210"/>
        <v>92.931999999999221</v>
      </c>
    </row>
    <row r="2151" spans="12:18" hidden="1">
      <c r="L2151" s="71"/>
      <c r="M2151" s="48">
        <v>9.17</v>
      </c>
      <c r="N2151" s="49">
        <f t="shared" si="206"/>
        <v>84.106571428570675</v>
      </c>
      <c r="O2151" s="49">
        <f t="shared" si="207"/>
        <v>86.763428571427809</v>
      </c>
      <c r="P2151" s="49">
        <f t="shared" si="208"/>
        <v>89.224857142857957</v>
      </c>
      <c r="Q2151" s="49">
        <f t="shared" si="209"/>
        <v>90.87714285714209</v>
      </c>
      <c r="R2151" s="49">
        <f t="shared" si="210"/>
        <v>92.933999999999216</v>
      </c>
    </row>
    <row r="2152" spans="12:18" hidden="1">
      <c r="L2152" s="71"/>
      <c r="M2152" s="48">
        <v>9.18</v>
      </c>
      <c r="N2152" s="49">
        <f t="shared" si="206"/>
        <v>84.111999999999242</v>
      </c>
      <c r="O2152" s="49">
        <f t="shared" si="207"/>
        <v>86.767999999999233</v>
      </c>
      <c r="P2152" s="49">
        <f t="shared" si="208"/>
        <v>89.228000000000819</v>
      </c>
      <c r="Q2152" s="49">
        <f t="shared" si="209"/>
        <v>90.879999999999228</v>
      </c>
      <c r="R2152" s="49">
        <f t="shared" si="210"/>
        <v>92.935999999999211</v>
      </c>
    </row>
    <row r="2153" spans="12:18" hidden="1">
      <c r="L2153" s="71"/>
      <c r="M2153" s="48">
        <v>9.19</v>
      </c>
      <c r="N2153" s="49">
        <f t="shared" si="206"/>
        <v>84.117428571427808</v>
      </c>
      <c r="O2153" s="49">
        <f t="shared" si="207"/>
        <v>86.772571428570657</v>
      </c>
      <c r="P2153" s="49">
        <f t="shared" si="208"/>
        <v>89.231142857143681</v>
      </c>
      <c r="Q2153" s="49">
        <f t="shared" si="209"/>
        <v>90.882857142856366</v>
      </c>
      <c r="R2153" s="49">
        <f t="shared" si="210"/>
        <v>92.937999999999207</v>
      </c>
    </row>
    <row r="2154" spans="12:18" hidden="1">
      <c r="L2154" s="71"/>
      <c r="M2154" s="48">
        <v>9.1999999999999993</v>
      </c>
      <c r="N2154" s="49">
        <f t="shared" si="206"/>
        <v>84.122857142856375</v>
      </c>
      <c r="O2154" s="49">
        <f t="shared" si="207"/>
        <v>86.777142857142081</v>
      </c>
      <c r="P2154" s="49">
        <f t="shared" si="208"/>
        <v>89.234285714286543</v>
      </c>
      <c r="Q2154" s="49">
        <f t="shared" si="209"/>
        <v>90.885714285713505</v>
      </c>
      <c r="R2154" s="49">
        <f t="shared" si="210"/>
        <v>92.939999999999202</v>
      </c>
    </row>
    <row r="2155" spans="12:18" hidden="1">
      <c r="L2155" s="71"/>
      <c r="M2155" s="48">
        <v>9.2100000000000009</v>
      </c>
      <c r="N2155" s="49">
        <f t="shared" si="206"/>
        <v>84.128285714284942</v>
      </c>
      <c r="O2155" s="49">
        <f t="shared" si="207"/>
        <v>86.781714285713505</v>
      </c>
      <c r="P2155" s="49">
        <f t="shared" si="208"/>
        <v>89.237428571429405</v>
      </c>
      <c r="Q2155" s="49">
        <f t="shared" si="209"/>
        <v>90.888571428570643</v>
      </c>
      <c r="R2155" s="49">
        <f t="shared" si="210"/>
        <v>92.941999999999197</v>
      </c>
    </row>
    <row r="2156" spans="12:18" hidden="1">
      <c r="L2156" s="71"/>
      <c r="M2156" s="48">
        <v>9.2200000000000006</v>
      </c>
      <c r="N2156" s="49">
        <f t="shared" si="206"/>
        <v>84.133714285713509</v>
      </c>
      <c r="O2156" s="49">
        <f t="shared" si="207"/>
        <v>86.786285714284929</v>
      </c>
      <c r="P2156" s="49">
        <f t="shared" si="208"/>
        <v>89.240571428572267</v>
      </c>
      <c r="Q2156" s="49">
        <f t="shared" si="209"/>
        <v>90.891428571427781</v>
      </c>
      <c r="R2156" s="49">
        <f t="shared" si="210"/>
        <v>92.943999999999193</v>
      </c>
    </row>
    <row r="2157" spans="12:18" hidden="1">
      <c r="L2157" s="71"/>
      <c r="M2157" s="48">
        <v>9.23</v>
      </c>
      <c r="N2157" s="49">
        <f t="shared" si="206"/>
        <v>84.139142857142076</v>
      </c>
      <c r="O2157" s="49">
        <f t="shared" si="207"/>
        <v>86.790857142856353</v>
      </c>
      <c r="P2157" s="49">
        <f t="shared" si="208"/>
        <v>89.243714285715129</v>
      </c>
      <c r="Q2157" s="49">
        <f t="shared" si="209"/>
        <v>90.894285714284919</v>
      </c>
      <c r="R2157" s="49">
        <f t="shared" si="210"/>
        <v>92.945999999999188</v>
      </c>
    </row>
    <row r="2158" spans="12:18" hidden="1">
      <c r="L2158" s="71"/>
      <c r="M2158" s="48">
        <v>9.24</v>
      </c>
      <c r="N2158" s="49">
        <f t="shared" si="206"/>
        <v>84.144571428570643</v>
      </c>
      <c r="O2158" s="49">
        <f t="shared" si="207"/>
        <v>86.795428571427777</v>
      </c>
      <c r="P2158" s="49">
        <f t="shared" si="208"/>
        <v>89.246857142857991</v>
      </c>
      <c r="Q2158" s="49">
        <f t="shared" si="209"/>
        <v>90.897142857142057</v>
      </c>
      <c r="R2158" s="49">
        <f t="shared" si="210"/>
        <v>92.947999999999183</v>
      </c>
    </row>
    <row r="2159" spans="12:18" hidden="1">
      <c r="L2159" s="71"/>
      <c r="M2159" s="48">
        <v>9.25</v>
      </c>
      <c r="N2159" s="49">
        <f t="shared" si="206"/>
        <v>84.14999999999921</v>
      </c>
      <c r="O2159" s="49">
        <f t="shared" si="207"/>
        <v>86.799999999999201</v>
      </c>
      <c r="P2159" s="49">
        <f t="shared" si="208"/>
        <v>89.250000000000853</v>
      </c>
      <c r="Q2159" s="49">
        <f t="shared" si="209"/>
        <v>90.899999999999196</v>
      </c>
      <c r="R2159" s="49">
        <f t="shared" si="210"/>
        <v>92.949999999999179</v>
      </c>
    </row>
    <row r="2160" spans="12:18" hidden="1">
      <c r="L2160" s="71"/>
      <c r="M2160" s="48">
        <v>9.26</v>
      </c>
      <c r="N2160" s="49">
        <f t="shared" si="206"/>
        <v>84.155428571427777</v>
      </c>
      <c r="O2160" s="49">
        <f t="shared" si="207"/>
        <v>86.804571428570625</v>
      </c>
      <c r="P2160" s="49">
        <f t="shared" si="208"/>
        <v>89.253142857143715</v>
      </c>
      <c r="Q2160" s="49">
        <f t="shared" si="209"/>
        <v>90.902857142856334</v>
      </c>
      <c r="R2160" s="49">
        <f t="shared" si="210"/>
        <v>92.951999999999174</v>
      </c>
    </row>
    <row r="2161" spans="12:18" hidden="1">
      <c r="L2161" s="71"/>
      <c r="M2161" s="48">
        <v>9.27</v>
      </c>
      <c r="N2161" s="49">
        <f t="shared" si="206"/>
        <v>84.160857142856344</v>
      </c>
      <c r="O2161" s="49">
        <f t="shared" si="207"/>
        <v>86.809142857142049</v>
      </c>
      <c r="P2161" s="49">
        <f t="shared" si="208"/>
        <v>89.256285714286577</v>
      </c>
      <c r="Q2161" s="49">
        <f t="shared" si="209"/>
        <v>90.905714285713472</v>
      </c>
      <c r="R2161" s="49">
        <f t="shared" si="210"/>
        <v>92.953999999999169</v>
      </c>
    </row>
    <row r="2162" spans="12:18" hidden="1">
      <c r="L2162" s="71"/>
      <c r="M2162" s="48">
        <v>9.2799999999999994</v>
      </c>
      <c r="N2162" s="49">
        <f t="shared" si="206"/>
        <v>84.166285714284911</v>
      </c>
      <c r="O2162" s="49">
        <f t="shared" si="207"/>
        <v>86.813714285713473</v>
      </c>
      <c r="P2162" s="49">
        <f t="shared" si="208"/>
        <v>89.259428571429439</v>
      </c>
      <c r="Q2162" s="49">
        <f t="shared" si="209"/>
        <v>90.90857142857061</v>
      </c>
      <c r="R2162" s="49">
        <f t="shared" si="210"/>
        <v>92.955999999999165</v>
      </c>
    </row>
    <row r="2163" spans="12:18" hidden="1">
      <c r="L2163" s="71"/>
      <c r="M2163" s="48">
        <v>9.2899999999999991</v>
      </c>
      <c r="N2163" s="49">
        <f t="shared" si="206"/>
        <v>84.171714285713477</v>
      </c>
      <c r="O2163" s="49">
        <f t="shared" si="207"/>
        <v>86.818285714284897</v>
      </c>
      <c r="P2163" s="49">
        <f t="shared" si="208"/>
        <v>89.262571428572301</v>
      </c>
      <c r="Q2163" s="49">
        <f t="shared" si="209"/>
        <v>90.911428571427749</v>
      </c>
      <c r="R2163" s="49">
        <f t="shared" si="210"/>
        <v>92.95799999999916</v>
      </c>
    </row>
    <row r="2164" spans="12:18" hidden="1">
      <c r="L2164" s="71"/>
      <c r="M2164" s="48">
        <v>9.3000000000000007</v>
      </c>
      <c r="N2164" s="49">
        <f t="shared" si="206"/>
        <v>84.177142857142044</v>
      </c>
      <c r="O2164" s="49">
        <f t="shared" si="207"/>
        <v>86.822857142856321</v>
      </c>
      <c r="P2164" s="49">
        <f t="shared" si="208"/>
        <v>89.265714285715163</v>
      </c>
      <c r="Q2164" s="49">
        <f t="shared" si="209"/>
        <v>90.914285714284887</v>
      </c>
      <c r="R2164" s="49">
        <f t="shared" si="210"/>
        <v>92.959999999999155</v>
      </c>
    </row>
    <row r="2165" spans="12:18" hidden="1">
      <c r="L2165" s="71"/>
      <c r="M2165" s="48">
        <v>9.31</v>
      </c>
      <c r="N2165" s="49">
        <f t="shared" si="206"/>
        <v>84.182571428570611</v>
      </c>
      <c r="O2165" s="49">
        <f t="shared" si="207"/>
        <v>86.827428571427745</v>
      </c>
      <c r="P2165" s="49">
        <f t="shared" si="208"/>
        <v>89.268857142858025</v>
      </c>
      <c r="Q2165" s="49">
        <f t="shared" si="209"/>
        <v>90.917142857142025</v>
      </c>
      <c r="R2165" s="49">
        <f t="shared" si="210"/>
        <v>92.961999999999151</v>
      </c>
    </row>
    <row r="2166" spans="12:18" hidden="1">
      <c r="L2166" s="71"/>
      <c r="M2166" s="48">
        <v>9.32</v>
      </c>
      <c r="N2166" s="49">
        <f t="shared" si="206"/>
        <v>84.187999999999178</v>
      </c>
      <c r="O2166" s="49">
        <f t="shared" si="207"/>
        <v>86.831999999999169</v>
      </c>
      <c r="P2166" s="49">
        <f t="shared" si="208"/>
        <v>89.272000000000887</v>
      </c>
      <c r="Q2166" s="49">
        <f t="shared" si="209"/>
        <v>90.919999999999163</v>
      </c>
      <c r="R2166" s="49">
        <f t="shared" si="210"/>
        <v>92.963999999999146</v>
      </c>
    </row>
    <row r="2167" spans="12:18" hidden="1">
      <c r="L2167" s="71"/>
      <c r="M2167" s="48">
        <v>9.33</v>
      </c>
      <c r="N2167" s="49">
        <f t="shared" si="206"/>
        <v>84.193428571427745</v>
      </c>
      <c r="O2167" s="49">
        <f t="shared" si="207"/>
        <v>86.836571428570593</v>
      </c>
      <c r="P2167" s="49">
        <f t="shared" si="208"/>
        <v>89.275142857143749</v>
      </c>
      <c r="Q2167" s="49">
        <f t="shared" si="209"/>
        <v>90.922857142856301</v>
      </c>
      <c r="R2167" s="49">
        <f t="shared" si="210"/>
        <v>92.965999999999141</v>
      </c>
    </row>
    <row r="2168" spans="12:18" hidden="1">
      <c r="L2168" s="71"/>
      <c r="M2168" s="48">
        <v>9.34</v>
      </c>
      <c r="N2168" s="49">
        <f t="shared" si="206"/>
        <v>84.198857142856312</v>
      </c>
      <c r="O2168" s="49">
        <f t="shared" si="207"/>
        <v>86.841142857142017</v>
      </c>
      <c r="P2168" s="49">
        <f t="shared" si="208"/>
        <v>89.278285714286611</v>
      </c>
      <c r="Q2168" s="49">
        <f t="shared" si="209"/>
        <v>90.92571428571344</v>
      </c>
      <c r="R2168" s="49">
        <f t="shared" si="210"/>
        <v>92.967999999999137</v>
      </c>
    </row>
    <row r="2169" spans="12:18" hidden="1">
      <c r="L2169" s="71"/>
      <c r="M2169" s="48">
        <v>9.35</v>
      </c>
      <c r="N2169" s="49">
        <f t="shared" si="206"/>
        <v>84.204285714284879</v>
      </c>
      <c r="O2169" s="49">
        <f t="shared" si="207"/>
        <v>86.845714285713441</v>
      </c>
      <c r="P2169" s="49">
        <f t="shared" si="208"/>
        <v>89.281428571429473</v>
      </c>
      <c r="Q2169" s="49">
        <f t="shared" si="209"/>
        <v>90.928571428570578</v>
      </c>
      <c r="R2169" s="49">
        <f t="shared" si="210"/>
        <v>92.969999999999132</v>
      </c>
    </row>
    <row r="2170" spans="12:18" hidden="1">
      <c r="L2170" s="71"/>
      <c r="M2170" s="48">
        <v>9.36</v>
      </c>
      <c r="N2170" s="49">
        <f t="shared" si="206"/>
        <v>84.209714285713446</v>
      </c>
      <c r="O2170" s="49">
        <f t="shared" si="207"/>
        <v>86.850285714284865</v>
      </c>
      <c r="P2170" s="49">
        <f t="shared" si="208"/>
        <v>89.284571428572335</v>
      </c>
      <c r="Q2170" s="49">
        <f t="shared" si="209"/>
        <v>90.931428571427716</v>
      </c>
      <c r="R2170" s="49">
        <f t="shared" si="210"/>
        <v>92.971999999999127</v>
      </c>
    </row>
    <row r="2171" spans="12:18" hidden="1">
      <c r="L2171" s="71"/>
      <c r="M2171" s="48">
        <v>9.3699999999999992</v>
      </c>
      <c r="N2171" s="49">
        <f t="shared" si="206"/>
        <v>84.215142857142013</v>
      </c>
      <c r="O2171" s="49">
        <f t="shared" si="207"/>
        <v>86.854857142856289</v>
      </c>
      <c r="P2171" s="49">
        <f t="shared" si="208"/>
        <v>89.287714285715197</v>
      </c>
      <c r="Q2171" s="49">
        <f t="shared" si="209"/>
        <v>90.934285714284854</v>
      </c>
      <c r="R2171" s="49">
        <f t="shared" si="210"/>
        <v>92.973999999999123</v>
      </c>
    </row>
    <row r="2172" spans="12:18" hidden="1">
      <c r="L2172" s="71"/>
      <c r="M2172" s="48">
        <v>9.3800000000000008</v>
      </c>
      <c r="N2172" s="49">
        <f t="shared" si="206"/>
        <v>84.22057142857058</v>
      </c>
      <c r="O2172" s="49">
        <f t="shared" si="207"/>
        <v>86.859428571427713</v>
      </c>
      <c r="P2172" s="49">
        <f t="shared" si="208"/>
        <v>89.290857142858059</v>
      </c>
      <c r="Q2172" s="49">
        <f t="shared" si="209"/>
        <v>90.937142857141993</v>
      </c>
      <c r="R2172" s="49">
        <f t="shared" si="210"/>
        <v>92.975999999999118</v>
      </c>
    </row>
    <row r="2173" spans="12:18" hidden="1">
      <c r="L2173" s="71"/>
      <c r="M2173" s="48">
        <v>9.39</v>
      </c>
      <c r="N2173" s="49">
        <f t="shared" si="206"/>
        <v>84.225999999999146</v>
      </c>
      <c r="O2173" s="49">
        <f t="shared" si="207"/>
        <v>86.863999999999137</v>
      </c>
      <c r="P2173" s="49">
        <f t="shared" si="208"/>
        <v>89.294000000000921</v>
      </c>
      <c r="Q2173" s="49">
        <f t="shared" si="209"/>
        <v>90.939999999999131</v>
      </c>
      <c r="R2173" s="49">
        <f t="shared" si="210"/>
        <v>92.977999999999113</v>
      </c>
    </row>
    <row r="2174" spans="12:18" hidden="1">
      <c r="L2174" s="71"/>
      <c r="M2174" s="48">
        <v>9.4</v>
      </c>
      <c r="N2174" s="49">
        <f t="shared" si="206"/>
        <v>84.231428571427713</v>
      </c>
      <c r="O2174" s="49">
        <f t="shared" si="207"/>
        <v>86.868571428570561</v>
      </c>
      <c r="P2174" s="49">
        <f t="shared" si="208"/>
        <v>89.297142857143783</v>
      </c>
      <c r="Q2174" s="49">
        <f t="shared" si="209"/>
        <v>90.942857142856269</v>
      </c>
      <c r="R2174" s="49">
        <f t="shared" si="210"/>
        <v>92.979999999999109</v>
      </c>
    </row>
    <row r="2175" spans="12:18" hidden="1">
      <c r="L2175" s="71"/>
      <c r="M2175" s="48">
        <v>9.41</v>
      </c>
      <c r="N2175" s="49">
        <f t="shared" si="206"/>
        <v>84.23685714285628</v>
      </c>
      <c r="O2175" s="49">
        <f t="shared" si="207"/>
        <v>86.873142857141985</v>
      </c>
      <c r="P2175" s="49">
        <f t="shared" si="208"/>
        <v>89.300285714286645</v>
      </c>
      <c r="Q2175" s="49">
        <f t="shared" si="209"/>
        <v>90.945714285713407</v>
      </c>
      <c r="R2175" s="49">
        <f t="shared" si="210"/>
        <v>92.981999999999104</v>
      </c>
    </row>
    <row r="2176" spans="12:18" hidden="1">
      <c r="L2176" s="71"/>
      <c r="M2176" s="48">
        <v>9.42</v>
      </c>
      <c r="N2176" s="49">
        <f t="shared" si="206"/>
        <v>84.242285714284847</v>
      </c>
      <c r="O2176" s="49">
        <f t="shared" si="207"/>
        <v>86.877714285713409</v>
      </c>
      <c r="P2176" s="49">
        <f t="shared" si="208"/>
        <v>89.303428571429507</v>
      </c>
      <c r="Q2176" s="49">
        <f t="shared" si="209"/>
        <v>90.948571428570546</v>
      </c>
      <c r="R2176" s="49">
        <f t="shared" si="210"/>
        <v>92.983999999999099</v>
      </c>
    </row>
    <row r="2177" spans="12:18" hidden="1">
      <c r="L2177" s="71"/>
      <c r="M2177" s="48">
        <v>9.43</v>
      </c>
      <c r="N2177" s="49">
        <f t="shared" si="206"/>
        <v>84.247714285713414</v>
      </c>
      <c r="O2177" s="49">
        <f t="shared" si="207"/>
        <v>86.882285714284833</v>
      </c>
      <c r="P2177" s="49">
        <f t="shared" si="208"/>
        <v>89.306571428572369</v>
      </c>
      <c r="Q2177" s="49">
        <f t="shared" si="209"/>
        <v>90.951428571427684</v>
      </c>
      <c r="R2177" s="49">
        <f t="shared" si="210"/>
        <v>92.985999999999095</v>
      </c>
    </row>
    <row r="2178" spans="12:18" hidden="1">
      <c r="L2178" s="71"/>
      <c r="M2178" s="48">
        <v>9.44</v>
      </c>
      <c r="N2178" s="49">
        <f t="shared" ref="N2178:N2241" si="211">N2177+0.0054285714285714</f>
        <v>84.253142857141981</v>
      </c>
      <c r="O2178" s="49">
        <f t="shared" ref="O2178:O2241" si="212">O2177+0.0045714285714286</f>
        <v>86.886857142856257</v>
      </c>
      <c r="P2178" s="49">
        <f t="shared" ref="P2178:P2241" si="213">P2177+0.0031428571428571</f>
        <v>89.309714285715231</v>
      </c>
      <c r="Q2178" s="49">
        <f t="shared" ref="Q2178:Q2241" si="214">Q2177+0.0028571428571429</f>
        <v>90.954285714284822</v>
      </c>
      <c r="R2178" s="49">
        <f t="shared" ref="R2178:R2241" si="215">R2177+0.002</f>
        <v>92.98799999999909</v>
      </c>
    </row>
    <row r="2179" spans="12:18" hidden="1">
      <c r="L2179" s="71"/>
      <c r="M2179" s="48">
        <v>9.4499999999999993</v>
      </c>
      <c r="N2179" s="49">
        <f t="shared" si="211"/>
        <v>84.258571428570548</v>
      </c>
      <c r="O2179" s="49">
        <f t="shared" si="212"/>
        <v>86.891428571427682</v>
      </c>
      <c r="P2179" s="49">
        <f t="shared" si="213"/>
        <v>89.312857142858093</v>
      </c>
      <c r="Q2179" s="49">
        <f t="shared" si="214"/>
        <v>90.95714285714196</v>
      </c>
      <c r="R2179" s="49">
        <f t="shared" si="215"/>
        <v>92.989999999999085</v>
      </c>
    </row>
    <row r="2180" spans="12:18" hidden="1">
      <c r="L2180" s="71"/>
      <c r="M2180" s="48">
        <v>9.4600000000000009</v>
      </c>
      <c r="N2180" s="49">
        <f t="shared" si="211"/>
        <v>84.263999999999115</v>
      </c>
      <c r="O2180" s="49">
        <f t="shared" si="212"/>
        <v>86.895999999999106</v>
      </c>
      <c r="P2180" s="49">
        <f t="shared" si="213"/>
        <v>89.316000000000955</v>
      </c>
      <c r="Q2180" s="49">
        <f t="shared" si="214"/>
        <v>90.959999999999098</v>
      </c>
      <c r="R2180" s="49">
        <f t="shared" si="215"/>
        <v>92.991999999999081</v>
      </c>
    </row>
    <row r="2181" spans="12:18" hidden="1">
      <c r="L2181" s="71"/>
      <c r="M2181" s="48">
        <v>9.4700000000000006</v>
      </c>
      <c r="N2181" s="49">
        <f t="shared" si="211"/>
        <v>84.269428571427682</v>
      </c>
      <c r="O2181" s="49">
        <f t="shared" si="212"/>
        <v>86.90057142857053</v>
      </c>
      <c r="P2181" s="49">
        <f t="shared" si="213"/>
        <v>89.319142857143817</v>
      </c>
      <c r="Q2181" s="49">
        <f t="shared" si="214"/>
        <v>90.962857142856237</v>
      </c>
      <c r="R2181" s="49">
        <f t="shared" si="215"/>
        <v>92.993999999999076</v>
      </c>
    </row>
    <row r="2182" spans="12:18" hidden="1">
      <c r="L2182" s="71"/>
      <c r="M2182" s="48">
        <v>9.48</v>
      </c>
      <c r="N2182" s="49">
        <f t="shared" si="211"/>
        <v>84.274857142856249</v>
      </c>
      <c r="O2182" s="49">
        <f t="shared" si="212"/>
        <v>86.905142857141954</v>
      </c>
      <c r="P2182" s="49">
        <f t="shared" si="213"/>
        <v>89.322285714286679</v>
      </c>
      <c r="Q2182" s="49">
        <f t="shared" si="214"/>
        <v>90.965714285713375</v>
      </c>
      <c r="R2182" s="49">
        <f t="shared" si="215"/>
        <v>92.995999999999071</v>
      </c>
    </row>
    <row r="2183" spans="12:18" hidden="1">
      <c r="L2183" s="71"/>
      <c r="M2183" s="48">
        <v>9.49</v>
      </c>
      <c r="N2183" s="49">
        <f t="shared" si="211"/>
        <v>84.280285714284815</v>
      </c>
      <c r="O2183" s="49">
        <f t="shared" si="212"/>
        <v>86.909714285713378</v>
      </c>
      <c r="P2183" s="49">
        <f t="shared" si="213"/>
        <v>89.325428571429541</v>
      </c>
      <c r="Q2183" s="49">
        <f t="shared" si="214"/>
        <v>90.968571428570513</v>
      </c>
      <c r="R2183" s="49">
        <f t="shared" si="215"/>
        <v>92.997999999999067</v>
      </c>
    </row>
    <row r="2184" spans="12:18" hidden="1">
      <c r="L2184" s="71"/>
      <c r="M2184" s="48">
        <v>9.5</v>
      </c>
      <c r="N2184" s="49">
        <f t="shared" si="211"/>
        <v>84.285714285713382</v>
      </c>
      <c r="O2184" s="49">
        <f t="shared" si="212"/>
        <v>86.914285714284802</v>
      </c>
      <c r="P2184" s="49">
        <f t="shared" si="213"/>
        <v>89.328571428572403</v>
      </c>
      <c r="Q2184" s="49">
        <f t="shared" si="214"/>
        <v>90.971428571427651</v>
      </c>
      <c r="R2184" s="49">
        <f t="shared" si="215"/>
        <v>92.999999999999062</v>
      </c>
    </row>
    <row r="2185" spans="12:18" hidden="1">
      <c r="L2185" s="71"/>
      <c r="M2185" s="48">
        <v>9.51</v>
      </c>
      <c r="N2185" s="49">
        <f t="shared" si="211"/>
        <v>84.291142857141949</v>
      </c>
      <c r="O2185" s="49">
        <f t="shared" si="212"/>
        <v>86.918857142856226</v>
      </c>
      <c r="P2185" s="49">
        <f t="shared" si="213"/>
        <v>89.331714285715265</v>
      </c>
      <c r="Q2185" s="49">
        <f t="shared" si="214"/>
        <v>90.97428571428479</v>
      </c>
      <c r="R2185" s="49">
        <f t="shared" si="215"/>
        <v>93.001999999999057</v>
      </c>
    </row>
    <row r="2186" spans="12:18" hidden="1">
      <c r="L2186" s="71"/>
      <c r="M2186" s="48">
        <v>9.52</v>
      </c>
      <c r="N2186" s="49">
        <f t="shared" si="211"/>
        <v>84.296571428570516</v>
      </c>
      <c r="O2186" s="49">
        <f t="shared" si="212"/>
        <v>86.92342857142765</v>
      </c>
      <c r="P2186" s="49">
        <f t="shared" si="213"/>
        <v>89.334857142858127</v>
      </c>
      <c r="Q2186" s="49">
        <f t="shared" si="214"/>
        <v>90.977142857141928</v>
      </c>
      <c r="R2186" s="49">
        <f t="shared" si="215"/>
        <v>93.003999999999053</v>
      </c>
    </row>
    <row r="2187" spans="12:18" hidden="1">
      <c r="L2187" s="71"/>
      <c r="M2187" s="48">
        <v>9.5299999999999994</v>
      </c>
      <c r="N2187" s="49">
        <f t="shared" si="211"/>
        <v>84.301999999999083</v>
      </c>
      <c r="O2187" s="49">
        <f t="shared" si="212"/>
        <v>86.927999999999074</v>
      </c>
      <c r="P2187" s="49">
        <f t="shared" si="213"/>
        <v>89.338000000000989</v>
      </c>
      <c r="Q2187" s="49">
        <f t="shared" si="214"/>
        <v>90.979999999999066</v>
      </c>
      <c r="R2187" s="49">
        <f t="shared" si="215"/>
        <v>93.005999999999048</v>
      </c>
    </row>
    <row r="2188" spans="12:18" hidden="1">
      <c r="L2188" s="71"/>
      <c r="M2188" s="48">
        <v>9.5399999999999991</v>
      </c>
      <c r="N2188" s="49">
        <f t="shared" si="211"/>
        <v>84.30742857142765</v>
      </c>
      <c r="O2188" s="49">
        <f t="shared" si="212"/>
        <v>86.932571428570498</v>
      </c>
      <c r="P2188" s="49">
        <f t="shared" si="213"/>
        <v>89.341142857143851</v>
      </c>
      <c r="Q2188" s="49">
        <f t="shared" si="214"/>
        <v>90.982857142856204</v>
      </c>
      <c r="R2188" s="49">
        <f t="shared" si="215"/>
        <v>93.007999999999043</v>
      </c>
    </row>
    <row r="2189" spans="12:18" hidden="1">
      <c r="L2189" s="71"/>
      <c r="M2189" s="48">
        <v>9.5500000000000007</v>
      </c>
      <c r="N2189" s="49">
        <f t="shared" si="211"/>
        <v>84.312857142856217</v>
      </c>
      <c r="O2189" s="49">
        <f t="shared" si="212"/>
        <v>86.937142857141922</v>
      </c>
      <c r="P2189" s="49">
        <f t="shared" si="213"/>
        <v>89.344285714286713</v>
      </c>
      <c r="Q2189" s="49">
        <f t="shared" si="214"/>
        <v>90.985714285713343</v>
      </c>
      <c r="R2189" s="49">
        <f t="shared" si="215"/>
        <v>93.009999999999039</v>
      </c>
    </row>
    <row r="2190" spans="12:18" hidden="1">
      <c r="L2190" s="71"/>
      <c r="M2190" s="48">
        <v>9.56</v>
      </c>
      <c r="N2190" s="49">
        <f t="shared" si="211"/>
        <v>84.318285714284784</v>
      </c>
      <c r="O2190" s="49">
        <f t="shared" si="212"/>
        <v>86.941714285713346</v>
      </c>
      <c r="P2190" s="49">
        <f t="shared" si="213"/>
        <v>89.347428571429575</v>
      </c>
      <c r="Q2190" s="49">
        <f t="shared" si="214"/>
        <v>90.988571428570481</v>
      </c>
      <c r="R2190" s="49">
        <f t="shared" si="215"/>
        <v>93.011999999999034</v>
      </c>
    </row>
    <row r="2191" spans="12:18" hidden="1">
      <c r="L2191" s="71"/>
      <c r="M2191" s="48">
        <v>9.57</v>
      </c>
      <c r="N2191" s="49">
        <f t="shared" si="211"/>
        <v>84.323714285713351</v>
      </c>
      <c r="O2191" s="49">
        <f t="shared" si="212"/>
        <v>86.94628571428477</v>
      </c>
      <c r="P2191" s="49">
        <f t="shared" si="213"/>
        <v>89.350571428572437</v>
      </c>
      <c r="Q2191" s="49">
        <f t="shared" si="214"/>
        <v>90.991428571427619</v>
      </c>
      <c r="R2191" s="49">
        <f t="shared" si="215"/>
        <v>93.013999999999029</v>
      </c>
    </row>
    <row r="2192" spans="12:18" hidden="1">
      <c r="L2192" s="71"/>
      <c r="M2192" s="48">
        <v>9.58</v>
      </c>
      <c r="N2192" s="49">
        <f t="shared" si="211"/>
        <v>84.329142857141917</v>
      </c>
      <c r="O2192" s="49">
        <f t="shared" si="212"/>
        <v>86.950857142856194</v>
      </c>
      <c r="P2192" s="49">
        <f t="shared" si="213"/>
        <v>89.353714285715299</v>
      </c>
      <c r="Q2192" s="49">
        <f t="shared" si="214"/>
        <v>90.994285714284757</v>
      </c>
      <c r="R2192" s="49">
        <f t="shared" si="215"/>
        <v>93.015999999999025</v>
      </c>
    </row>
    <row r="2193" spans="12:18" hidden="1">
      <c r="L2193" s="71"/>
      <c r="M2193" s="48">
        <v>9.59</v>
      </c>
      <c r="N2193" s="49">
        <f t="shared" si="211"/>
        <v>84.334571428570484</v>
      </c>
      <c r="O2193" s="49">
        <f t="shared" si="212"/>
        <v>86.955428571427618</v>
      </c>
      <c r="P2193" s="49">
        <f t="shared" si="213"/>
        <v>89.356857142858161</v>
      </c>
      <c r="Q2193" s="49">
        <f t="shared" si="214"/>
        <v>90.997142857141895</v>
      </c>
      <c r="R2193" s="49">
        <f t="shared" si="215"/>
        <v>93.01799999999902</v>
      </c>
    </row>
    <row r="2194" spans="12:18" hidden="1">
      <c r="L2194" s="71"/>
      <c r="M2194" s="48">
        <v>9.6</v>
      </c>
      <c r="N2194" s="49">
        <f t="shared" si="211"/>
        <v>84.339999999999051</v>
      </c>
      <c r="O2194" s="49">
        <f t="shared" si="212"/>
        <v>86.959999999999042</v>
      </c>
      <c r="P2194" s="49">
        <f t="shared" si="213"/>
        <v>89.360000000001023</v>
      </c>
      <c r="Q2194" s="49">
        <f t="shared" si="214"/>
        <v>90.999999999999034</v>
      </c>
      <c r="R2194" s="49">
        <f t="shared" si="215"/>
        <v>93.019999999999015</v>
      </c>
    </row>
    <row r="2195" spans="12:18" hidden="1">
      <c r="L2195" s="71"/>
      <c r="M2195" s="48">
        <v>9.61</v>
      </c>
      <c r="N2195" s="49">
        <f t="shared" si="211"/>
        <v>84.345428571427618</v>
      </c>
      <c r="O2195" s="49">
        <f t="shared" si="212"/>
        <v>86.964571428570466</v>
      </c>
      <c r="P2195" s="49">
        <f t="shared" si="213"/>
        <v>89.363142857143885</v>
      </c>
      <c r="Q2195" s="49">
        <f t="shared" si="214"/>
        <v>91.002857142856172</v>
      </c>
      <c r="R2195" s="49">
        <f t="shared" si="215"/>
        <v>93.021999999999011</v>
      </c>
    </row>
    <row r="2196" spans="12:18" hidden="1">
      <c r="L2196" s="71"/>
      <c r="M2196" s="48">
        <v>9.6199999999999992</v>
      </c>
      <c r="N2196" s="49">
        <f t="shared" si="211"/>
        <v>84.350857142856185</v>
      </c>
      <c r="O2196" s="49">
        <f t="shared" si="212"/>
        <v>86.96914285714189</v>
      </c>
      <c r="P2196" s="49">
        <f t="shared" si="213"/>
        <v>89.366285714286747</v>
      </c>
      <c r="Q2196" s="49">
        <f t="shared" si="214"/>
        <v>91.00571428571331</v>
      </c>
      <c r="R2196" s="49">
        <f t="shared" si="215"/>
        <v>93.023999999999006</v>
      </c>
    </row>
    <row r="2197" spans="12:18" hidden="1">
      <c r="L2197" s="71"/>
      <c r="M2197" s="48">
        <v>9.6300000000000008</v>
      </c>
      <c r="N2197" s="49">
        <f t="shared" si="211"/>
        <v>84.356285714284752</v>
      </c>
      <c r="O2197" s="49">
        <f t="shared" si="212"/>
        <v>86.973714285713314</v>
      </c>
      <c r="P2197" s="49">
        <f t="shared" si="213"/>
        <v>89.369428571429609</v>
      </c>
      <c r="Q2197" s="49">
        <f t="shared" si="214"/>
        <v>91.008571428570448</v>
      </c>
      <c r="R2197" s="49">
        <f t="shared" si="215"/>
        <v>93.025999999999001</v>
      </c>
    </row>
    <row r="2198" spans="12:18" hidden="1">
      <c r="L2198" s="71"/>
      <c r="M2198" s="48">
        <v>9.64</v>
      </c>
      <c r="N2198" s="49">
        <f t="shared" si="211"/>
        <v>84.361714285713319</v>
      </c>
      <c r="O2198" s="49">
        <f t="shared" si="212"/>
        <v>86.978285714284738</v>
      </c>
      <c r="P2198" s="49">
        <f t="shared" si="213"/>
        <v>89.372571428572471</v>
      </c>
      <c r="Q2198" s="49">
        <f t="shared" si="214"/>
        <v>91.011428571427587</v>
      </c>
      <c r="R2198" s="49">
        <f t="shared" si="215"/>
        <v>93.027999999998997</v>
      </c>
    </row>
    <row r="2199" spans="12:18" hidden="1">
      <c r="L2199" s="71"/>
      <c r="M2199" s="48">
        <v>9.65</v>
      </c>
      <c r="N2199" s="49">
        <f t="shared" si="211"/>
        <v>84.367142857141886</v>
      </c>
      <c r="O2199" s="49">
        <f t="shared" si="212"/>
        <v>86.982857142856162</v>
      </c>
      <c r="P2199" s="49">
        <f t="shared" si="213"/>
        <v>89.375714285715333</v>
      </c>
      <c r="Q2199" s="49">
        <f t="shared" si="214"/>
        <v>91.014285714284725</v>
      </c>
      <c r="R2199" s="49">
        <f t="shared" si="215"/>
        <v>93.029999999998992</v>
      </c>
    </row>
    <row r="2200" spans="12:18" hidden="1">
      <c r="L2200" s="71"/>
      <c r="M2200" s="48">
        <v>9.66</v>
      </c>
      <c r="N2200" s="49">
        <f t="shared" si="211"/>
        <v>84.372571428570453</v>
      </c>
      <c r="O2200" s="49">
        <f t="shared" si="212"/>
        <v>86.987428571427586</v>
      </c>
      <c r="P2200" s="49">
        <f t="shared" si="213"/>
        <v>89.378857142858195</v>
      </c>
      <c r="Q2200" s="49">
        <f t="shared" si="214"/>
        <v>91.017142857141863</v>
      </c>
      <c r="R2200" s="49">
        <f t="shared" si="215"/>
        <v>93.031999999998988</v>
      </c>
    </row>
    <row r="2201" spans="12:18" hidden="1">
      <c r="L2201" s="71"/>
      <c r="M2201" s="48">
        <v>9.67</v>
      </c>
      <c r="N2201" s="49">
        <f t="shared" si="211"/>
        <v>84.37799999999902</v>
      </c>
      <c r="O2201" s="49">
        <f t="shared" si="212"/>
        <v>86.99199999999901</v>
      </c>
      <c r="P2201" s="49">
        <f t="shared" si="213"/>
        <v>89.382000000001057</v>
      </c>
      <c r="Q2201" s="49">
        <f t="shared" si="214"/>
        <v>91.019999999999001</v>
      </c>
      <c r="R2201" s="49">
        <f t="shared" si="215"/>
        <v>93.033999999998983</v>
      </c>
    </row>
    <row r="2202" spans="12:18" hidden="1">
      <c r="L2202" s="71"/>
      <c r="M2202" s="48">
        <v>9.68</v>
      </c>
      <c r="N2202" s="49">
        <f t="shared" si="211"/>
        <v>84.383428571427586</v>
      </c>
      <c r="O2202" s="49">
        <f t="shared" si="212"/>
        <v>86.996571428570434</v>
      </c>
      <c r="P2202" s="49">
        <f t="shared" si="213"/>
        <v>89.385142857143919</v>
      </c>
      <c r="Q2202" s="49">
        <f t="shared" si="214"/>
        <v>91.022857142856139</v>
      </c>
      <c r="R2202" s="49">
        <f t="shared" si="215"/>
        <v>93.035999999998978</v>
      </c>
    </row>
    <row r="2203" spans="12:18" hidden="1">
      <c r="L2203" s="71"/>
      <c r="M2203" s="48">
        <v>9.69</v>
      </c>
      <c r="N2203" s="49">
        <f t="shared" si="211"/>
        <v>84.388857142856153</v>
      </c>
      <c r="O2203" s="49">
        <f t="shared" si="212"/>
        <v>87.001142857141858</v>
      </c>
      <c r="P2203" s="49">
        <f t="shared" si="213"/>
        <v>89.388285714286781</v>
      </c>
      <c r="Q2203" s="49">
        <f t="shared" si="214"/>
        <v>91.025714285713278</v>
      </c>
      <c r="R2203" s="49">
        <f t="shared" si="215"/>
        <v>93.037999999998974</v>
      </c>
    </row>
    <row r="2204" spans="12:18" hidden="1">
      <c r="L2204" s="71"/>
      <c r="M2204" s="48">
        <v>9.6999999999999993</v>
      </c>
      <c r="N2204" s="49">
        <f t="shared" si="211"/>
        <v>84.39428571428472</v>
      </c>
      <c r="O2204" s="49">
        <f t="shared" si="212"/>
        <v>87.005714285713282</v>
      </c>
      <c r="P2204" s="49">
        <f t="shared" si="213"/>
        <v>89.391428571429643</v>
      </c>
      <c r="Q2204" s="49">
        <f t="shared" si="214"/>
        <v>91.028571428570416</v>
      </c>
      <c r="R2204" s="49">
        <f t="shared" si="215"/>
        <v>93.039999999998969</v>
      </c>
    </row>
    <row r="2205" spans="12:18" hidden="1">
      <c r="L2205" s="71"/>
      <c r="M2205" s="48">
        <v>9.7100000000000009</v>
      </c>
      <c r="N2205" s="49">
        <f t="shared" si="211"/>
        <v>84.399714285713287</v>
      </c>
      <c r="O2205" s="49">
        <f t="shared" si="212"/>
        <v>87.010285714284706</v>
      </c>
      <c r="P2205" s="49">
        <f t="shared" si="213"/>
        <v>89.394571428572505</v>
      </c>
      <c r="Q2205" s="49">
        <f t="shared" si="214"/>
        <v>91.031428571427554</v>
      </c>
      <c r="R2205" s="49">
        <f t="shared" si="215"/>
        <v>93.041999999998964</v>
      </c>
    </row>
    <row r="2206" spans="12:18" hidden="1">
      <c r="L2206" s="71"/>
      <c r="M2206" s="48">
        <v>9.7200000000000006</v>
      </c>
      <c r="N2206" s="49">
        <f t="shared" si="211"/>
        <v>84.405142857141854</v>
      </c>
      <c r="O2206" s="49">
        <f t="shared" si="212"/>
        <v>87.01485714285613</v>
      </c>
      <c r="P2206" s="49">
        <f t="shared" si="213"/>
        <v>89.397714285715367</v>
      </c>
      <c r="Q2206" s="49">
        <f t="shared" si="214"/>
        <v>91.034285714284692</v>
      </c>
      <c r="R2206" s="49">
        <f t="shared" si="215"/>
        <v>93.04399999999896</v>
      </c>
    </row>
    <row r="2207" spans="12:18" hidden="1">
      <c r="L2207" s="71"/>
      <c r="M2207" s="48">
        <v>9.73</v>
      </c>
      <c r="N2207" s="49">
        <f t="shared" si="211"/>
        <v>84.410571428570421</v>
      </c>
      <c r="O2207" s="49">
        <f t="shared" si="212"/>
        <v>87.019428571427554</v>
      </c>
      <c r="P2207" s="49">
        <f t="shared" si="213"/>
        <v>89.400857142858229</v>
      </c>
      <c r="Q2207" s="49">
        <f t="shared" si="214"/>
        <v>91.037142857141831</v>
      </c>
      <c r="R2207" s="49">
        <f t="shared" si="215"/>
        <v>93.045999999998955</v>
      </c>
    </row>
    <row r="2208" spans="12:18" hidden="1">
      <c r="L2208" s="71"/>
      <c r="M2208" s="48">
        <v>9.74</v>
      </c>
      <c r="N2208" s="49">
        <f t="shared" si="211"/>
        <v>84.415999999998988</v>
      </c>
      <c r="O2208" s="49">
        <f t="shared" si="212"/>
        <v>87.023999999998978</v>
      </c>
      <c r="P2208" s="49">
        <f t="shared" si="213"/>
        <v>89.404000000001091</v>
      </c>
      <c r="Q2208" s="49">
        <f t="shared" si="214"/>
        <v>91.039999999998969</v>
      </c>
      <c r="R2208" s="49">
        <f t="shared" si="215"/>
        <v>93.04799999999895</v>
      </c>
    </row>
    <row r="2209" spans="12:18" hidden="1">
      <c r="L2209" s="71"/>
      <c r="M2209" s="48">
        <v>9.75</v>
      </c>
      <c r="N2209" s="49">
        <f t="shared" si="211"/>
        <v>84.421428571427555</v>
      </c>
      <c r="O2209" s="49">
        <f t="shared" si="212"/>
        <v>87.028571428570402</v>
      </c>
      <c r="P2209" s="49">
        <f t="shared" si="213"/>
        <v>89.407142857143953</v>
      </c>
      <c r="Q2209" s="49">
        <f t="shared" si="214"/>
        <v>91.042857142856107</v>
      </c>
      <c r="R2209" s="49">
        <f t="shared" si="215"/>
        <v>93.049999999998946</v>
      </c>
    </row>
    <row r="2210" spans="12:18" hidden="1">
      <c r="L2210" s="71"/>
      <c r="M2210" s="48">
        <v>9.76</v>
      </c>
      <c r="N2210" s="49">
        <f t="shared" si="211"/>
        <v>84.426857142856122</v>
      </c>
      <c r="O2210" s="49">
        <f t="shared" si="212"/>
        <v>87.033142857141826</v>
      </c>
      <c r="P2210" s="49">
        <f t="shared" si="213"/>
        <v>89.410285714286815</v>
      </c>
      <c r="Q2210" s="49">
        <f t="shared" si="214"/>
        <v>91.045714285713245</v>
      </c>
      <c r="R2210" s="49">
        <f t="shared" si="215"/>
        <v>93.051999999998941</v>
      </c>
    </row>
    <row r="2211" spans="12:18" hidden="1">
      <c r="L2211" s="71"/>
      <c r="M2211" s="48">
        <v>9.77</v>
      </c>
      <c r="N2211" s="49">
        <f t="shared" si="211"/>
        <v>84.432285714284689</v>
      </c>
      <c r="O2211" s="49">
        <f t="shared" si="212"/>
        <v>87.03771428571325</v>
      </c>
      <c r="P2211" s="49">
        <f t="shared" si="213"/>
        <v>89.413428571429677</v>
      </c>
      <c r="Q2211" s="49">
        <f t="shared" si="214"/>
        <v>91.048571428570384</v>
      </c>
      <c r="R2211" s="49">
        <f t="shared" si="215"/>
        <v>93.053999999998936</v>
      </c>
    </row>
    <row r="2212" spans="12:18" hidden="1">
      <c r="L2212" s="71"/>
      <c r="M2212" s="48">
        <v>9.7799999999999994</v>
      </c>
      <c r="N2212" s="49">
        <f t="shared" si="211"/>
        <v>84.437714285713255</v>
      </c>
      <c r="O2212" s="49">
        <f t="shared" si="212"/>
        <v>87.042285714284674</v>
      </c>
      <c r="P2212" s="49">
        <f t="shared" si="213"/>
        <v>89.416571428572539</v>
      </c>
      <c r="Q2212" s="49">
        <f t="shared" si="214"/>
        <v>91.051428571427522</v>
      </c>
      <c r="R2212" s="49">
        <f t="shared" si="215"/>
        <v>93.055999999998932</v>
      </c>
    </row>
    <row r="2213" spans="12:18" hidden="1">
      <c r="L2213" s="71"/>
      <c r="M2213" s="48">
        <v>9.7899999999999991</v>
      </c>
      <c r="N2213" s="49">
        <f t="shared" si="211"/>
        <v>84.443142857141822</v>
      </c>
      <c r="O2213" s="49">
        <f t="shared" si="212"/>
        <v>87.046857142856098</v>
      </c>
      <c r="P2213" s="49">
        <f t="shared" si="213"/>
        <v>89.419714285715401</v>
      </c>
      <c r="Q2213" s="49">
        <f t="shared" si="214"/>
        <v>91.05428571428466</v>
      </c>
      <c r="R2213" s="49">
        <f t="shared" si="215"/>
        <v>93.057999999998927</v>
      </c>
    </row>
    <row r="2214" spans="12:18" hidden="1">
      <c r="L2214" s="71"/>
      <c r="M2214" s="48">
        <v>9.8000000000000007</v>
      </c>
      <c r="N2214" s="49">
        <f t="shared" si="211"/>
        <v>84.448571428570389</v>
      </c>
      <c r="O2214" s="49">
        <f t="shared" si="212"/>
        <v>87.051428571427522</v>
      </c>
      <c r="P2214" s="49">
        <f t="shared" si="213"/>
        <v>89.422857142858263</v>
      </c>
      <c r="Q2214" s="49">
        <f t="shared" si="214"/>
        <v>91.057142857141798</v>
      </c>
      <c r="R2214" s="49">
        <f t="shared" si="215"/>
        <v>93.059999999998922</v>
      </c>
    </row>
    <row r="2215" spans="12:18" hidden="1">
      <c r="L2215" s="71"/>
      <c r="M2215" s="48">
        <v>9.81</v>
      </c>
      <c r="N2215" s="49">
        <f t="shared" si="211"/>
        <v>84.453999999998956</v>
      </c>
      <c r="O2215" s="49">
        <f t="shared" si="212"/>
        <v>87.055999999998946</v>
      </c>
      <c r="P2215" s="49">
        <f t="shared" si="213"/>
        <v>89.426000000001125</v>
      </c>
      <c r="Q2215" s="49">
        <f t="shared" si="214"/>
        <v>91.059999999998936</v>
      </c>
      <c r="R2215" s="49">
        <f t="shared" si="215"/>
        <v>93.061999999998918</v>
      </c>
    </row>
    <row r="2216" spans="12:18" hidden="1">
      <c r="L2216" s="71"/>
      <c r="M2216" s="48">
        <v>9.82</v>
      </c>
      <c r="N2216" s="49">
        <f t="shared" si="211"/>
        <v>84.459428571427523</v>
      </c>
      <c r="O2216" s="49">
        <f t="shared" si="212"/>
        <v>87.06057142857037</v>
      </c>
      <c r="P2216" s="49">
        <f t="shared" si="213"/>
        <v>89.429142857143987</v>
      </c>
      <c r="Q2216" s="49">
        <f t="shared" si="214"/>
        <v>91.062857142856075</v>
      </c>
      <c r="R2216" s="49">
        <f t="shared" si="215"/>
        <v>93.063999999998913</v>
      </c>
    </row>
    <row r="2217" spans="12:18" hidden="1">
      <c r="L2217" s="71"/>
      <c r="M2217" s="48">
        <v>9.83</v>
      </c>
      <c r="N2217" s="49">
        <f t="shared" si="211"/>
        <v>84.46485714285609</v>
      </c>
      <c r="O2217" s="49">
        <f t="shared" si="212"/>
        <v>87.065142857141794</v>
      </c>
      <c r="P2217" s="49">
        <f t="shared" si="213"/>
        <v>89.432285714286849</v>
      </c>
      <c r="Q2217" s="49">
        <f t="shared" si="214"/>
        <v>91.065714285713213</v>
      </c>
      <c r="R2217" s="49">
        <f t="shared" si="215"/>
        <v>93.065999999998908</v>
      </c>
    </row>
    <row r="2218" spans="12:18" hidden="1">
      <c r="L2218" s="71"/>
      <c r="M2218" s="48">
        <v>9.84</v>
      </c>
      <c r="N2218" s="49">
        <f t="shared" si="211"/>
        <v>84.470285714284657</v>
      </c>
      <c r="O2218" s="49">
        <f t="shared" si="212"/>
        <v>87.069714285713218</v>
      </c>
      <c r="P2218" s="49">
        <f t="shared" si="213"/>
        <v>89.435428571429711</v>
      </c>
      <c r="Q2218" s="49">
        <f t="shared" si="214"/>
        <v>91.068571428570351</v>
      </c>
      <c r="R2218" s="49">
        <f t="shared" si="215"/>
        <v>93.067999999998904</v>
      </c>
    </row>
    <row r="2219" spans="12:18" hidden="1">
      <c r="L2219" s="71"/>
      <c r="M2219" s="48">
        <v>9.85</v>
      </c>
      <c r="N2219" s="49">
        <f t="shared" si="211"/>
        <v>84.475714285713224</v>
      </c>
      <c r="O2219" s="49">
        <f t="shared" si="212"/>
        <v>87.074285714284642</v>
      </c>
      <c r="P2219" s="49">
        <f t="shared" si="213"/>
        <v>89.438571428572573</v>
      </c>
      <c r="Q2219" s="49">
        <f t="shared" si="214"/>
        <v>91.071428571427489</v>
      </c>
      <c r="R2219" s="49">
        <f t="shared" si="215"/>
        <v>93.069999999998899</v>
      </c>
    </row>
    <row r="2220" spans="12:18" hidden="1">
      <c r="L2220" s="71"/>
      <c r="M2220" s="48">
        <v>9.86</v>
      </c>
      <c r="N2220" s="49">
        <f t="shared" si="211"/>
        <v>84.481142857141791</v>
      </c>
      <c r="O2220" s="49">
        <f t="shared" si="212"/>
        <v>87.078857142856066</v>
      </c>
      <c r="P2220" s="49">
        <f t="shared" si="213"/>
        <v>89.441714285715435</v>
      </c>
      <c r="Q2220" s="49">
        <f t="shared" si="214"/>
        <v>91.074285714284628</v>
      </c>
      <c r="R2220" s="49">
        <f t="shared" si="215"/>
        <v>93.071999999998894</v>
      </c>
    </row>
    <row r="2221" spans="12:18" hidden="1">
      <c r="L2221" s="71"/>
      <c r="M2221" s="48">
        <v>9.8699999999999992</v>
      </c>
      <c r="N2221" s="49">
        <f t="shared" si="211"/>
        <v>84.486571428570358</v>
      </c>
      <c r="O2221" s="49">
        <f t="shared" si="212"/>
        <v>87.08342857142749</v>
      </c>
      <c r="P2221" s="49">
        <f t="shared" si="213"/>
        <v>89.444857142858297</v>
      </c>
      <c r="Q2221" s="49">
        <f t="shared" si="214"/>
        <v>91.077142857141766</v>
      </c>
      <c r="R2221" s="49">
        <f t="shared" si="215"/>
        <v>93.07399999999889</v>
      </c>
    </row>
    <row r="2222" spans="12:18" hidden="1">
      <c r="L2222" s="71"/>
      <c r="M2222" s="48">
        <v>9.8800000000000008</v>
      </c>
      <c r="N2222" s="49">
        <f t="shared" si="211"/>
        <v>84.491999999998924</v>
      </c>
      <c r="O2222" s="49">
        <f t="shared" si="212"/>
        <v>87.087999999998914</v>
      </c>
      <c r="P2222" s="49">
        <f t="shared" si="213"/>
        <v>89.448000000001159</v>
      </c>
      <c r="Q2222" s="49">
        <f t="shared" si="214"/>
        <v>91.079999999998904</v>
      </c>
      <c r="R2222" s="49">
        <f t="shared" si="215"/>
        <v>93.075999999998885</v>
      </c>
    </row>
    <row r="2223" spans="12:18" hidden="1">
      <c r="L2223" s="71"/>
      <c r="M2223" s="48">
        <v>9.89</v>
      </c>
      <c r="N2223" s="49">
        <f t="shared" si="211"/>
        <v>84.497428571427491</v>
      </c>
      <c r="O2223" s="49">
        <f t="shared" si="212"/>
        <v>87.092571428570338</v>
      </c>
      <c r="P2223" s="49">
        <f t="shared" si="213"/>
        <v>89.451142857144021</v>
      </c>
      <c r="Q2223" s="49">
        <f t="shared" si="214"/>
        <v>91.082857142856042</v>
      </c>
      <c r="R2223" s="49">
        <f t="shared" si="215"/>
        <v>93.07799999999888</v>
      </c>
    </row>
    <row r="2224" spans="12:18" hidden="1">
      <c r="L2224" s="71"/>
      <c r="M2224" s="48">
        <v>9.9</v>
      </c>
      <c r="N2224" s="49">
        <f t="shared" si="211"/>
        <v>84.502857142856058</v>
      </c>
      <c r="O2224" s="49">
        <f t="shared" si="212"/>
        <v>87.097142857141762</v>
      </c>
      <c r="P2224" s="49">
        <f t="shared" si="213"/>
        <v>89.454285714286883</v>
      </c>
      <c r="Q2224" s="49">
        <f t="shared" si="214"/>
        <v>91.085714285713181</v>
      </c>
      <c r="R2224" s="49">
        <f t="shared" si="215"/>
        <v>93.079999999998876</v>
      </c>
    </row>
    <row r="2225" spans="12:18" hidden="1">
      <c r="L2225" s="71"/>
      <c r="M2225" s="48">
        <v>9.91</v>
      </c>
      <c r="N2225" s="49">
        <f t="shared" si="211"/>
        <v>84.508285714284625</v>
      </c>
      <c r="O2225" s="49">
        <f t="shared" si="212"/>
        <v>87.101714285713186</v>
      </c>
      <c r="P2225" s="49">
        <f t="shared" si="213"/>
        <v>89.457428571429745</v>
      </c>
      <c r="Q2225" s="49">
        <f t="shared" si="214"/>
        <v>91.088571428570319</v>
      </c>
      <c r="R2225" s="49">
        <f t="shared" si="215"/>
        <v>93.081999999998871</v>
      </c>
    </row>
    <row r="2226" spans="12:18" hidden="1">
      <c r="L2226" s="71"/>
      <c r="M2226" s="48">
        <v>9.92</v>
      </c>
      <c r="N2226" s="49">
        <f t="shared" si="211"/>
        <v>84.513714285713192</v>
      </c>
      <c r="O2226" s="49">
        <f t="shared" si="212"/>
        <v>87.10628571428461</v>
      </c>
      <c r="P2226" s="49">
        <f t="shared" si="213"/>
        <v>89.460571428572607</v>
      </c>
      <c r="Q2226" s="49">
        <f t="shared" si="214"/>
        <v>91.091428571427457</v>
      </c>
      <c r="R2226" s="49">
        <f t="shared" si="215"/>
        <v>93.083999999998866</v>
      </c>
    </row>
    <row r="2227" spans="12:18" hidden="1">
      <c r="L2227" s="71"/>
      <c r="M2227" s="48">
        <v>9.93</v>
      </c>
      <c r="N2227" s="49">
        <f t="shared" si="211"/>
        <v>84.519142857141759</v>
      </c>
      <c r="O2227" s="49">
        <f t="shared" si="212"/>
        <v>87.110857142856034</v>
      </c>
      <c r="P2227" s="49">
        <f t="shared" si="213"/>
        <v>89.463714285715469</v>
      </c>
      <c r="Q2227" s="49">
        <f t="shared" si="214"/>
        <v>91.094285714284595</v>
      </c>
      <c r="R2227" s="49">
        <f t="shared" si="215"/>
        <v>93.085999999998862</v>
      </c>
    </row>
    <row r="2228" spans="12:18" hidden="1">
      <c r="L2228" s="71"/>
      <c r="M2228" s="48">
        <v>9.94</v>
      </c>
      <c r="N2228" s="49">
        <f t="shared" si="211"/>
        <v>84.524571428570326</v>
      </c>
      <c r="O2228" s="49">
        <f t="shared" si="212"/>
        <v>87.115428571427458</v>
      </c>
      <c r="P2228" s="49">
        <f t="shared" si="213"/>
        <v>89.466857142858331</v>
      </c>
      <c r="Q2228" s="49">
        <f t="shared" si="214"/>
        <v>91.097142857141733</v>
      </c>
      <c r="R2228" s="49">
        <f t="shared" si="215"/>
        <v>93.087999999998857</v>
      </c>
    </row>
    <row r="2229" spans="12:18" hidden="1">
      <c r="L2229" s="71"/>
      <c r="M2229" s="48">
        <v>9.9499999999999993</v>
      </c>
      <c r="N2229" s="49">
        <f t="shared" si="211"/>
        <v>84.529999999998893</v>
      </c>
      <c r="O2229" s="49">
        <f t="shared" si="212"/>
        <v>87.119999999998882</v>
      </c>
      <c r="P2229" s="49">
        <f t="shared" si="213"/>
        <v>89.470000000001193</v>
      </c>
      <c r="Q2229" s="49">
        <f t="shared" si="214"/>
        <v>91.099999999998872</v>
      </c>
      <c r="R2229" s="49">
        <f t="shared" si="215"/>
        <v>93.089999999998852</v>
      </c>
    </row>
    <row r="2230" spans="12:18" hidden="1">
      <c r="L2230" s="71"/>
      <c r="M2230" s="48">
        <v>9.9600000000000009</v>
      </c>
      <c r="N2230" s="49">
        <f t="shared" si="211"/>
        <v>84.53542857142746</v>
      </c>
      <c r="O2230" s="49">
        <f t="shared" si="212"/>
        <v>87.124571428570306</v>
      </c>
      <c r="P2230" s="49">
        <f t="shared" si="213"/>
        <v>89.473142857144055</v>
      </c>
      <c r="Q2230" s="49">
        <f t="shared" si="214"/>
        <v>91.10285714285601</v>
      </c>
      <c r="R2230" s="49">
        <f t="shared" si="215"/>
        <v>93.091999999998848</v>
      </c>
    </row>
    <row r="2231" spans="12:18" hidden="1">
      <c r="L2231" s="71"/>
      <c r="M2231" s="48">
        <v>9.9700000000000006</v>
      </c>
      <c r="N2231" s="49">
        <f t="shared" si="211"/>
        <v>84.540857142856026</v>
      </c>
      <c r="O2231" s="49">
        <f t="shared" si="212"/>
        <v>87.12914285714173</v>
      </c>
      <c r="P2231" s="49">
        <f t="shared" si="213"/>
        <v>89.476285714286917</v>
      </c>
      <c r="Q2231" s="49">
        <f t="shared" si="214"/>
        <v>91.105714285713148</v>
      </c>
      <c r="R2231" s="49">
        <f t="shared" si="215"/>
        <v>93.093999999998843</v>
      </c>
    </row>
    <row r="2232" spans="12:18" hidden="1">
      <c r="L2232" s="71"/>
      <c r="M2232" s="48">
        <v>9.98</v>
      </c>
      <c r="N2232" s="49">
        <f t="shared" si="211"/>
        <v>84.546285714284593</v>
      </c>
      <c r="O2232" s="49">
        <f t="shared" si="212"/>
        <v>87.133714285713154</v>
      </c>
      <c r="P2232" s="49">
        <f t="shared" si="213"/>
        <v>89.479428571429779</v>
      </c>
      <c r="Q2232" s="49">
        <f t="shared" si="214"/>
        <v>91.108571428570286</v>
      </c>
      <c r="R2232" s="49">
        <f t="shared" si="215"/>
        <v>93.095999999998838</v>
      </c>
    </row>
    <row r="2233" spans="12:18" hidden="1">
      <c r="L2233" s="71"/>
      <c r="M2233" s="48">
        <v>9.99</v>
      </c>
      <c r="N2233" s="49">
        <f t="shared" si="211"/>
        <v>84.55171428571316</v>
      </c>
      <c r="O2233" s="49">
        <f t="shared" si="212"/>
        <v>87.138285714284578</v>
      </c>
      <c r="P2233" s="49">
        <f t="shared" si="213"/>
        <v>89.482571428572641</v>
      </c>
      <c r="Q2233" s="49">
        <f t="shared" si="214"/>
        <v>91.111428571427425</v>
      </c>
      <c r="R2233" s="49">
        <f t="shared" si="215"/>
        <v>93.097999999998834</v>
      </c>
    </row>
    <row r="2234" spans="12:18" hidden="1">
      <c r="L2234" s="71"/>
      <c r="M2234" s="48">
        <v>10</v>
      </c>
      <c r="N2234" s="49">
        <f t="shared" si="211"/>
        <v>84.557142857141727</v>
      </c>
      <c r="O2234" s="49">
        <f t="shared" si="212"/>
        <v>87.142857142856002</v>
      </c>
      <c r="P2234" s="49">
        <f t="shared" si="213"/>
        <v>89.485714285715503</v>
      </c>
      <c r="Q2234" s="49">
        <f t="shared" si="214"/>
        <v>91.114285714284563</v>
      </c>
      <c r="R2234" s="49">
        <f t="shared" si="215"/>
        <v>93.099999999998829</v>
      </c>
    </row>
    <row r="2235" spans="12:18" hidden="1">
      <c r="L2235" s="71"/>
      <c r="M2235" s="48">
        <v>10.01</v>
      </c>
      <c r="N2235" s="49">
        <f t="shared" si="211"/>
        <v>84.562571428570294</v>
      </c>
      <c r="O2235" s="49">
        <f t="shared" si="212"/>
        <v>87.147428571427426</v>
      </c>
      <c r="P2235" s="49">
        <f t="shared" si="213"/>
        <v>89.488857142858365</v>
      </c>
      <c r="Q2235" s="49">
        <f t="shared" si="214"/>
        <v>91.117142857141701</v>
      </c>
      <c r="R2235" s="49">
        <f t="shared" si="215"/>
        <v>93.101999999998824</v>
      </c>
    </row>
    <row r="2236" spans="12:18" hidden="1">
      <c r="L2236" s="71"/>
      <c r="M2236" s="48">
        <v>10.02</v>
      </c>
      <c r="N2236" s="49">
        <f t="shared" si="211"/>
        <v>84.567999999998861</v>
      </c>
      <c r="O2236" s="49">
        <f t="shared" si="212"/>
        <v>87.15199999999885</v>
      </c>
      <c r="P2236" s="49">
        <f t="shared" si="213"/>
        <v>89.492000000001227</v>
      </c>
      <c r="Q2236" s="49">
        <f t="shared" si="214"/>
        <v>91.119999999998839</v>
      </c>
      <c r="R2236" s="49">
        <f t="shared" si="215"/>
        <v>93.10399999999882</v>
      </c>
    </row>
    <row r="2237" spans="12:18" hidden="1">
      <c r="L2237" s="71"/>
      <c r="M2237" s="48">
        <v>10.029999999999999</v>
      </c>
      <c r="N2237" s="49">
        <f t="shared" si="211"/>
        <v>84.573428571427428</v>
      </c>
      <c r="O2237" s="49">
        <f t="shared" si="212"/>
        <v>87.156571428570274</v>
      </c>
      <c r="P2237" s="49">
        <f t="shared" si="213"/>
        <v>89.495142857144089</v>
      </c>
      <c r="Q2237" s="49">
        <f t="shared" si="214"/>
        <v>91.122857142855977</v>
      </c>
      <c r="R2237" s="49">
        <f t="shared" si="215"/>
        <v>93.105999999998815</v>
      </c>
    </row>
    <row r="2238" spans="12:18" hidden="1">
      <c r="L2238" s="71"/>
      <c r="M2238" s="48">
        <v>10.039999999999999</v>
      </c>
      <c r="N2238" s="49">
        <f t="shared" si="211"/>
        <v>84.578857142855995</v>
      </c>
      <c r="O2238" s="49">
        <f t="shared" si="212"/>
        <v>87.161142857141698</v>
      </c>
      <c r="P2238" s="49">
        <f t="shared" si="213"/>
        <v>89.498285714286951</v>
      </c>
      <c r="Q2238" s="49">
        <f t="shared" si="214"/>
        <v>91.125714285713116</v>
      </c>
      <c r="R2238" s="49">
        <f t="shared" si="215"/>
        <v>93.10799999999881</v>
      </c>
    </row>
    <row r="2239" spans="12:18" hidden="1">
      <c r="L2239" s="71"/>
      <c r="M2239" s="48">
        <v>10.050000000000001</v>
      </c>
      <c r="N2239" s="49">
        <f t="shared" si="211"/>
        <v>84.584285714284562</v>
      </c>
      <c r="O2239" s="49">
        <f t="shared" si="212"/>
        <v>87.165714285713122</v>
      </c>
      <c r="P2239" s="49">
        <f t="shared" si="213"/>
        <v>89.501428571429813</v>
      </c>
      <c r="Q2239" s="49">
        <f t="shared" si="214"/>
        <v>91.128571428570254</v>
      </c>
      <c r="R2239" s="49">
        <f t="shared" si="215"/>
        <v>93.109999999998806</v>
      </c>
    </row>
    <row r="2240" spans="12:18" hidden="1">
      <c r="L2240" s="71"/>
      <c r="M2240" s="48">
        <v>10.06</v>
      </c>
      <c r="N2240" s="49">
        <f t="shared" si="211"/>
        <v>84.589714285713129</v>
      </c>
      <c r="O2240" s="49">
        <f t="shared" si="212"/>
        <v>87.170285714284546</v>
      </c>
      <c r="P2240" s="49">
        <f t="shared" si="213"/>
        <v>89.504571428572675</v>
      </c>
      <c r="Q2240" s="49">
        <f t="shared" si="214"/>
        <v>91.131428571427392</v>
      </c>
      <c r="R2240" s="49">
        <f t="shared" si="215"/>
        <v>93.111999999998801</v>
      </c>
    </row>
    <row r="2241" spans="12:18" hidden="1">
      <c r="L2241" s="71"/>
      <c r="M2241" s="48">
        <v>10.07</v>
      </c>
      <c r="N2241" s="49">
        <f t="shared" si="211"/>
        <v>84.595142857141695</v>
      </c>
      <c r="O2241" s="49">
        <f t="shared" si="212"/>
        <v>87.17485714285597</v>
      </c>
      <c r="P2241" s="49">
        <f t="shared" si="213"/>
        <v>89.507714285715537</v>
      </c>
      <c r="Q2241" s="49">
        <f t="shared" si="214"/>
        <v>91.13428571428453</v>
      </c>
      <c r="R2241" s="49">
        <f t="shared" si="215"/>
        <v>93.113999999998796</v>
      </c>
    </row>
    <row r="2242" spans="12:18" hidden="1">
      <c r="L2242" s="71"/>
      <c r="M2242" s="48">
        <v>10.08</v>
      </c>
      <c r="N2242" s="49">
        <f t="shared" ref="N2242:N2305" si="216">N2241+0.0054285714285714</f>
        <v>84.600571428570262</v>
      </c>
      <c r="O2242" s="49">
        <f t="shared" ref="O2242:O2305" si="217">O2241+0.0045714285714286</f>
        <v>87.179428571427394</v>
      </c>
      <c r="P2242" s="49">
        <f t="shared" ref="P2242:P2305" si="218">P2241+0.0031428571428571</f>
        <v>89.510857142858399</v>
      </c>
      <c r="Q2242" s="49">
        <f t="shared" ref="Q2242:Q2305" si="219">Q2241+0.0028571428571429</f>
        <v>91.137142857141669</v>
      </c>
      <c r="R2242" s="49">
        <f t="shared" ref="R2242:R2305" si="220">R2241+0.002</f>
        <v>93.115999999998792</v>
      </c>
    </row>
    <row r="2243" spans="12:18" hidden="1">
      <c r="L2243" s="71"/>
      <c r="M2243" s="48">
        <v>10.09</v>
      </c>
      <c r="N2243" s="49">
        <f t="shared" si="216"/>
        <v>84.605999999998829</v>
      </c>
      <c r="O2243" s="49">
        <f t="shared" si="217"/>
        <v>87.183999999998818</v>
      </c>
      <c r="P2243" s="49">
        <f t="shared" si="218"/>
        <v>89.514000000001261</v>
      </c>
      <c r="Q2243" s="49">
        <f t="shared" si="219"/>
        <v>91.139999999998807</v>
      </c>
      <c r="R2243" s="49">
        <f t="shared" si="220"/>
        <v>93.117999999998787</v>
      </c>
    </row>
    <row r="2244" spans="12:18" hidden="1">
      <c r="L2244" s="71"/>
      <c r="M2244" s="48">
        <v>10.1</v>
      </c>
      <c r="N2244" s="49">
        <f t="shared" si="216"/>
        <v>84.611428571427396</v>
      </c>
      <c r="O2244" s="49">
        <f t="shared" si="217"/>
        <v>87.188571428570242</v>
      </c>
      <c r="P2244" s="49">
        <f t="shared" si="218"/>
        <v>89.517142857144123</v>
      </c>
      <c r="Q2244" s="49">
        <f t="shared" si="219"/>
        <v>91.142857142855945</v>
      </c>
      <c r="R2244" s="49">
        <f t="shared" si="220"/>
        <v>93.119999999998782</v>
      </c>
    </row>
    <row r="2245" spans="12:18" hidden="1">
      <c r="L2245" s="71"/>
      <c r="M2245" s="48">
        <v>10.11</v>
      </c>
      <c r="N2245" s="49">
        <f t="shared" si="216"/>
        <v>84.616857142855963</v>
      </c>
      <c r="O2245" s="49">
        <f t="shared" si="217"/>
        <v>87.193142857141666</v>
      </c>
      <c r="P2245" s="49">
        <f t="shared" si="218"/>
        <v>89.520285714286985</v>
      </c>
      <c r="Q2245" s="49">
        <f t="shared" si="219"/>
        <v>91.145714285713083</v>
      </c>
      <c r="R2245" s="49">
        <f t="shared" si="220"/>
        <v>93.121999999998778</v>
      </c>
    </row>
    <row r="2246" spans="12:18" hidden="1">
      <c r="L2246" s="71"/>
      <c r="M2246" s="48">
        <v>10.119999999999999</v>
      </c>
      <c r="N2246" s="49">
        <f t="shared" si="216"/>
        <v>84.62228571428453</v>
      </c>
      <c r="O2246" s="49">
        <f t="shared" si="217"/>
        <v>87.19771428571309</v>
      </c>
      <c r="P2246" s="49">
        <f t="shared" si="218"/>
        <v>89.523428571429847</v>
      </c>
      <c r="Q2246" s="49">
        <f t="shared" si="219"/>
        <v>91.148571428570222</v>
      </c>
      <c r="R2246" s="49">
        <f t="shared" si="220"/>
        <v>93.123999999998773</v>
      </c>
    </row>
    <row r="2247" spans="12:18" hidden="1">
      <c r="L2247" s="71"/>
      <c r="M2247" s="48">
        <v>10.130000000000001</v>
      </c>
      <c r="N2247" s="49">
        <f t="shared" si="216"/>
        <v>84.627714285713097</v>
      </c>
      <c r="O2247" s="49">
        <f t="shared" si="217"/>
        <v>87.202285714284514</v>
      </c>
      <c r="P2247" s="49">
        <f t="shared" si="218"/>
        <v>89.526571428572709</v>
      </c>
      <c r="Q2247" s="49">
        <f t="shared" si="219"/>
        <v>91.15142857142736</v>
      </c>
      <c r="R2247" s="49">
        <f t="shared" si="220"/>
        <v>93.125999999998768</v>
      </c>
    </row>
    <row r="2248" spans="12:18" hidden="1">
      <c r="L2248" s="71"/>
      <c r="M2248" s="48">
        <v>10.14</v>
      </c>
      <c r="N2248" s="49">
        <f t="shared" si="216"/>
        <v>84.633142857141664</v>
      </c>
      <c r="O2248" s="49">
        <f t="shared" si="217"/>
        <v>87.206857142855938</v>
      </c>
      <c r="P2248" s="49">
        <f t="shared" si="218"/>
        <v>89.529714285715571</v>
      </c>
      <c r="Q2248" s="49">
        <f t="shared" si="219"/>
        <v>91.154285714284498</v>
      </c>
      <c r="R2248" s="49">
        <f t="shared" si="220"/>
        <v>93.127999999998764</v>
      </c>
    </row>
    <row r="2249" spans="12:18" hidden="1">
      <c r="L2249" s="71"/>
      <c r="M2249" s="48">
        <v>10.15</v>
      </c>
      <c r="N2249" s="49">
        <f t="shared" si="216"/>
        <v>84.638571428570231</v>
      </c>
      <c r="O2249" s="49">
        <f t="shared" si="217"/>
        <v>87.211428571427362</v>
      </c>
      <c r="P2249" s="49">
        <f t="shared" si="218"/>
        <v>89.532857142858433</v>
      </c>
      <c r="Q2249" s="49">
        <f t="shared" si="219"/>
        <v>91.157142857141636</v>
      </c>
      <c r="R2249" s="49">
        <f t="shared" si="220"/>
        <v>93.129999999998759</v>
      </c>
    </row>
    <row r="2250" spans="12:18" hidden="1">
      <c r="L2250" s="71"/>
      <c r="M2250" s="48">
        <v>10.16</v>
      </c>
      <c r="N2250" s="49">
        <f t="shared" si="216"/>
        <v>84.643999999998798</v>
      </c>
      <c r="O2250" s="49">
        <f t="shared" si="217"/>
        <v>87.215999999998786</v>
      </c>
      <c r="P2250" s="49">
        <f t="shared" si="218"/>
        <v>89.536000000001295</v>
      </c>
      <c r="Q2250" s="49">
        <f t="shared" si="219"/>
        <v>91.159999999998774</v>
      </c>
      <c r="R2250" s="49">
        <f t="shared" si="220"/>
        <v>93.131999999998754</v>
      </c>
    </row>
    <row r="2251" spans="12:18" hidden="1">
      <c r="L2251" s="71"/>
      <c r="M2251" s="48">
        <v>10.17</v>
      </c>
      <c r="N2251" s="49">
        <f t="shared" si="216"/>
        <v>84.649428571427364</v>
      </c>
      <c r="O2251" s="49">
        <f t="shared" si="217"/>
        <v>87.22057142857021</v>
      </c>
      <c r="P2251" s="49">
        <f t="shared" si="218"/>
        <v>89.539142857144157</v>
      </c>
      <c r="Q2251" s="49">
        <f t="shared" si="219"/>
        <v>91.162857142855913</v>
      </c>
      <c r="R2251" s="49">
        <f t="shared" si="220"/>
        <v>93.13399999999875</v>
      </c>
    </row>
    <row r="2252" spans="12:18" hidden="1">
      <c r="L2252" s="71"/>
      <c r="M2252" s="48">
        <v>10.18</v>
      </c>
      <c r="N2252" s="49">
        <f t="shared" si="216"/>
        <v>84.654857142855931</v>
      </c>
      <c r="O2252" s="49">
        <f t="shared" si="217"/>
        <v>87.225142857141634</v>
      </c>
      <c r="P2252" s="49">
        <f t="shared" si="218"/>
        <v>89.542285714287019</v>
      </c>
      <c r="Q2252" s="49">
        <f t="shared" si="219"/>
        <v>91.165714285713051</v>
      </c>
      <c r="R2252" s="49">
        <f t="shared" si="220"/>
        <v>93.135999999998745</v>
      </c>
    </row>
    <row r="2253" spans="12:18" hidden="1">
      <c r="L2253" s="71"/>
      <c r="M2253" s="48">
        <v>10.19</v>
      </c>
      <c r="N2253" s="49">
        <f t="shared" si="216"/>
        <v>84.660285714284498</v>
      </c>
      <c r="O2253" s="49">
        <f t="shared" si="217"/>
        <v>87.229714285713058</v>
      </c>
      <c r="P2253" s="49">
        <f t="shared" si="218"/>
        <v>89.545428571429881</v>
      </c>
      <c r="Q2253" s="49">
        <f t="shared" si="219"/>
        <v>91.168571428570189</v>
      </c>
      <c r="R2253" s="49">
        <f t="shared" si="220"/>
        <v>93.13799999999874</v>
      </c>
    </row>
    <row r="2254" spans="12:18" hidden="1">
      <c r="L2254" s="71"/>
      <c r="M2254" s="48">
        <v>10.199999999999999</v>
      </c>
      <c r="N2254" s="49">
        <f t="shared" si="216"/>
        <v>84.665714285713065</v>
      </c>
      <c r="O2254" s="49">
        <f t="shared" si="217"/>
        <v>87.234285714284482</v>
      </c>
      <c r="P2254" s="49">
        <f t="shared" si="218"/>
        <v>89.548571428572743</v>
      </c>
      <c r="Q2254" s="49">
        <f t="shared" si="219"/>
        <v>91.171428571427327</v>
      </c>
      <c r="R2254" s="49">
        <f t="shared" si="220"/>
        <v>93.139999999998736</v>
      </c>
    </row>
    <row r="2255" spans="12:18" hidden="1">
      <c r="L2255" s="71"/>
      <c r="M2255" s="48">
        <v>10.210000000000001</v>
      </c>
      <c r="N2255" s="49">
        <f t="shared" si="216"/>
        <v>84.671142857141632</v>
      </c>
      <c r="O2255" s="49">
        <f t="shared" si="217"/>
        <v>87.238857142855906</v>
      </c>
      <c r="P2255" s="49">
        <f t="shared" si="218"/>
        <v>89.551714285715605</v>
      </c>
      <c r="Q2255" s="49">
        <f t="shared" si="219"/>
        <v>91.174285714284466</v>
      </c>
      <c r="R2255" s="49">
        <f t="shared" si="220"/>
        <v>93.141999999998731</v>
      </c>
    </row>
    <row r="2256" spans="12:18" hidden="1">
      <c r="L2256" s="71"/>
      <c r="M2256" s="48">
        <v>10.220000000000001</v>
      </c>
      <c r="N2256" s="49">
        <f t="shared" si="216"/>
        <v>84.676571428570199</v>
      </c>
      <c r="O2256" s="49">
        <f t="shared" si="217"/>
        <v>87.24342857142733</v>
      </c>
      <c r="P2256" s="49">
        <f t="shared" si="218"/>
        <v>89.554857142858467</v>
      </c>
      <c r="Q2256" s="49">
        <f t="shared" si="219"/>
        <v>91.177142857141604</v>
      </c>
      <c r="R2256" s="49">
        <f t="shared" si="220"/>
        <v>93.143999999998726</v>
      </c>
    </row>
    <row r="2257" spans="12:18" hidden="1">
      <c r="L2257" s="71"/>
      <c r="M2257" s="48">
        <v>10.23</v>
      </c>
      <c r="N2257" s="49">
        <f t="shared" si="216"/>
        <v>84.681999999998766</v>
      </c>
      <c r="O2257" s="49">
        <f t="shared" si="217"/>
        <v>87.247999999998754</v>
      </c>
      <c r="P2257" s="49">
        <f t="shared" si="218"/>
        <v>89.558000000001329</v>
      </c>
      <c r="Q2257" s="49">
        <f t="shared" si="219"/>
        <v>91.179999999998742</v>
      </c>
      <c r="R2257" s="49">
        <f t="shared" si="220"/>
        <v>93.145999999998722</v>
      </c>
    </row>
    <row r="2258" spans="12:18" hidden="1">
      <c r="L2258" s="71"/>
      <c r="M2258" s="48">
        <v>10.24</v>
      </c>
      <c r="N2258" s="49">
        <f t="shared" si="216"/>
        <v>84.687428571427333</v>
      </c>
      <c r="O2258" s="49">
        <f t="shared" si="217"/>
        <v>87.252571428570178</v>
      </c>
      <c r="P2258" s="49">
        <f t="shared" si="218"/>
        <v>89.561142857144191</v>
      </c>
      <c r="Q2258" s="49">
        <f t="shared" si="219"/>
        <v>91.18285714285588</v>
      </c>
      <c r="R2258" s="49">
        <f t="shared" si="220"/>
        <v>93.147999999998717</v>
      </c>
    </row>
    <row r="2259" spans="12:18" hidden="1">
      <c r="L2259" s="71"/>
      <c r="M2259" s="48">
        <v>10.25</v>
      </c>
      <c r="N2259" s="49">
        <f t="shared" si="216"/>
        <v>84.6928571428559</v>
      </c>
      <c r="O2259" s="49">
        <f t="shared" si="217"/>
        <v>87.257142857141602</v>
      </c>
      <c r="P2259" s="49">
        <f t="shared" si="218"/>
        <v>89.564285714287053</v>
      </c>
      <c r="Q2259" s="49">
        <f t="shared" si="219"/>
        <v>91.185714285713019</v>
      </c>
      <c r="R2259" s="49">
        <f t="shared" si="220"/>
        <v>93.149999999998712</v>
      </c>
    </row>
    <row r="2260" spans="12:18" hidden="1">
      <c r="L2260" s="71"/>
      <c r="M2260" s="48">
        <v>10.26</v>
      </c>
      <c r="N2260" s="49">
        <f t="shared" si="216"/>
        <v>84.698285714284467</v>
      </c>
      <c r="O2260" s="49">
        <f t="shared" si="217"/>
        <v>87.261714285713026</v>
      </c>
      <c r="P2260" s="49">
        <f t="shared" si="218"/>
        <v>89.567428571429915</v>
      </c>
      <c r="Q2260" s="49">
        <f t="shared" si="219"/>
        <v>91.188571428570157</v>
      </c>
      <c r="R2260" s="49">
        <f t="shared" si="220"/>
        <v>93.151999999998708</v>
      </c>
    </row>
    <row r="2261" spans="12:18" hidden="1">
      <c r="L2261" s="71"/>
      <c r="M2261" s="48">
        <v>10.27</v>
      </c>
      <c r="N2261" s="49">
        <f t="shared" si="216"/>
        <v>84.703714285713033</v>
      </c>
      <c r="O2261" s="49">
        <f t="shared" si="217"/>
        <v>87.26628571428445</v>
      </c>
      <c r="P2261" s="49">
        <f t="shared" si="218"/>
        <v>89.570571428572777</v>
      </c>
      <c r="Q2261" s="49">
        <f t="shared" si="219"/>
        <v>91.191428571427295</v>
      </c>
      <c r="R2261" s="49">
        <f t="shared" si="220"/>
        <v>93.153999999998703</v>
      </c>
    </row>
    <row r="2262" spans="12:18" hidden="1">
      <c r="L2262" s="71"/>
      <c r="M2262" s="48">
        <v>10.28</v>
      </c>
      <c r="N2262" s="49">
        <f t="shared" si="216"/>
        <v>84.7091428571416</v>
      </c>
      <c r="O2262" s="49">
        <f t="shared" si="217"/>
        <v>87.270857142855874</v>
      </c>
      <c r="P2262" s="49">
        <f t="shared" si="218"/>
        <v>89.573714285715639</v>
      </c>
      <c r="Q2262" s="49">
        <f t="shared" si="219"/>
        <v>91.194285714284433</v>
      </c>
      <c r="R2262" s="49">
        <f t="shared" si="220"/>
        <v>93.155999999998699</v>
      </c>
    </row>
    <row r="2263" spans="12:18" hidden="1">
      <c r="L2263" s="71"/>
      <c r="M2263" s="48">
        <v>10.29</v>
      </c>
      <c r="N2263" s="49">
        <f t="shared" si="216"/>
        <v>84.714571428570167</v>
      </c>
      <c r="O2263" s="49">
        <f t="shared" si="217"/>
        <v>87.275428571427298</v>
      </c>
      <c r="P2263" s="49">
        <f t="shared" si="218"/>
        <v>89.576857142858501</v>
      </c>
      <c r="Q2263" s="49">
        <f t="shared" si="219"/>
        <v>91.197142857141571</v>
      </c>
      <c r="R2263" s="49">
        <f t="shared" si="220"/>
        <v>93.157999999998694</v>
      </c>
    </row>
    <row r="2264" spans="12:18" hidden="1">
      <c r="L2264" s="71"/>
      <c r="M2264" s="48">
        <v>10.3</v>
      </c>
      <c r="N2264" s="49">
        <f t="shared" si="216"/>
        <v>84.719999999998734</v>
      </c>
      <c r="O2264" s="49">
        <f t="shared" si="217"/>
        <v>87.279999999998722</v>
      </c>
      <c r="P2264" s="49">
        <f t="shared" si="218"/>
        <v>89.580000000001363</v>
      </c>
      <c r="Q2264" s="49">
        <f t="shared" si="219"/>
        <v>91.19999999999871</v>
      </c>
      <c r="R2264" s="49">
        <f t="shared" si="220"/>
        <v>93.159999999998689</v>
      </c>
    </row>
    <row r="2265" spans="12:18" hidden="1">
      <c r="L2265" s="71"/>
      <c r="M2265" s="48">
        <v>10.31</v>
      </c>
      <c r="N2265" s="49">
        <f t="shared" si="216"/>
        <v>84.725428571427301</v>
      </c>
      <c r="O2265" s="49">
        <f t="shared" si="217"/>
        <v>87.284571428570146</v>
      </c>
      <c r="P2265" s="49">
        <f t="shared" si="218"/>
        <v>89.583142857144225</v>
      </c>
      <c r="Q2265" s="49">
        <f t="shared" si="219"/>
        <v>91.202857142855848</v>
      </c>
      <c r="R2265" s="49">
        <f t="shared" si="220"/>
        <v>93.161999999998685</v>
      </c>
    </row>
    <row r="2266" spans="12:18" hidden="1">
      <c r="L2266" s="71"/>
      <c r="M2266" s="48">
        <v>10.32</v>
      </c>
      <c r="N2266" s="49">
        <f t="shared" si="216"/>
        <v>84.730857142855868</v>
      </c>
      <c r="O2266" s="49">
        <f t="shared" si="217"/>
        <v>87.28914285714157</v>
      </c>
      <c r="P2266" s="49">
        <f t="shared" si="218"/>
        <v>89.586285714287087</v>
      </c>
      <c r="Q2266" s="49">
        <f t="shared" si="219"/>
        <v>91.205714285712986</v>
      </c>
      <c r="R2266" s="49">
        <f t="shared" si="220"/>
        <v>93.16399999999868</v>
      </c>
    </row>
    <row r="2267" spans="12:18" hidden="1">
      <c r="L2267" s="71"/>
      <c r="M2267" s="48">
        <v>10.33</v>
      </c>
      <c r="N2267" s="49">
        <f t="shared" si="216"/>
        <v>84.736285714284435</v>
      </c>
      <c r="O2267" s="49">
        <f t="shared" si="217"/>
        <v>87.293714285712994</v>
      </c>
      <c r="P2267" s="49">
        <f t="shared" si="218"/>
        <v>89.589428571429949</v>
      </c>
      <c r="Q2267" s="49">
        <f t="shared" si="219"/>
        <v>91.208571428570124</v>
      </c>
      <c r="R2267" s="49">
        <f t="shared" si="220"/>
        <v>93.165999999998675</v>
      </c>
    </row>
    <row r="2268" spans="12:18" hidden="1">
      <c r="L2268" s="71"/>
      <c r="M2268" s="48">
        <v>10.34</v>
      </c>
      <c r="N2268" s="49">
        <f t="shared" si="216"/>
        <v>84.741714285713002</v>
      </c>
      <c r="O2268" s="49">
        <f t="shared" si="217"/>
        <v>87.298285714284418</v>
      </c>
      <c r="P2268" s="49">
        <f t="shared" si="218"/>
        <v>89.592571428572811</v>
      </c>
      <c r="Q2268" s="49">
        <f t="shared" si="219"/>
        <v>91.211428571427263</v>
      </c>
      <c r="R2268" s="49">
        <f t="shared" si="220"/>
        <v>93.167999999998671</v>
      </c>
    </row>
    <row r="2269" spans="12:18" hidden="1">
      <c r="L2269" s="71"/>
      <c r="M2269" s="48">
        <v>10.35</v>
      </c>
      <c r="N2269" s="49">
        <f t="shared" si="216"/>
        <v>84.747142857141569</v>
      </c>
      <c r="O2269" s="49">
        <f t="shared" si="217"/>
        <v>87.302857142855842</v>
      </c>
      <c r="P2269" s="49">
        <f t="shared" si="218"/>
        <v>89.595714285715673</v>
      </c>
      <c r="Q2269" s="49">
        <f t="shared" si="219"/>
        <v>91.214285714284401</v>
      </c>
      <c r="R2269" s="49">
        <f t="shared" si="220"/>
        <v>93.169999999998666</v>
      </c>
    </row>
    <row r="2270" spans="12:18" hidden="1">
      <c r="L2270" s="71"/>
      <c r="M2270" s="48">
        <v>10.36</v>
      </c>
      <c r="N2270" s="49">
        <f t="shared" si="216"/>
        <v>84.752571428570135</v>
      </c>
      <c r="O2270" s="49">
        <f t="shared" si="217"/>
        <v>87.307428571427266</v>
      </c>
      <c r="P2270" s="49">
        <f t="shared" si="218"/>
        <v>89.598857142858535</v>
      </c>
      <c r="Q2270" s="49">
        <f t="shared" si="219"/>
        <v>91.217142857141539</v>
      </c>
      <c r="R2270" s="49">
        <f t="shared" si="220"/>
        <v>93.171999999998661</v>
      </c>
    </row>
    <row r="2271" spans="12:18" hidden="1">
      <c r="L2271" s="71"/>
      <c r="M2271" s="48">
        <v>10.37</v>
      </c>
      <c r="N2271" s="49">
        <f t="shared" si="216"/>
        <v>84.757999999998702</v>
      </c>
      <c r="O2271" s="49">
        <f t="shared" si="217"/>
        <v>87.31199999999869</v>
      </c>
      <c r="P2271" s="49">
        <f t="shared" si="218"/>
        <v>89.602000000001397</v>
      </c>
      <c r="Q2271" s="49">
        <f t="shared" si="219"/>
        <v>91.219999999998677</v>
      </c>
      <c r="R2271" s="49">
        <f t="shared" si="220"/>
        <v>93.173999999998657</v>
      </c>
    </row>
    <row r="2272" spans="12:18" hidden="1">
      <c r="L2272" s="71"/>
      <c r="M2272" s="48">
        <v>10.38</v>
      </c>
      <c r="N2272" s="49">
        <f t="shared" si="216"/>
        <v>84.763428571427269</v>
      </c>
      <c r="O2272" s="49">
        <f t="shared" si="217"/>
        <v>87.316571428570114</v>
      </c>
      <c r="P2272" s="49">
        <f t="shared" si="218"/>
        <v>89.605142857144259</v>
      </c>
      <c r="Q2272" s="49">
        <f t="shared" si="219"/>
        <v>91.222857142855815</v>
      </c>
      <c r="R2272" s="49">
        <f t="shared" si="220"/>
        <v>93.175999999998652</v>
      </c>
    </row>
    <row r="2273" spans="12:18" hidden="1">
      <c r="L2273" s="71"/>
      <c r="M2273" s="48">
        <v>10.39</v>
      </c>
      <c r="N2273" s="49">
        <f t="shared" si="216"/>
        <v>84.768857142855836</v>
      </c>
      <c r="O2273" s="49">
        <f t="shared" si="217"/>
        <v>87.321142857141538</v>
      </c>
      <c r="P2273" s="49">
        <f t="shared" si="218"/>
        <v>89.608285714287121</v>
      </c>
      <c r="Q2273" s="49">
        <f t="shared" si="219"/>
        <v>91.225714285712954</v>
      </c>
      <c r="R2273" s="49">
        <f t="shared" si="220"/>
        <v>93.177999999998647</v>
      </c>
    </row>
    <row r="2274" spans="12:18" hidden="1">
      <c r="L2274" s="71"/>
      <c r="M2274" s="48">
        <v>10.4</v>
      </c>
      <c r="N2274" s="49">
        <f t="shared" si="216"/>
        <v>84.774285714284403</v>
      </c>
      <c r="O2274" s="49">
        <f t="shared" si="217"/>
        <v>87.325714285712962</v>
      </c>
      <c r="P2274" s="49">
        <f t="shared" si="218"/>
        <v>89.611428571429983</v>
      </c>
      <c r="Q2274" s="49">
        <f t="shared" si="219"/>
        <v>91.228571428570092</v>
      </c>
      <c r="R2274" s="49">
        <f t="shared" si="220"/>
        <v>93.179999999998643</v>
      </c>
    </row>
    <row r="2275" spans="12:18" hidden="1">
      <c r="L2275" s="71"/>
      <c r="M2275" s="48">
        <v>10.41</v>
      </c>
      <c r="N2275" s="49">
        <f t="shared" si="216"/>
        <v>84.77971428571297</v>
      </c>
      <c r="O2275" s="49">
        <f t="shared" si="217"/>
        <v>87.330285714284386</v>
      </c>
      <c r="P2275" s="49">
        <f t="shared" si="218"/>
        <v>89.614571428572845</v>
      </c>
      <c r="Q2275" s="49">
        <f t="shared" si="219"/>
        <v>91.23142857142723</v>
      </c>
      <c r="R2275" s="49">
        <f t="shared" si="220"/>
        <v>93.181999999998638</v>
      </c>
    </row>
    <row r="2276" spans="12:18" hidden="1">
      <c r="L2276" s="71"/>
      <c r="M2276" s="48">
        <v>10.42</v>
      </c>
      <c r="N2276" s="49">
        <f t="shared" si="216"/>
        <v>84.785142857141537</v>
      </c>
      <c r="O2276" s="49">
        <f t="shared" si="217"/>
        <v>87.33485714285581</v>
      </c>
      <c r="P2276" s="49">
        <f t="shared" si="218"/>
        <v>89.617714285715707</v>
      </c>
      <c r="Q2276" s="49">
        <f t="shared" si="219"/>
        <v>91.234285714284368</v>
      </c>
      <c r="R2276" s="49">
        <f t="shared" si="220"/>
        <v>93.183999999998633</v>
      </c>
    </row>
    <row r="2277" spans="12:18" hidden="1">
      <c r="L2277" s="71"/>
      <c r="M2277" s="48">
        <v>10.43</v>
      </c>
      <c r="N2277" s="49">
        <f t="shared" si="216"/>
        <v>84.790571428570104</v>
      </c>
      <c r="O2277" s="49">
        <f t="shared" si="217"/>
        <v>87.339428571427234</v>
      </c>
      <c r="P2277" s="49">
        <f t="shared" si="218"/>
        <v>89.620857142858569</v>
      </c>
      <c r="Q2277" s="49">
        <f t="shared" si="219"/>
        <v>91.237142857141507</v>
      </c>
      <c r="R2277" s="49">
        <f t="shared" si="220"/>
        <v>93.185999999998629</v>
      </c>
    </row>
    <row r="2278" spans="12:18" hidden="1">
      <c r="L2278" s="71"/>
      <c r="M2278" s="48">
        <v>10.44</v>
      </c>
      <c r="N2278" s="49">
        <f t="shared" si="216"/>
        <v>84.795999999998671</v>
      </c>
      <c r="O2278" s="49">
        <f t="shared" si="217"/>
        <v>87.343999999998658</v>
      </c>
      <c r="P2278" s="49">
        <f t="shared" si="218"/>
        <v>89.624000000001431</v>
      </c>
      <c r="Q2278" s="49">
        <f t="shared" si="219"/>
        <v>91.239999999998645</v>
      </c>
      <c r="R2278" s="49">
        <f t="shared" si="220"/>
        <v>93.187999999998624</v>
      </c>
    </row>
    <row r="2279" spans="12:18" hidden="1">
      <c r="L2279" s="71"/>
      <c r="M2279" s="48">
        <v>10.45</v>
      </c>
      <c r="N2279" s="49">
        <f t="shared" si="216"/>
        <v>84.801428571427238</v>
      </c>
      <c r="O2279" s="49">
        <f t="shared" si="217"/>
        <v>87.348571428570082</v>
      </c>
      <c r="P2279" s="49">
        <f t="shared" si="218"/>
        <v>89.627142857144293</v>
      </c>
      <c r="Q2279" s="49">
        <f t="shared" si="219"/>
        <v>91.242857142855783</v>
      </c>
      <c r="R2279" s="49">
        <f t="shared" si="220"/>
        <v>93.189999999998619</v>
      </c>
    </row>
    <row r="2280" spans="12:18" hidden="1">
      <c r="L2280" s="71"/>
      <c r="M2280" s="48">
        <v>10.46</v>
      </c>
      <c r="N2280" s="49">
        <f t="shared" si="216"/>
        <v>84.806857142855804</v>
      </c>
      <c r="O2280" s="49">
        <f t="shared" si="217"/>
        <v>87.353142857141506</v>
      </c>
      <c r="P2280" s="49">
        <f t="shared" si="218"/>
        <v>89.630285714287155</v>
      </c>
      <c r="Q2280" s="49">
        <f t="shared" si="219"/>
        <v>91.245714285712921</v>
      </c>
      <c r="R2280" s="49">
        <f t="shared" si="220"/>
        <v>93.191999999998615</v>
      </c>
    </row>
    <row r="2281" spans="12:18" hidden="1">
      <c r="L2281" s="71"/>
      <c r="M2281" s="48">
        <v>10.47</v>
      </c>
      <c r="N2281" s="49">
        <f t="shared" si="216"/>
        <v>84.812285714284371</v>
      </c>
      <c r="O2281" s="49">
        <f t="shared" si="217"/>
        <v>87.35771428571293</v>
      </c>
      <c r="P2281" s="49">
        <f t="shared" si="218"/>
        <v>89.633428571430017</v>
      </c>
      <c r="Q2281" s="49">
        <f t="shared" si="219"/>
        <v>91.24857142857006</v>
      </c>
      <c r="R2281" s="49">
        <f t="shared" si="220"/>
        <v>93.19399999999861</v>
      </c>
    </row>
    <row r="2282" spans="12:18" hidden="1">
      <c r="L2282" s="71"/>
      <c r="M2282" s="48">
        <v>10.48</v>
      </c>
      <c r="N2282" s="49">
        <f t="shared" si="216"/>
        <v>84.817714285712938</v>
      </c>
      <c r="O2282" s="49">
        <f t="shared" si="217"/>
        <v>87.362285714284354</v>
      </c>
      <c r="P2282" s="49">
        <f t="shared" si="218"/>
        <v>89.636571428572879</v>
      </c>
      <c r="Q2282" s="49">
        <f t="shared" si="219"/>
        <v>91.251428571427198</v>
      </c>
      <c r="R2282" s="49">
        <f t="shared" si="220"/>
        <v>93.195999999998605</v>
      </c>
    </row>
    <row r="2283" spans="12:18" hidden="1">
      <c r="L2283" s="71"/>
      <c r="M2283" s="48">
        <v>10.49</v>
      </c>
      <c r="N2283" s="49">
        <f t="shared" si="216"/>
        <v>84.823142857141505</v>
      </c>
      <c r="O2283" s="49">
        <f t="shared" si="217"/>
        <v>87.366857142855778</v>
      </c>
      <c r="P2283" s="49">
        <f t="shared" si="218"/>
        <v>89.639714285715741</v>
      </c>
      <c r="Q2283" s="49">
        <f t="shared" si="219"/>
        <v>91.254285714284336</v>
      </c>
      <c r="R2283" s="49">
        <f t="shared" si="220"/>
        <v>93.197999999998601</v>
      </c>
    </row>
    <row r="2284" spans="12:18" hidden="1">
      <c r="L2284" s="71"/>
      <c r="M2284" s="48">
        <v>10.5</v>
      </c>
      <c r="N2284" s="49">
        <f t="shared" si="216"/>
        <v>84.828571428570072</v>
      </c>
      <c r="O2284" s="49">
        <f t="shared" si="217"/>
        <v>87.371428571427202</v>
      </c>
      <c r="P2284" s="49">
        <f t="shared" si="218"/>
        <v>89.642857142858603</v>
      </c>
      <c r="Q2284" s="49">
        <f t="shared" si="219"/>
        <v>91.257142857141474</v>
      </c>
      <c r="R2284" s="49">
        <f t="shared" si="220"/>
        <v>93.199999999998596</v>
      </c>
    </row>
    <row r="2285" spans="12:18" hidden="1">
      <c r="L2285" s="71"/>
      <c r="M2285" s="48">
        <v>10.51</v>
      </c>
      <c r="N2285" s="49">
        <f t="shared" si="216"/>
        <v>84.833999999998639</v>
      </c>
      <c r="O2285" s="49">
        <f t="shared" si="217"/>
        <v>87.375999999998626</v>
      </c>
      <c r="P2285" s="49">
        <f t="shared" si="218"/>
        <v>89.646000000001465</v>
      </c>
      <c r="Q2285" s="49">
        <f t="shared" si="219"/>
        <v>91.259999999998612</v>
      </c>
      <c r="R2285" s="49">
        <f t="shared" si="220"/>
        <v>93.201999999998591</v>
      </c>
    </row>
    <row r="2286" spans="12:18" hidden="1">
      <c r="L2286" s="71"/>
      <c r="M2286" s="48">
        <v>10.52</v>
      </c>
      <c r="N2286" s="49">
        <f t="shared" si="216"/>
        <v>84.839428571427206</v>
      </c>
      <c r="O2286" s="49">
        <f t="shared" si="217"/>
        <v>87.38057142857005</v>
      </c>
      <c r="P2286" s="49">
        <f t="shared" si="218"/>
        <v>89.649142857144327</v>
      </c>
      <c r="Q2286" s="49">
        <f t="shared" si="219"/>
        <v>91.262857142855751</v>
      </c>
      <c r="R2286" s="49">
        <f t="shared" si="220"/>
        <v>93.203999999998587</v>
      </c>
    </row>
    <row r="2287" spans="12:18" hidden="1">
      <c r="L2287" s="71"/>
      <c r="M2287" s="48">
        <v>10.53</v>
      </c>
      <c r="N2287" s="49">
        <f t="shared" si="216"/>
        <v>84.844857142855773</v>
      </c>
      <c r="O2287" s="49">
        <f t="shared" si="217"/>
        <v>87.385142857141474</v>
      </c>
      <c r="P2287" s="49">
        <f t="shared" si="218"/>
        <v>89.652285714287189</v>
      </c>
      <c r="Q2287" s="49">
        <f t="shared" si="219"/>
        <v>91.265714285712889</v>
      </c>
      <c r="R2287" s="49">
        <f t="shared" si="220"/>
        <v>93.205999999998582</v>
      </c>
    </row>
    <row r="2288" spans="12:18" hidden="1">
      <c r="L2288" s="71"/>
      <c r="M2288" s="48">
        <v>10.54</v>
      </c>
      <c r="N2288" s="49">
        <f t="shared" si="216"/>
        <v>84.85028571428434</v>
      </c>
      <c r="O2288" s="49">
        <f t="shared" si="217"/>
        <v>87.389714285712898</v>
      </c>
      <c r="P2288" s="49">
        <f t="shared" si="218"/>
        <v>89.655428571430051</v>
      </c>
      <c r="Q2288" s="49">
        <f t="shared" si="219"/>
        <v>91.268571428570027</v>
      </c>
      <c r="R2288" s="49">
        <f t="shared" si="220"/>
        <v>93.207999999998577</v>
      </c>
    </row>
    <row r="2289" spans="12:18" hidden="1">
      <c r="L2289" s="71"/>
      <c r="M2289" s="48">
        <v>10.55</v>
      </c>
      <c r="N2289" s="49">
        <f t="shared" si="216"/>
        <v>84.855714285712907</v>
      </c>
      <c r="O2289" s="49">
        <f t="shared" si="217"/>
        <v>87.394285714284322</v>
      </c>
      <c r="P2289" s="49">
        <f t="shared" si="218"/>
        <v>89.658571428572913</v>
      </c>
      <c r="Q2289" s="49">
        <f t="shared" si="219"/>
        <v>91.271428571427165</v>
      </c>
      <c r="R2289" s="49">
        <f t="shared" si="220"/>
        <v>93.209999999998573</v>
      </c>
    </row>
    <row r="2290" spans="12:18" hidden="1">
      <c r="L2290" s="71"/>
      <c r="M2290" s="48">
        <v>10.56</v>
      </c>
      <c r="N2290" s="49">
        <f t="shared" si="216"/>
        <v>84.861142857141473</v>
      </c>
      <c r="O2290" s="49">
        <f t="shared" si="217"/>
        <v>87.398857142855746</v>
      </c>
      <c r="P2290" s="49">
        <f t="shared" si="218"/>
        <v>89.661714285715775</v>
      </c>
      <c r="Q2290" s="49">
        <f t="shared" si="219"/>
        <v>91.274285714284304</v>
      </c>
      <c r="R2290" s="49">
        <f t="shared" si="220"/>
        <v>93.211999999998568</v>
      </c>
    </row>
    <row r="2291" spans="12:18" hidden="1">
      <c r="L2291" s="71"/>
      <c r="M2291" s="48">
        <v>10.57</v>
      </c>
      <c r="N2291" s="49">
        <f t="shared" si="216"/>
        <v>84.86657142857004</v>
      </c>
      <c r="O2291" s="49">
        <f t="shared" si="217"/>
        <v>87.40342857142717</v>
      </c>
      <c r="P2291" s="49">
        <f t="shared" si="218"/>
        <v>89.664857142858637</v>
      </c>
      <c r="Q2291" s="49">
        <f t="shared" si="219"/>
        <v>91.277142857141442</v>
      </c>
      <c r="R2291" s="49">
        <f t="shared" si="220"/>
        <v>93.213999999998563</v>
      </c>
    </row>
    <row r="2292" spans="12:18" hidden="1">
      <c r="L2292" s="71"/>
      <c r="M2292" s="48">
        <v>10.58</v>
      </c>
      <c r="N2292" s="49">
        <f t="shared" si="216"/>
        <v>84.871999999998607</v>
      </c>
      <c r="O2292" s="49">
        <f t="shared" si="217"/>
        <v>87.407999999998594</v>
      </c>
      <c r="P2292" s="49">
        <f t="shared" si="218"/>
        <v>89.668000000001499</v>
      </c>
      <c r="Q2292" s="49">
        <f t="shared" si="219"/>
        <v>91.27999999999858</v>
      </c>
      <c r="R2292" s="49">
        <f t="shared" si="220"/>
        <v>93.215999999998559</v>
      </c>
    </row>
    <row r="2293" spans="12:18" hidden="1">
      <c r="L2293" s="71"/>
      <c r="M2293" s="48">
        <v>10.59</v>
      </c>
      <c r="N2293" s="49">
        <f t="shared" si="216"/>
        <v>84.877428571427174</v>
      </c>
      <c r="O2293" s="49">
        <f t="shared" si="217"/>
        <v>87.412571428570018</v>
      </c>
      <c r="P2293" s="49">
        <f t="shared" si="218"/>
        <v>89.671142857144361</v>
      </c>
      <c r="Q2293" s="49">
        <f t="shared" si="219"/>
        <v>91.282857142855718</v>
      </c>
      <c r="R2293" s="49">
        <f t="shared" si="220"/>
        <v>93.217999999998554</v>
      </c>
    </row>
    <row r="2294" spans="12:18" hidden="1">
      <c r="L2294" s="71"/>
      <c r="M2294" s="48">
        <v>10.6</v>
      </c>
      <c r="N2294" s="49">
        <f t="shared" si="216"/>
        <v>84.882857142855741</v>
      </c>
      <c r="O2294" s="49">
        <f t="shared" si="217"/>
        <v>87.417142857141442</v>
      </c>
      <c r="P2294" s="49">
        <f t="shared" si="218"/>
        <v>89.674285714287223</v>
      </c>
      <c r="Q2294" s="49">
        <f t="shared" si="219"/>
        <v>91.285714285712857</v>
      </c>
      <c r="R2294" s="49">
        <f t="shared" si="220"/>
        <v>93.219999999998549</v>
      </c>
    </row>
    <row r="2295" spans="12:18" hidden="1">
      <c r="L2295" s="71"/>
      <c r="M2295" s="48">
        <v>10.61</v>
      </c>
      <c r="N2295" s="49">
        <f t="shared" si="216"/>
        <v>84.888285714284308</v>
      </c>
      <c r="O2295" s="49">
        <f t="shared" si="217"/>
        <v>87.421714285712866</v>
      </c>
      <c r="P2295" s="49">
        <f t="shared" si="218"/>
        <v>89.677428571430085</v>
      </c>
      <c r="Q2295" s="49">
        <f t="shared" si="219"/>
        <v>91.288571428569995</v>
      </c>
      <c r="R2295" s="49">
        <f t="shared" si="220"/>
        <v>93.221999999998545</v>
      </c>
    </row>
    <row r="2296" spans="12:18" hidden="1">
      <c r="L2296" s="71"/>
      <c r="M2296" s="48">
        <v>10.62</v>
      </c>
      <c r="N2296" s="49">
        <f t="shared" si="216"/>
        <v>84.893714285712875</v>
      </c>
      <c r="O2296" s="49">
        <f t="shared" si="217"/>
        <v>87.42628571428429</v>
      </c>
      <c r="P2296" s="49">
        <f t="shared" si="218"/>
        <v>89.680571428572947</v>
      </c>
      <c r="Q2296" s="49">
        <f t="shared" si="219"/>
        <v>91.291428571427133</v>
      </c>
      <c r="R2296" s="49">
        <f t="shared" si="220"/>
        <v>93.22399999999854</v>
      </c>
    </row>
    <row r="2297" spans="12:18" hidden="1">
      <c r="L2297" s="71"/>
      <c r="M2297" s="48">
        <v>10.63</v>
      </c>
      <c r="N2297" s="49">
        <f t="shared" si="216"/>
        <v>84.899142857141442</v>
      </c>
      <c r="O2297" s="49">
        <f t="shared" si="217"/>
        <v>87.430857142855714</v>
      </c>
      <c r="P2297" s="49">
        <f t="shared" si="218"/>
        <v>89.683714285715809</v>
      </c>
      <c r="Q2297" s="49">
        <f t="shared" si="219"/>
        <v>91.294285714284271</v>
      </c>
      <c r="R2297" s="49">
        <f t="shared" si="220"/>
        <v>93.225999999998535</v>
      </c>
    </row>
    <row r="2298" spans="12:18" hidden="1">
      <c r="L2298" s="71"/>
      <c r="M2298" s="48">
        <v>10.64</v>
      </c>
      <c r="N2298" s="49">
        <f t="shared" si="216"/>
        <v>84.904571428570009</v>
      </c>
      <c r="O2298" s="49">
        <f t="shared" si="217"/>
        <v>87.435428571427138</v>
      </c>
      <c r="P2298" s="49">
        <f t="shared" si="218"/>
        <v>89.68685714285867</v>
      </c>
      <c r="Q2298" s="49">
        <f t="shared" si="219"/>
        <v>91.297142857141409</v>
      </c>
      <c r="R2298" s="49">
        <f t="shared" si="220"/>
        <v>93.227999999998531</v>
      </c>
    </row>
    <row r="2299" spans="12:18" hidden="1">
      <c r="L2299" s="71"/>
      <c r="M2299" s="48">
        <v>10.65</v>
      </c>
      <c r="N2299" s="49">
        <f t="shared" si="216"/>
        <v>84.909999999998576</v>
      </c>
      <c r="O2299" s="49">
        <f t="shared" si="217"/>
        <v>87.439999999998562</v>
      </c>
      <c r="P2299" s="49">
        <f t="shared" si="218"/>
        <v>89.690000000001532</v>
      </c>
      <c r="Q2299" s="49">
        <f t="shared" si="219"/>
        <v>91.299999999998548</v>
      </c>
      <c r="R2299" s="49">
        <f t="shared" si="220"/>
        <v>93.229999999998526</v>
      </c>
    </row>
    <row r="2300" spans="12:18" hidden="1">
      <c r="L2300" s="71"/>
      <c r="M2300" s="48">
        <v>10.66</v>
      </c>
      <c r="N2300" s="49">
        <f t="shared" si="216"/>
        <v>84.915428571427142</v>
      </c>
      <c r="O2300" s="49">
        <f t="shared" si="217"/>
        <v>87.444571428569986</v>
      </c>
      <c r="P2300" s="49">
        <f t="shared" si="218"/>
        <v>89.693142857144394</v>
      </c>
      <c r="Q2300" s="49">
        <f t="shared" si="219"/>
        <v>91.302857142855686</v>
      </c>
      <c r="R2300" s="49">
        <f t="shared" si="220"/>
        <v>93.231999999998521</v>
      </c>
    </row>
    <row r="2301" spans="12:18" hidden="1">
      <c r="L2301" s="71"/>
      <c r="M2301" s="48">
        <v>10.67</v>
      </c>
      <c r="N2301" s="49">
        <f t="shared" si="216"/>
        <v>84.920857142855709</v>
      </c>
      <c r="O2301" s="49">
        <f t="shared" si="217"/>
        <v>87.44914285714141</v>
      </c>
      <c r="P2301" s="49">
        <f t="shared" si="218"/>
        <v>89.696285714287256</v>
      </c>
      <c r="Q2301" s="49">
        <f t="shared" si="219"/>
        <v>91.305714285712824</v>
      </c>
      <c r="R2301" s="49">
        <f t="shared" si="220"/>
        <v>93.233999999998517</v>
      </c>
    </row>
    <row r="2302" spans="12:18" hidden="1">
      <c r="L2302" s="71"/>
      <c r="M2302" s="48">
        <v>10.68</v>
      </c>
      <c r="N2302" s="49">
        <f t="shared" si="216"/>
        <v>84.926285714284276</v>
      </c>
      <c r="O2302" s="49">
        <f t="shared" si="217"/>
        <v>87.453714285712834</v>
      </c>
      <c r="P2302" s="49">
        <f t="shared" si="218"/>
        <v>89.699428571430118</v>
      </c>
      <c r="Q2302" s="49">
        <f t="shared" si="219"/>
        <v>91.308571428569962</v>
      </c>
      <c r="R2302" s="49">
        <f t="shared" si="220"/>
        <v>93.235999999998512</v>
      </c>
    </row>
    <row r="2303" spans="12:18" hidden="1">
      <c r="L2303" s="71"/>
      <c r="M2303" s="48">
        <v>10.69</v>
      </c>
      <c r="N2303" s="49">
        <f t="shared" si="216"/>
        <v>84.931714285712843</v>
      </c>
      <c r="O2303" s="49">
        <f t="shared" si="217"/>
        <v>87.458285714284258</v>
      </c>
      <c r="P2303" s="49">
        <f t="shared" si="218"/>
        <v>89.70257142857298</v>
      </c>
      <c r="Q2303" s="49">
        <f t="shared" si="219"/>
        <v>91.311428571427101</v>
      </c>
      <c r="R2303" s="49">
        <f t="shared" si="220"/>
        <v>93.237999999998507</v>
      </c>
    </row>
    <row r="2304" spans="12:18" hidden="1">
      <c r="L2304" s="71"/>
      <c r="M2304" s="48">
        <v>10.7</v>
      </c>
      <c r="N2304" s="49">
        <f t="shared" si="216"/>
        <v>84.93714285714141</v>
      </c>
      <c r="O2304" s="49">
        <f t="shared" si="217"/>
        <v>87.462857142855682</v>
      </c>
      <c r="P2304" s="49">
        <f t="shared" si="218"/>
        <v>89.705714285715842</v>
      </c>
      <c r="Q2304" s="49">
        <f t="shared" si="219"/>
        <v>91.314285714284239</v>
      </c>
      <c r="R2304" s="49">
        <f t="shared" si="220"/>
        <v>93.239999999998503</v>
      </c>
    </row>
    <row r="2305" spans="12:18" hidden="1">
      <c r="L2305" s="71"/>
      <c r="M2305" s="48">
        <v>10.71</v>
      </c>
      <c r="N2305" s="49">
        <f t="shared" si="216"/>
        <v>84.942571428569977</v>
      </c>
      <c r="O2305" s="49">
        <f t="shared" si="217"/>
        <v>87.467428571427106</v>
      </c>
      <c r="P2305" s="49">
        <f t="shared" si="218"/>
        <v>89.708857142858704</v>
      </c>
      <c r="Q2305" s="49">
        <f t="shared" si="219"/>
        <v>91.317142857141377</v>
      </c>
      <c r="R2305" s="49">
        <f t="shared" si="220"/>
        <v>93.241999999998498</v>
      </c>
    </row>
    <row r="2306" spans="12:18" hidden="1">
      <c r="L2306" s="71"/>
      <c r="M2306" s="48">
        <v>10.72</v>
      </c>
      <c r="N2306" s="49">
        <f t="shared" ref="N2306:N2333" si="221">N2305+0.0054285714285714</f>
        <v>84.947999999998544</v>
      </c>
      <c r="O2306" s="49">
        <f t="shared" ref="O2306:O2333" si="222">O2305+0.0045714285714286</f>
        <v>87.47199999999853</v>
      </c>
      <c r="P2306" s="49">
        <f t="shared" ref="P2306:P2333" si="223">P2305+0.0031428571428571</f>
        <v>89.712000000001566</v>
      </c>
      <c r="Q2306" s="49">
        <f t="shared" ref="Q2306:Q2333" si="224">Q2305+0.0028571428571429</f>
        <v>91.319999999998515</v>
      </c>
      <c r="R2306" s="49">
        <f t="shared" ref="R2306:R2333" si="225">R2305+0.002</f>
        <v>93.243999999998493</v>
      </c>
    </row>
    <row r="2307" spans="12:18" hidden="1">
      <c r="L2307" s="71"/>
      <c r="M2307" s="48">
        <v>10.73</v>
      </c>
      <c r="N2307" s="49">
        <f t="shared" si="221"/>
        <v>84.953428571427111</v>
      </c>
      <c r="O2307" s="49">
        <f t="shared" si="222"/>
        <v>87.476571428569954</v>
      </c>
      <c r="P2307" s="49">
        <f t="shared" si="223"/>
        <v>89.715142857144428</v>
      </c>
      <c r="Q2307" s="49">
        <f t="shared" si="224"/>
        <v>91.322857142855653</v>
      </c>
      <c r="R2307" s="49">
        <f t="shared" si="225"/>
        <v>93.245999999998489</v>
      </c>
    </row>
    <row r="2308" spans="12:18" hidden="1">
      <c r="L2308" s="71"/>
      <c r="M2308" s="48">
        <v>10.74</v>
      </c>
      <c r="N2308" s="49">
        <f t="shared" si="221"/>
        <v>84.958857142855678</v>
      </c>
      <c r="O2308" s="49">
        <f t="shared" si="222"/>
        <v>87.481142857141378</v>
      </c>
      <c r="P2308" s="49">
        <f t="shared" si="223"/>
        <v>89.71828571428729</v>
      </c>
      <c r="Q2308" s="49">
        <f t="shared" si="224"/>
        <v>91.325714285712792</v>
      </c>
      <c r="R2308" s="49">
        <f t="shared" si="225"/>
        <v>93.247999999998484</v>
      </c>
    </row>
    <row r="2309" spans="12:18" hidden="1">
      <c r="L2309" s="71"/>
      <c r="M2309" s="48">
        <v>10.75</v>
      </c>
      <c r="N2309" s="49">
        <f t="shared" si="221"/>
        <v>84.964285714284244</v>
      </c>
      <c r="O2309" s="49">
        <f t="shared" si="222"/>
        <v>87.485714285712803</v>
      </c>
      <c r="P2309" s="49">
        <f t="shared" si="223"/>
        <v>89.721428571430152</v>
      </c>
      <c r="Q2309" s="49">
        <f t="shared" si="224"/>
        <v>91.32857142856993</v>
      </c>
      <c r="R2309" s="49">
        <f t="shared" si="225"/>
        <v>93.249999999998479</v>
      </c>
    </row>
    <row r="2310" spans="12:18" hidden="1">
      <c r="L2310" s="71"/>
      <c r="M2310" s="48">
        <v>10.76</v>
      </c>
      <c r="N2310" s="49">
        <f t="shared" si="221"/>
        <v>84.969714285712811</v>
      </c>
      <c r="O2310" s="49">
        <f t="shared" si="222"/>
        <v>87.490285714284227</v>
      </c>
      <c r="P2310" s="49">
        <f t="shared" si="223"/>
        <v>89.724571428573014</v>
      </c>
      <c r="Q2310" s="49">
        <f t="shared" si="224"/>
        <v>91.331428571427068</v>
      </c>
      <c r="R2310" s="49">
        <f t="shared" si="225"/>
        <v>93.251999999998475</v>
      </c>
    </row>
    <row r="2311" spans="12:18" hidden="1">
      <c r="L2311" s="71"/>
      <c r="M2311" s="48">
        <v>10.77</v>
      </c>
      <c r="N2311" s="49">
        <f t="shared" si="221"/>
        <v>84.975142857141378</v>
      </c>
      <c r="O2311" s="49">
        <f t="shared" si="222"/>
        <v>87.494857142855651</v>
      </c>
      <c r="P2311" s="49">
        <f t="shared" si="223"/>
        <v>89.727714285715876</v>
      </c>
      <c r="Q2311" s="49">
        <f t="shared" si="224"/>
        <v>91.334285714284206</v>
      </c>
      <c r="R2311" s="49">
        <f t="shared" si="225"/>
        <v>93.25399999999847</v>
      </c>
    </row>
    <row r="2312" spans="12:18" hidden="1">
      <c r="L2312" s="71"/>
      <c r="M2312" s="48">
        <v>10.78</v>
      </c>
      <c r="N2312" s="49">
        <f t="shared" si="221"/>
        <v>84.980571428569945</v>
      </c>
      <c r="O2312" s="49">
        <f t="shared" si="222"/>
        <v>87.499428571427075</v>
      </c>
      <c r="P2312" s="49">
        <f t="shared" si="223"/>
        <v>89.730857142858738</v>
      </c>
      <c r="Q2312" s="49">
        <f t="shared" si="224"/>
        <v>91.337142857141345</v>
      </c>
      <c r="R2312" s="49">
        <f t="shared" si="225"/>
        <v>93.255999999998465</v>
      </c>
    </row>
    <row r="2313" spans="12:18" hidden="1">
      <c r="L2313" s="71"/>
      <c r="M2313" s="48">
        <v>10.79</v>
      </c>
      <c r="N2313" s="49">
        <f t="shared" si="221"/>
        <v>84.985999999998512</v>
      </c>
      <c r="O2313" s="49">
        <f t="shared" si="222"/>
        <v>87.503999999998499</v>
      </c>
      <c r="P2313" s="49">
        <f t="shared" si="223"/>
        <v>89.7340000000016</v>
      </c>
      <c r="Q2313" s="49">
        <f t="shared" si="224"/>
        <v>91.339999999998483</v>
      </c>
      <c r="R2313" s="49">
        <f t="shared" si="225"/>
        <v>93.257999999998461</v>
      </c>
    </row>
    <row r="2314" spans="12:18" hidden="1">
      <c r="L2314" s="71"/>
      <c r="M2314" s="48">
        <v>10.8</v>
      </c>
      <c r="N2314" s="49">
        <f t="shared" si="221"/>
        <v>84.991428571427079</v>
      </c>
      <c r="O2314" s="49">
        <f t="shared" si="222"/>
        <v>87.508571428569923</v>
      </c>
      <c r="P2314" s="49">
        <f t="shared" si="223"/>
        <v>89.737142857144462</v>
      </c>
      <c r="Q2314" s="49">
        <f t="shared" si="224"/>
        <v>91.342857142855621</v>
      </c>
      <c r="R2314" s="49">
        <f t="shared" si="225"/>
        <v>93.259999999998456</v>
      </c>
    </row>
    <row r="2315" spans="12:18" hidden="1">
      <c r="L2315" s="71"/>
      <c r="M2315" s="48">
        <v>10.81</v>
      </c>
      <c r="N2315" s="49">
        <f t="shared" si="221"/>
        <v>84.996857142855646</v>
      </c>
      <c r="O2315" s="49">
        <f t="shared" si="222"/>
        <v>87.513142857141347</v>
      </c>
      <c r="P2315" s="49">
        <f t="shared" si="223"/>
        <v>89.740285714287324</v>
      </c>
      <c r="Q2315" s="49">
        <f t="shared" si="224"/>
        <v>91.345714285712759</v>
      </c>
      <c r="R2315" s="49">
        <f t="shared" si="225"/>
        <v>93.261999999998451</v>
      </c>
    </row>
    <row r="2316" spans="12:18" hidden="1">
      <c r="L2316" s="71"/>
      <c r="M2316" s="48">
        <v>10.82</v>
      </c>
      <c r="N2316" s="49">
        <f t="shared" si="221"/>
        <v>85.002285714284213</v>
      </c>
      <c r="O2316" s="49">
        <f t="shared" si="222"/>
        <v>87.517714285712771</v>
      </c>
      <c r="P2316" s="49">
        <f t="shared" si="223"/>
        <v>89.743428571430186</v>
      </c>
      <c r="Q2316" s="49">
        <f t="shared" si="224"/>
        <v>91.348571428569898</v>
      </c>
      <c r="R2316" s="49">
        <f t="shared" si="225"/>
        <v>93.263999999998447</v>
      </c>
    </row>
    <row r="2317" spans="12:18" hidden="1">
      <c r="L2317" s="71"/>
      <c r="M2317" s="48">
        <v>10.83</v>
      </c>
      <c r="N2317" s="49">
        <f t="shared" si="221"/>
        <v>85.00771428571278</v>
      </c>
      <c r="O2317" s="49">
        <f t="shared" si="222"/>
        <v>87.522285714284195</v>
      </c>
      <c r="P2317" s="49">
        <f t="shared" si="223"/>
        <v>89.746571428573048</v>
      </c>
      <c r="Q2317" s="49">
        <f t="shared" si="224"/>
        <v>91.351428571427036</v>
      </c>
      <c r="R2317" s="49">
        <f t="shared" si="225"/>
        <v>93.265999999998442</v>
      </c>
    </row>
    <row r="2318" spans="12:18" hidden="1">
      <c r="L2318" s="71"/>
      <c r="M2318" s="48">
        <v>10.84</v>
      </c>
      <c r="N2318" s="49">
        <f t="shared" si="221"/>
        <v>85.013142857141347</v>
      </c>
      <c r="O2318" s="49">
        <f t="shared" si="222"/>
        <v>87.526857142855619</v>
      </c>
      <c r="P2318" s="49">
        <f t="shared" si="223"/>
        <v>89.74971428571591</v>
      </c>
      <c r="Q2318" s="49">
        <f t="shared" si="224"/>
        <v>91.354285714284174</v>
      </c>
      <c r="R2318" s="49">
        <f t="shared" si="225"/>
        <v>93.267999999998437</v>
      </c>
    </row>
    <row r="2319" spans="12:18" hidden="1">
      <c r="L2319" s="71"/>
      <c r="M2319" s="48">
        <v>10.85</v>
      </c>
      <c r="N2319" s="49">
        <f t="shared" si="221"/>
        <v>85.018571428569913</v>
      </c>
      <c r="O2319" s="49">
        <f t="shared" si="222"/>
        <v>87.531428571427043</v>
      </c>
      <c r="P2319" s="49">
        <f t="shared" si="223"/>
        <v>89.752857142858772</v>
      </c>
      <c r="Q2319" s="49">
        <f t="shared" si="224"/>
        <v>91.357142857141312</v>
      </c>
      <c r="R2319" s="49">
        <f t="shared" si="225"/>
        <v>93.269999999998433</v>
      </c>
    </row>
    <row r="2320" spans="12:18" hidden="1">
      <c r="L2320" s="71"/>
      <c r="M2320" s="48">
        <v>10.86</v>
      </c>
      <c r="N2320" s="49">
        <f t="shared" si="221"/>
        <v>85.02399999999848</v>
      </c>
      <c r="O2320" s="49">
        <f t="shared" si="222"/>
        <v>87.535999999998467</v>
      </c>
      <c r="P2320" s="49">
        <f t="shared" si="223"/>
        <v>89.756000000001634</v>
      </c>
      <c r="Q2320" s="49">
        <f t="shared" si="224"/>
        <v>91.35999999999845</v>
      </c>
      <c r="R2320" s="49">
        <f t="shared" si="225"/>
        <v>93.271999999998428</v>
      </c>
    </row>
    <row r="2321" spans="12:18" hidden="1">
      <c r="L2321" s="71"/>
      <c r="M2321" s="48">
        <v>10.87</v>
      </c>
      <c r="N2321" s="49">
        <f t="shared" si="221"/>
        <v>85.029428571427047</v>
      </c>
      <c r="O2321" s="49">
        <f t="shared" si="222"/>
        <v>87.540571428569891</v>
      </c>
      <c r="P2321" s="49">
        <f t="shared" si="223"/>
        <v>89.759142857144496</v>
      </c>
      <c r="Q2321" s="49">
        <f t="shared" si="224"/>
        <v>91.362857142855589</v>
      </c>
      <c r="R2321" s="49">
        <f t="shared" si="225"/>
        <v>93.273999999998424</v>
      </c>
    </row>
    <row r="2322" spans="12:18" hidden="1">
      <c r="L2322" s="71"/>
      <c r="M2322" s="48">
        <v>10.88</v>
      </c>
      <c r="N2322" s="49">
        <f t="shared" si="221"/>
        <v>85.034857142855614</v>
      </c>
      <c r="O2322" s="49">
        <f t="shared" si="222"/>
        <v>87.545142857141315</v>
      </c>
      <c r="P2322" s="49">
        <f t="shared" si="223"/>
        <v>89.762285714287358</v>
      </c>
      <c r="Q2322" s="49">
        <f t="shared" si="224"/>
        <v>91.365714285712727</v>
      </c>
      <c r="R2322" s="49">
        <f t="shared" si="225"/>
        <v>93.275999999998419</v>
      </c>
    </row>
    <row r="2323" spans="12:18" hidden="1">
      <c r="L2323" s="71"/>
      <c r="M2323" s="48">
        <v>10.89</v>
      </c>
      <c r="N2323" s="49">
        <f t="shared" si="221"/>
        <v>85.040285714284181</v>
      </c>
      <c r="O2323" s="49">
        <f t="shared" si="222"/>
        <v>87.549714285712739</v>
      </c>
      <c r="P2323" s="49">
        <f t="shared" si="223"/>
        <v>89.76542857143022</v>
      </c>
      <c r="Q2323" s="49">
        <f t="shared" si="224"/>
        <v>91.368571428569865</v>
      </c>
      <c r="R2323" s="49">
        <f t="shared" si="225"/>
        <v>93.277999999998414</v>
      </c>
    </row>
    <row r="2324" spans="12:18" hidden="1">
      <c r="L2324" s="71"/>
      <c r="M2324" s="48">
        <v>10.9</v>
      </c>
      <c r="N2324" s="49">
        <f t="shared" si="221"/>
        <v>85.045714285712748</v>
      </c>
      <c r="O2324" s="49">
        <f t="shared" si="222"/>
        <v>87.554285714284163</v>
      </c>
      <c r="P2324" s="49">
        <f t="shared" si="223"/>
        <v>89.768571428573082</v>
      </c>
      <c r="Q2324" s="49">
        <f t="shared" si="224"/>
        <v>91.371428571427003</v>
      </c>
      <c r="R2324" s="49">
        <f t="shared" si="225"/>
        <v>93.27999999999841</v>
      </c>
    </row>
    <row r="2325" spans="12:18" hidden="1">
      <c r="L2325" s="71"/>
      <c r="M2325" s="48">
        <v>10.91</v>
      </c>
      <c r="N2325" s="49">
        <f t="shared" si="221"/>
        <v>85.051142857141315</v>
      </c>
      <c r="O2325" s="49">
        <f t="shared" si="222"/>
        <v>87.558857142855587</v>
      </c>
      <c r="P2325" s="49">
        <f t="shared" si="223"/>
        <v>89.771714285715944</v>
      </c>
      <c r="Q2325" s="49">
        <f t="shared" si="224"/>
        <v>91.374285714284142</v>
      </c>
      <c r="R2325" s="49">
        <f t="shared" si="225"/>
        <v>93.281999999998405</v>
      </c>
    </row>
    <row r="2326" spans="12:18" hidden="1">
      <c r="L2326" s="71"/>
      <c r="M2326" s="48">
        <v>10.92</v>
      </c>
      <c r="N2326" s="49">
        <f t="shared" si="221"/>
        <v>85.056571428569882</v>
      </c>
      <c r="O2326" s="49">
        <f t="shared" si="222"/>
        <v>87.563428571427011</v>
      </c>
      <c r="P2326" s="49">
        <f t="shared" si="223"/>
        <v>89.774857142858806</v>
      </c>
      <c r="Q2326" s="49">
        <f t="shared" si="224"/>
        <v>91.37714285714128</v>
      </c>
      <c r="R2326" s="49">
        <f t="shared" si="225"/>
        <v>93.2839999999984</v>
      </c>
    </row>
    <row r="2327" spans="12:18" hidden="1">
      <c r="L2327" s="71"/>
      <c r="M2327" s="48">
        <v>10.93</v>
      </c>
      <c r="N2327" s="49">
        <f t="shared" si="221"/>
        <v>85.061999999998449</v>
      </c>
      <c r="O2327" s="49">
        <f t="shared" si="222"/>
        <v>87.567999999998435</v>
      </c>
      <c r="P2327" s="49">
        <f t="shared" si="223"/>
        <v>89.778000000001668</v>
      </c>
      <c r="Q2327" s="49">
        <f t="shared" si="224"/>
        <v>91.379999999998418</v>
      </c>
      <c r="R2327" s="49">
        <f t="shared" si="225"/>
        <v>93.285999999998396</v>
      </c>
    </row>
    <row r="2328" spans="12:18" hidden="1">
      <c r="L2328" s="71"/>
      <c r="M2328" s="48">
        <v>10.94</v>
      </c>
      <c r="N2328" s="49">
        <f t="shared" si="221"/>
        <v>85.067428571427016</v>
      </c>
      <c r="O2328" s="49">
        <f t="shared" si="222"/>
        <v>87.572571428569859</v>
      </c>
      <c r="P2328" s="49">
        <f t="shared" si="223"/>
        <v>89.78114285714453</v>
      </c>
      <c r="Q2328" s="49">
        <f t="shared" si="224"/>
        <v>91.382857142855556</v>
      </c>
      <c r="R2328" s="49">
        <f t="shared" si="225"/>
        <v>93.287999999998391</v>
      </c>
    </row>
    <row r="2329" spans="12:18" hidden="1">
      <c r="L2329" s="71"/>
      <c r="M2329" s="48">
        <v>10.95</v>
      </c>
      <c r="N2329" s="49">
        <f t="shared" si="221"/>
        <v>85.072857142855582</v>
      </c>
      <c r="O2329" s="49">
        <f t="shared" si="222"/>
        <v>87.577142857141283</v>
      </c>
      <c r="P2329" s="49">
        <f t="shared" si="223"/>
        <v>89.784285714287392</v>
      </c>
      <c r="Q2329" s="49">
        <f t="shared" si="224"/>
        <v>91.385714285712695</v>
      </c>
      <c r="R2329" s="49">
        <f t="shared" si="225"/>
        <v>93.289999999998386</v>
      </c>
    </row>
    <row r="2330" spans="12:18" hidden="1">
      <c r="L2330" s="71"/>
      <c r="M2330" s="48">
        <v>10.96</v>
      </c>
      <c r="N2330" s="49">
        <f t="shared" si="221"/>
        <v>85.078285714284149</v>
      </c>
      <c r="O2330" s="49">
        <f t="shared" si="222"/>
        <v>87.581714285712707</v>
      </c>
      <c r="P2330" s="49">
        <f t="shared" si="223"/>
        <v>89.787428571430254</v>
      </c>
      <c r="Q2330" s="49">
        <f t="shared" si="224"/>
        <v>91.388571428569833</v>
      </c>
      <c r="R2330" s="49">
        <f t="shared" si="225"/>
        <v>93.291999999998382</v>
      </c>
    </row>
    <row r="2331" spans="12:18" hidden="1">
      <c r="L2331" s="71"/>
      <c r="M2331" s="48">
        <v>10.97</v>
      </c>
      <c r="N2331" s="49">
        <f t="shared" si="221"/>
        <v>85.083714285712716</v>
      </c>
      <c r="O2331" s="49">
        <f t="shared" si="222"/>
        <v>87.586285714284131</v>
      </c>
      <c r="P2331" s="49">
        <f t="shared" si="223"/>
        <v>89.790571428573116</v>
      </c>
      <c r="Q2331" s="49">
        <f t="shared" si="224"/>
        <v>91.391428571426971</v>
      </c>
      <c r="R2331" s="49">
        <f t="shared" si="225"/>
        <v>93.293999999998377</v>
      </c>
    </row>
    <row r="2332" spans="12:18" hidden="1">
      <c r="L2332" s="71"/>
      <c r="M2332" s="48">
        <v>10.98</v>
      </c>
      <c r="N2332" s="49">
        <f t="shared" si="221"/>
        <v>85.089142857141283</v>
      </c>
      <c r="O2332" s="49">
        <f t="shared" si="222"/>
        <v>87.590857142855555</v>
      </c>
      <c r="P2332" s="49">
        <f t="shared" si="223"/>
        <v>89.793714285715978</v>
      </c>
      <c r="Q2332" s="49">
        <f t="shared" si="224"/>
        <v>91.394285714284109</v>
      </c>
      <c r="R2332" s="49">
        <f t="shared" si="225"/>
        <v>93.295999999998372</v>
      </c>
    </row>
    <row r="2333" spans="12:18" hidden="1">
      <c r="L2333" s="71"/>
      <c r="M2333" s="48">
        <v>10.99</v>
      </c>
      <c r="N2333" s="49">
        <f t="shared" si="221"/>
        <v>85.09457142856985</v>
      </c>
      <c r="O2333" s="49">
        <f t="shared" si="222"/>
        <v>87.595428571426979</v>
      </c>
      <c r="P2333" s="49">
        <f t="shared" si="223"/>
        <v>89.79685714285884</v>
      </c>
      <c r="Q2333" s="49">
        <f t="shared" si="224"/>
        <v>91.397142857141247</v>
      </c>
      <c r="R2333" s="49">
        <f t="shared" si="225"/>
        <v>93.297999999998368</v>
      </c>
    </row>
    <row r="2334" spans="12:18" hidden="1">
      <c r="L2334" s="71"/>
      <c r="M2334" s="48">
        <v>11</v>
      </c>
      <c r="N2334" s="49">
        <v>85.1</v>
      </c>
      <c r="O2334" s="49">
        <v>87.6</v>
      </c>
      <c r="P2334" s="49">
        <v>89.8</v>
      </c>
      <c r="Q2334" s="49">
        <v>91.4</v>
      </c>
      <c r="R2334" s="49">
        <v>93.3</v>
      </c>
    </row>
    <row r="2335" spans="12:18" hidden="1">
      <c r="L2335" s="71"/>
      <c r="M2335" s="48">
        <v>11.01</v>
      </c>
      <c r="N2335" s="49">
        <f>N2334+0.00325</f>
        <v>85.103249999999989</v>
      </c>
      <c r="O2335" s="49">
        <f>O2334+0.00275</f>
        <v>87.60275</v>
      </c>
      <c r="P2335" s="49">
        <f>P2334+0.002</f>
        <v>89.801999999999992</v>
      </c>
      <c r="Q2335" s="49">
        <f>Q2334+0.00175</f>
        <v>91.401750000000007</v>
      </c>
      <c r="R2335" s="49">
        <f>R2334+0.0015</f>
        <v>93.30149999999999</v>
      </c>
    </row>
    <row r="2336" spans="12:18" hidden="1">
      <c r="L2336" s="71"/>
      <c r="M2336" s="48">
        <v>11.02</v>
      </c>
      <c r="N2336" s="49">
        <f t="shared" ref="N2336:N2399" si="226">N2335+0.00325</f>
        <v>85.106499999999983</v>
      </c>
      <c r="O2336" s="49">
        <f t="shared" ref="O2336:O2399" si="227">O2335+0.00275</f>
        <v>87.605500000000006</v>
      </c>
      <c r="P2336" s="49">
        <f t="shared" ref="P2336:P2399" si="228">P2335+0.002</f>
        <v>89.803999999999988</v>
      </c>
      <c r="Q2336" s="49">
        <f t="shared" ref="Q2336:Q2399" si="229">Q2335+0.00175</f>
        <v>91.403500000000008</v>
      </c>
      <c r="R2336" s="49">
        <f t="shared" ref="R2336:R2399" si="230">R2335+0.0015</f>
        <v>93.302999999999983</v>
      </c>
    </row>
    <row r="2337" spans="12:18" hidden="1">
      <c r="L2337" s="71"/>
      <c r="M2337" s="48">
        <v>11.03</v>
      </c>
      <c r="N2337" s="49">
        <f t="shared" si="226"/>
        <v>85.109749999999977</v>
      </c>
      <c r="O2337" s="49">
        <f t="shared" si="227"/>
        <v>87.608250000000012</v>
      </c>
      <c r="P2337" s="49">
        <f t="shared" si="228"/>
        <v>89.805999999999983</v>
      </c>
      <c r="Q2337" s="49">
        <f t="shared" si="229"/>
        <v>91.405250000000009</v>
      </c>
      <c r="R2337" s="49">
        <f t="shared" si="230"/>
        <v>93.304499999999976</v>
      </c>
    </row>
    <row r="2338" spans="12:18" hidden="1">
      <c r="L2338" s="71"/>
      <c r="M2338" s="48">
        <v>11.04</v>
      </c>
      <c r="N2338" s="49">
        <f t="shared" si="226"/>
        <v>85.112999999999971</v>
      </c>
      <c r="O2338" s="49">
        <f t="shared" si="227"/>
        <v>87.611000000000018</v>
      </c>
      <c r="P2338" s="49">
        <f t="shared" si="228"/>
        <v>89.807999999999979</v>
      </c>
      <c r="Q2338" s="49">
        <f t="shared" si="229"/>
        <v>91.407000000000011</v>
      </c>
      <c r="R2338" s="49">
        <f t="shared" si="230"/>
        <v>93.305999999999969</v>
      </c>
    </row>
    <row r="2339" spans="12:18" hidden="1">
      <c r="L2339" s="71"/>
      <c r="M2339" s="48">
        <v>11.05</v>
      </c>
      <c r="N2339" s="49">
        <f t="shared" si="226"/>
        <v>85.116249999999965</v>
      </c>
      <c r="O2339" s="49">
        <f t="shared" si="227"/>
        <v>87.613750000000024</v>
      </c>
      <c r="P2339" s="49">
        <f t="shared" si="228"/>
        <v>89.809999999999974</v>
      </c>
      <c r="Q2339" s="49">
        <f t="shared" si="229"/>
        <v>91.408750000000012</v>
      </c>
      <c r="R2339" s="49">
        <f t="shared" si="230"/>
        <v>93.307499999999962</v>
      </c>
    </row>
    <row r="2340" spans="12:18" hidden="1">
      <c r="L2340" s="71"/>
      <c r="M2340" s="48">
        <v>11.06</v>
      </c>
      <c r="N2340" s="49">
        <f t="shared" si="226"/>
        <v>85.11949999999996</v>
      </c>
      <c r="O2340" s="49">
        <f t="shared" si="227"/>
        <v>87.61650000000003</v>
      </c>
      <c r="P2340" s="49">
        <f t="shared" si="228"/>
        <v>89.811999999999969</v>
      </c>
      <c r="Q2340" s="49">
        <f t="shared" si="229"/>
        <v>91.410500000000013</v>
      </c>
      <c r="R2340" s="49">
        <f t="shared" si="230"/>
        <v>93.308999999999955</v>
      </c>
    </row>
    <row r="2341" spans="12:18" hidden="1">
      <c r="L2341" s="71"/>
      <c r="M2341" s="48">
        <v>11.07</v>
      </c>
      <c r="N2341" s="49">
        <f t="shared" si="226"/>
        <v>85.122749999999954</v>
      </c>
      <c r="O2341" s="49">
        <f t="shared" si="227"/>
        <v>87.619250000000036</v>
      </c>
      <c r="P2341" s="49">
        <f t="shared" si="228"/>
        <v>89.813999999999965</v>
      </c>
      <c r="Q2341" s="49">
        <f t="shared" si="229"/>
        <v>91.412250000000014</v>
      </c>
      <c r="R2341" s="49">
        <f t="shared" si="230"/>
        <v>93.310499999999948</v>
      </c>
    </row>
    <row r="2342" spans="12:18" hidden="1">
      <c r="L2342" s="71"/>
      <c r="M2342" s="48">
        <v>11.08</v>
      </c>
      <c r="N2342" s="49">
        <f t="shared" si="226"/>
        <v>85.125999999999948</v>
      </c>
      <c r="O2342" s="49">
        <f t="shared" si="227"/>
        <v>87.622000000000043</v>
      </c>
      <c r="P2342" s="49">
        <f t="shared" si="228"/>
        <v>89.81599999999996</v>
      </c>
      <c r="Q2342" s="49">
        <f t="shared" si="229"/>
        <v>91.414000000000016</v>
      </c>
      <c r="R2342" s="49">
        <f t="shared" si="230"/>
        <v>93.311999999999941</v>
      </c>
    </row>
    <row r="2343" spans="12:18" hidden="1">
      <c r="L2343" s="71"/>
      <c r="M2343" s="48">
        <v>11.09</v>
      </c>
      <c r="N2343" s="49">
        <f t="shared" si="226"/>
        <v>85.129249999999942</v>
      </c>
      <c r="O2343" s="49">
        <f t="shared" si="227"/>
        <v>87.624750000000049</v>
      </c>
      <c r="P2343" s="49">
        <f t="shared" si="228"/>
        <v>89.817999999999955</v>
      </c>
      <c r="Q2343" s="49">
        <f t="shared" si="229"/>
        <v>91.415750000000017</v>
      </c>
      <c r="R2343" s="49">
        <f t="shared" si="230"/>
        <v>93.313499999999934</v>
      </c>
    </row>
    <row r="2344" spans="12:18" hidden="1">
      <c r="L2344" s="71"/>
      <c r="M2344" s="48">
        <v>11.1</v>
      </c>
      <c r="N2344" s="49">
        <f t="shared" si="226"/>
        <v>85.132499999999936</v>
      </c>
      <c r="O2344" s="49">
        <f t="shared" si="227"/>
        <v>87.627500000000055</v>
      </c>
      <c r="P2344" s="49">
        <f t="shared" si="228"/>
        <v>89.819999999999951</v>
      </c>
      <c r="Q2344" s="49">
        <f t="shared" si="229"/>
        <v>91.417500000000018</v>
      </c>
      <c r="R2344" s="49">
        <f t="shared" si="230"/>
        <v>93.314999999999927</v>
      </c>
    </row>
    <row r="2345" spans="12:18" hidden="1">
      <c r="L2345" s="71"/>
      <c r="M2345" s="48">
        <v>11.11</v>
      </c>
      <c r="N2345" s="49">
        <f t="shared" si="226"/>
        <v>85.135749999999931</v>
      </c>
      <c r="O2345" s="49">
        <f t="shared" si="227"/>
        <v>87.630250000000061</v>
      </c>
      <c r="P2345" s="49">
        <f t="shared" si="228"/>
        <v>89.821999999999946</v>
      </c>
      <c r="Q2345" s="49">
        <f t="shared" si="229"/>
        <v>91.419250000000019</v>
      </c>
      <c r="R2345" s="49">
        <f t="shared" si="230"/>
        <v>93.31649999999992</v>
      </c>
    </row>
    <row r="2346" spans="12:18" hidden="1">
      <c r="L2346" s="71"/>
      <c r="M2346" s="48">
        <v>11.12</v>
      </c>
      <c r="N2346" s="49">
        <f t="shared" si="226"/>
        <v>85.138999999999925</v>
      </c>
      <c r="O2346" s="49">
        <f t="shared" si="227"/>
        <v>87.633000000000067</v>
      </c>
      <c r="P2346" s="49">
        <f t="shared" si="228"/>
        <v>89.823999999999941</v>
      </c>
      <c r="Q2346" s="49">
        <f t="shared" si="229"/>
        <v>91.421000000000021</v>
      </c>
      <c r="R2346" s="49">
        <f t="shared" si="230"/>
        <v>93.317999999999913</v>
      </c>
    </row>
    <row r="2347" spans="12:18" hidden="1">
      <c r="L2347" s="71"/>
      <c r="M2347" s="48">
        <v>11.13</v>
      </c>
      <c r="N2347" s="49">
        <f t="shared" si="226"/>
        <v>85.142249999999919</v>
      </c>
      <c r="O2347" s="49">
        <f t="shared" si="227"/>
        <v>87.635750000000073</v>
      </c>
      <c r="P2347" s="49">
        <f t="shared" si="228"/>
        <v>89.825999999999937</v>
      </c>
      <c r="Q2347" s="49">
        <f t="shared" si="229"/>
        <v>91.422750000000022</v>
      </c>
      <c r="R2347" s="49">
        <f t="shared" si="230"/>
        <v>93.319499999999906</v>
      </c>
    </row>
    <row r="2348" spans="12:18" hidden="1">
      <c r="L2348" s="71"/>
      <c r="M2348" s="48">
        <v>11.14</v>
      </c>
      <c r="N2348" s="49">
        <f t="shared" si="226"/>
        <v>85.145499999999913</v>
      </c>
      <c r="O2348" s="49">
        <f t="shared" si="227"/>
        <v>87.638500000000079</v>
      </c>
      <c r="P2348" s="49">
        <f t="shared" si="228"/>
        <v>89.827999999999932</v>
      </c>
      <c r="Q2348" s="49">
        <f t="shared" si="229"/>
        <v>91.424500000000023</v>
      </c>
      <c r="R2348" s="49">
        <f t="shared" si="230"/>
        <v>93.320999999999898</v>
      </c>
    </row>
    <row r="2349" spans="12:18" hidden="1">
      <c r="L2349" s="71"/>
      <c r="M2349" s="48">
        <v>11.15</v>
      </c>
      <c r="N2349" s="49">
        <f t="shared" si="226"/>
        <v>85.148749999999907</v>
      </c>
      <c r="O2349" s="49">
        <f t="shared" si="227"/>
        <v>87.641250000000085</v>
      </c>
      <c r="P2349" s="49">
        <f t="shared" si="228"/>
        <v>89.829999999999927</v>
      </c>
      <c r="Q2349" s="49">
        <f t="shared" si="229"/>
        <v>91.426250000000024</v>
      </c>
      <c r="R2349" s="49">
        <f t="shared" si="230"/>
        <v>93.322499999999891</v>
      </c>
    </row>
    <row r="2350" spans="12:18" hidden="1">
      <c r="L2350" s="71"/>
      <c r="M2350" s="48">
        <v>11.16</v>
      </c>
      <c r="N2350" s="49">
        <f t="shared" si="226"/>
        <v>85.151999999999902</v>
      </c>
      <c r="O2350" s="49">
        <f t="shared" si="227"/>
        <v>87.644000000000091</v>
      </c>
      <c r="P2350" s="49">
        <f t="shared" si="228"/>
        <v>89.831999999999923</v>
      </c>
      <c r="Q2350" s="49">
        <f t="shared" si="229"/>
        <v>91.428000000000026</v>
      </c>
      <c r="R2350" s="49">
        <f t="shared" si="230"/>
        <v>93.323999999999884</v>
      </c>
    </row>
    <row r="2351" spans="12:18" hidden="1">
      <c r="L2351" s="71"/>
      <c r="M2351" s="48">
        <v>11.17</v>
      </c>
      <c r="N2351" s="49">
        <f t="shared" si="226"/>
        <v>85.155249999999896</v>
      </c>
      <c r="O2351" s="49">
        <f t="shared" si="227"/>
        <v>87.646750000000097</v>
      </c>
      <c r="P2351" s="49">
        <f t="shared" si="228"/>
        <v>89.833999999999918</v>
      </c>
      <c r="Q2351" s="49">
        <f t="shared" si="229"/>
        <v>91.429750000000027</v>
      </c>
      <c r="R2351" s="49">
        <f t="shared" si="230"/>
        <v>93.325499999999877</v>
      </c>
    </row>
    <row r="2352" spans="12:18" hidden="1">
      <c r="L2352" s="71"/>
      <c r="M2352" s="48">
        <v>11.18</v>
      </c>
      <c r="N2352" s="49">
        <f t="shared" si="226"/>
        <v>85.15849999999989</v>
      </c>
      <c r="O2352" s="49">
        <f t="shared" si="227"/>
        <v>87.649500000000103</v>
      </c>
      <c r="P2352" s="49">
        <f t="shared" si="228"/>
        <v>89.835999999999913</v>
      </c>
      <c r="Q2352" s="49">
        <f t="shared" si="229"/>
        <v>91.431500000000028</v>
      </c>
      <c r="R2352" s="49">
        <f t="shared" si="230"/>
        <v>93.32699999999987</v>
      </c>
    </row>
    <row r="2353" spans="12:18" hidden="1">
      <c r="L2353" s="71"/>
      <c r="M2353" s="48">
        <v>11.19</v>
      </c>
      <c r="N2353" s="49">
        <f t="shared" si="226"/>
        <v>85.161749999999884</v>
      </c>
      <c r="O2353" s="49">
        <f t="shared" si="227"/>
        <v>87.652250000000109</v>
      </c>
      <c r="P2353" s="49">
        <f t="shared" si="228"/>
        <v>89.837999999999909</v>
      </c>
      <c r="Q2353" s="49">
        <f t="shared" si="229"/>
        <v>91.433250000000029</v>
      </c>
      <c r="R2353" s="49">
        <f t="shared" si="230"/>
        <v>93.328499999999863</v>
      </c>
    </row>
    <row r="2354" spans="12:18" hidden="1">
      <c r="L2354" s="71"/>
      <c r="M2354" s="48">
        <v>11.2</v>
      </c>
      <c r="N2354" s="49">
        <f t="shared" si="226"/>
        <v>85.164999999999878</v>
      </c>
      <c r="O2354" s="49">
        <f t="shared" si="227"/>
        <v>87.655000000000115</v>
      </c>
      <c r="P2354" s="49">
        <f t="shared" si="228"/>
        <v>89.839999999999904</v>
      </c>
      <c r="Q2354" s="49">
        <f t="shared" si="229"/>
        <v>91.435000000000031</v>
      </c>
      <c r="R2354" s="49">
        <f t="shared" si="230"/>
        <v>93.329999999999856</v>
      </c>
    </row>
    <row r="2355" spans="12:18" hidden="1">
      <c r="L2355" s="71"/>
      <c r="M2355" s="48">
        <v>11.21</v>
      </c>
      <c r="N2355" s="49">
        <f t="shared" si="226"/>
        <v>85.168249999999873</v>
      </c>
      <c r="O2355" s="49">
        <f t="shared" si="227"/>
        <v>87.657750000000121</v>
      </c>
      <c r="P2355" s="49">
        <f t="shared" si="228"/>
        <v>89.841999999999899</v>
      </c>
      <c r="Q2355" s="49">
        <f t="shared" si="229"/>
        <v>91.436750000000032</v>
      </c>
      <c r="R2355" s="49">
        <f t="shared" si="230"/>
        <v>93.331499999999849</v>
      </c>
    </row>
    <row r="2356" spans="12:18" hidden="1">
      <c r="L2356" s="71"/>
      <c r="M2356" s="48">
        <v>11.22</v>
      </c>
      <c r="N2356" s="49">
        <f t="shared" si="226"/>
        <v>85.171499999999867</v>
      </c>
      <c r="O2356" s="49">
        <f t="shared" si="227"/>
        <v>87.660500000000127</v>
      </c>
      <c r="P2356" s="49">
        <f t="shared" si="228"/>
        <v>89.843999999999895</v>
      </c>
      <c r="Q2356" s="49">
        <f t="shared" si="229"/>
        <v>91.438500000000033</v>
      </c>
      <c r="R2356" s="49">
        <f t="shared" si="230"/>
        <v>93.332999999999842</v>
      </c>
    </row>
    <row r="2357" spans="12:18" hidden="1">
      <c r="L2357" s="71"/>
      <c r="M2357" s="48">
        <v>11.23</v>
      </c>
      <c r="N2357" s="49">
        <f t="shared" si="226"/>
        <v>85.174749999999861</v>
      </c>
      <c r="O2357" s="49">
        <f t="shared" si="227"/>
        <v>87.663250000000133</v>
      </c>
      <c r="P2357" s="49">
        <f t="shared" si="228"/>
        <v>89.84599999999989</v>
      </c>
      <c r="Q2357" s="49">
        <f t="shared" si="229"/>
        <v>91.440250000000034</v>
      </c>
      <c r="R2357" s="49">
        <f t="shared" si="230"/>
        <v>93.334499999999835</v>
      </c>
    </row>
    <row r="2358" spans="12:18" hidden="1">
      <c r="L2358" s="71"/>
      <c r="M2358" s="48">
        <v>11.24</v>
      </c>
      <c r="N2358" s="49">
        <f t="shared" si="226"/>
        <v>85.177999999999855</v>
      </c>
      <c r="O2358" s="49">
        <f t="shared" si="227"/>
        <v>87.666000000000139</v>
      </c>
      <c r="P2358" s="49">
        <f t="shared" si="228"/>
        <v>89.847999999999885</v>
      </c>
      <c r="Q2358" s="49">
        <f t="shared" si="229"/>
        <v>91.442000000000036</v>
      </c>
      <c r="R2358" s="49">
        <f t="shared" si="230"/>
        <v>93.335999999999828</v>
      </c>
    </row>
    <row r="2359" spans="12:18" hidden="1">
      <c r="L2359" s="71"/>
      <c r="M2359" s="48">
        <v>11.25</v>
      </c>
      <c r="N2359" s="49">
        <f t="shared" si="226"/>
        <v>85.181249999999849</v>
      </c>
      <c r="O2359" s="49">
        <f t="shared" si="227"/>
        <v>87.668750000000145</v>
      </c>
      <c r="P2359" s="49">
        <f t="shared" si="228"/>
        <v>89.849999999999881</v>
      </c>
      <c r="Q2359" s="49">
        <f t="shared" si="229"/>
        <v>91.443750000000037</v>
      </c>
      <c r="R2359" s="49">
        <f t="shared" si="230"/>
        <v>93.337499999999821</v>
      </c>
    </row>
    <row r="2360" spans="12:18" hidden="1">
      <c r="L2360" s="71"/>
      <c r="M2360" s="48">
        <v>11.26</v>
      </c>
      <c r="N2360" s="49">
        <f t="shared" si="226"/>
        <v>85.184499999999844</v>
      </c>
      <c r="O2360" s="49">
        <f t="shared" si="227"/>
        <v>87.671500000000151</v>
      </c>
      <c r="P2360" s="49">
        <f t="shared" si="228"/>
        <v>89.851999999999876</v>
      </c>
      <c r="Q2360" s="49">
        <f t="shared" si="229"/>
        <v>91.445500000000038</v>
      </c>
      <c r="R2360" s="49">
        <f t="shared" si="230"/>
        <v>93.338999999999814</v>
      </c>
    </row>
    <row r="2361" spans="12:18" hidden="1">
      <c r="L2361" s="71"/>
      <c r="M2361" s="48">
        <v>11.27</v>
      </c>
      <c r="N2361" s="49">
        <f t="shared" si="226"/>
        <v>85.187749999999838</v>
      </c>
      <c r="O2361" s="49">
        <f t="shared" si="227"/>
        <v>87.674250000000157</v>
      </c>
      <c r="P2361" s="49">
        <f t="shared" si="228"/>
        <v>89.853999999999871</v>
      </c>
      <c r="Q2361" s="49">
        <f t="shared" si="229"/>
        <v>91.447250000000039</v>
      </c>
      <c r="R2361" s="49">
        <f t="shared" si="230"/>
        <v>93.340499999999807</v>
      </c>
    </row>
    <row r="2362" spans="12:18" hidden="1">
      <c r="L2362" s="71"/>
      <c r="M2362" s="48">
        <v>11.28</v>
      </c>
      <c r="N2362" s="49">
        <f t="shared" si="226"/>
        <v>85.190999999999832</v>
      </c>
      <c r="O2362" s="49">
        <f t="shared" si="227"/>
        <v>87.677000000000163</v>
      </c>
      <c r="P2362" s="49">
        <f t="shared" si="228"/>
        <v>89.855999999999867</v>
      </c>
      <c r="Q2362" s="49">
        <f t="shared" si="229"/>
        <v>91.449000000000041</v>
      </c>
      <c r="R2362" s="49">
        <f t="shared" si="230"/>
        <v>93.3419999999998</v>
      </c>
    </row>
    <row r="2363" spans="12:18" hidden="1">
      <c r="L2363" s="71"/>
      <c r="M2363" s="48">
        <v>11.29</v>
      </c>
      <c r="N2363" s="49">
        <f t="shared" si="226"/>
        <v>85.194249999999826</v>
      </c>
      <c r="O2363" s="49">
        <f t="shared" si="227"/>
        <v>87.679750000000169</v>
      </c>
      <c r="P2363" s="49">
        <f t="shared" si="228"/>
        <v>89.857999999999862</v>
      </c>
      <c r="Q2363" s="49">
        <f t="shared" si="229"/>
        <v>91.450750000000042</v>
      </c>
      <c r="R2363" s="49">
        <f t="shared" si="230"/>
        <v>93.343499999999793</v>
      </c>
    </row>
    <row r="2364" spans="12:18" hidden="1">
      <c r="L2364" s="71"/>
      <c r="M2364" s="48">
        <v>11.3</v>
      </c>
      <c r="N2364" s="49">
        <f t="shared" si="226"/>
        <v>85.19749999999982</v>
      </c>
      <c r="O2364" s="49">
        <f t="shared" si="227"/>
        <v>87.682500000000175</v>
      </c>
      <c r="P2364" s="49">
        <f t="shared" si="228"/>
        <v>89.859999999999857</v>
      </c>
      <c r="Q2364" s="49">
        <f t="shared" si="229"/>
        <v>91.452500000000043</v>
      </c>
      <c r="R2364" s="49">
        <f t="shared" si="230"/>
        <v>93.344999999999786</v>
      </c>
    </row>
    <row r="2365" spans="12:18" hidden="1">
      <c r="L2365" s="71"/>
      <c r="M2365" s="48">
        <v>11.31</v>
      </c>
      <c r="N2365" s="49">
        <f t="shared" si="226"/>
        <v>85.200749999999815</v>
      </c>
      <c r="O2365" s="49">
        <f t="shared" si="227"/>
        <v>87.685250000000181</v>
      </c>
      <c r="P2365" s="49">
        <f t="shared" si="228"/>
        <v>89.861999999999853</v>
      </c>
      <c r="Q2365" s="49">
        <f t="shared" si="229"/>
        <v>91.454250000000044</v>
      </c>
      <c r="R2365" s="49">
        <f t="shared" si="230"/>
        <v>93.346499999999779</v>
      </c>
    </row>
    <row r="2366" spans="12:18" hidden="1">
      <c r="L2366" s="71"/>
      <c r="M2366" s="48">
        <v>11.32</v>
      </c>
      <c r="N2366" s="49">
        <f t="shared" si="226"/>
        <v>85.203999999999809</v>
      </c>
      <c r="O2366" s="49">
        <f t="shared" si="227"/>
        <v>87.688000000000187</v>
      </c>
      <c r="P2366" s="49">
        <f t="shared" si="228"/>
        <v>89.863999999999848</v>
      </c>
      <c r="Q2366" s="49">
        <f t="shared" si="229"/>
        <v>91.456000000000046</v>
      </c>
      <c r="R2366" s="49">
        <f t="shared" si="230"/>
        <v>93.347999999999772</v>
      </c>
    </row>
    <row r="2367" spans="12:18" hidden="1">
      <c r="L2367" s="71"/>
      <c r="M2367" s="48">
        <v>11.33</v>
      </c>
      <c r="N2367" s="49">
        <f t="shared" si="226"/>
        <v>85.207249999999803</v>
      </c>
      <c r="O2367" s="49">
        <f t="shared" si="227"/>
        <v>87.690750000000193</v>
      </c>
      <c r="P2367" s="49">
        <f t="shared" si="228"/>
        <v>89.865999999999843</v>
      </c>
      <c r="Q2367" s="49">
        <f t="shared" si="229"/>
        <v>91.457750000000047</v>
      </c>
      <c r="R2367" s="49">
        <f t="shared" si="230"/>
        <v>93.349499999999765</v>
      </c>
    </row>
    <row r="2368" spans="12:18" hidden="1">
      <c r="L2368" s="71"/>
      <c r="M2368" s="48">
        <v>11.34</v>
      </c>
      <c r="N2368" s="49">
        <f t="shared" si="226"/>
        <v>85.210499999999797</v>
      </c>
      <c r="O2368" s="49">
        <f t="shared" si="227"/>
        <v>87.693500000000199</v>
      </c>
      <c r="P2368" s="49">
        <f t="shared" si="228"/>
        <v>89.867999999999839</v>
      </c>
      <c r="Q2368" s="49">
        <f t="shared" si="229"/>
        <v>91.459500000000048</v>
      </c>
      <c r="R2368" s="49">
        <f t="shared" si="230"/>
        <v>93.350999999999758</v>
      </c>
    </row>
    <row r="2369" spans="12:18" hidden="1">
      <c r="L2369" s="71"/>
      <c r="M2369" s="48">
        <v>11.35</v>
      </c>
      <c r="N2369" s="49">
        <f t="shared" si="226"/>
        <v>85.213749999999791</v>
      </c>
      <c r="O2369" s="49">
        <f t="shared" si="227"/>
        <v>87.696250000000205</v>
      </c>
      <c r="P2369" s="49">
        <f t="shared" si="228"/>
        <v>89.869999999999834</v>
      </c>
      <c r="Q2369" s="49">
        <f t="shared" si="229"/>
        <v>91.461250000000049</v>
      </c>
      <c r="R2369" s="49">
        <f t="shared" si="230"/>
        <v>93.35249999999975</v>
      </c>
    </row>
    <row r="2370" spans="12:18" hidden="1">
      <c r="L2370" s="71"/>
      <c r="M2370" s="48">
        <v>11.36</v>
      </c>
      <c r="N2370" s="49">
        <f t="shared" si="226"/>
        <v>85.216999999999786</v>
      </c>
      <c r="O2370" s="49">
        <f t="shared" si="227"/>
        <v>87.699000000000211</v>
      </c>
      <c r="P2370" s="49">
        <f t="shared" si="228"/>
        <v>89.871999999999829</v>
      </c>
      <c r="Q2370" s="49">
        <f t="shared" si="229"/>
        <v>91.463000000000051</v>
      </c>
      <c r="R2370" s="49">
        <f t="shared" si="230"/>
        <v>93.353999999999743</v>
      </c>
    </row>
    <row r="2371" spans="12:18" hidden="1">
      <c r="L2371" s="71"/>
      <c r="M2371" s="48">
        <v>11.37</v>
      </c>
      <c r="N2371" s="49">
        <f t="shared" si="226"/>
        <v>85.22024999999978</v>
      </c>
      <c r="O2371" s="49">
        <f t="shared" si="227"/>
        <v>87.701750000000217</v>
      </c>
      <c r="P2371" s="49">
        <f t="shared" si="228"/>
        <v>89.873999999999825</v>
      </c>
      <c r="Q2371" s="49">
        <f t="shared" si="229"/>
        <v>91.464750000000052</v>
      </c>
      <c r="R2371" s="49">
        <f t="shared" si="230"/>
        <v>93.355499999999736</v>
      </c>
    </row>
    <row r="2372" spans="12:18" hidden="1">
      <c r="L2372" s="71"/>
      <c r="M2372" s="48">
        <v>11.38</v>
      </c>
      <c r="N2372" s="49">
        <f t="shared" si="226"/>
        <v>85.223499999999774</v>
      </c>
      <c r="O2372" s="49">
        <f t="shared" si="227"/>
        <v>87.704500000000223</v>
      </c>
      <c r="P2372" s="49">
        <f t="shared" si="228"/>
        <v>89.87599999999982</v>
      </c>
      <c r="Q2372" s="49">
        <f t="shared" si="229"/>
        <v>91.466500000000053</v>
      </c>
      <c r="R2372" s="49">
        <f t="shared" si="230"/>
        <v>93.356999999999729</v>
      </c>
    </row>
    <row r="2373" spans="12:18" hidden="1">
      <c r="L2373" s="71"/>
      <c r="M2373" s="48">
        <v>11.39</v>
      </c>
      <c r="N2373" s="49">
        <f t="shared" si="226"/>
        <v>85.226749999999768</v>
      </c>
      <c r="O2373" s="49">
        <f t="shared" si="227"/>
        <v>87.707250000000229</v>
      </c>
      <c r="P2373" s="49">
        <f t="shared" si="228"/>
        <v>89.877999999999815</v>
      </c>
      <c r="Q2373" s="49">
        <f t="shared" si="229"/>
        <v>91.468250000000054</v>
      </c>
      <c r="R2373" s="49">
        <f t="shared" si="230"/>
        <v>93.358499999999722</v>
      </c>
    </row>
    <row r="2374" spans="12:18" hidden="1">
      <c r="L2374" s="71"/>
      <c r="M2374" s="48">
        <v>11.4</v>
      </c>
      <c r="N2374" s="49">
        <f t="shared" si="226"/>
        <v>85.229999999999762</v>
      </c>
      <c r="O2374" s="49">
        <f t="shared" si="227"/>
        <v>87.710000000000235</v>
      </c>
      <c r="P2374" s="49">
        <f t="shared" si="228"/>
        <v>89.879999999999811</v>
      </c>
      <c r="Q2374" s="49">
        <f t="shared" si="229"/>
        <v>91.470000000000056</v>
      </c>
      <c r="R2374" s="49">
        <f t="shared" si="230"/>
        <v>93.359999999999715</v>
      </c>
    </row>
    <row r="2375" spans="12:18" hidden="1">
      <c r="L2375" s="71"/>
      <c r="M2375" s="48">
        <v>11.41</v>
      </c>
      <c r="N2375" s="49">
        <f t="shared" si="226"/>
        <v>85.233249999999757</v>
      </c>
      <c r="O2375" s="49">
        <f t="shared" si="227"/>
        <v>87.712750000000241</v>
      </c>
      <c r="P2375" s="49">
        <f t="shared" si="228"/>
        <v>89.881999999999806</v>
      </c>
      <c r="Q2375" s="49">
        <f t="shared" si="229"/>
        <v>91.471750000000057</v>
      </c>
      <c r="R2375" s="49">
        <f t="shared" si="230"/>
        <v>93.361499999999708</v>
      </c>
    </row>
    <row r="2376" spans="12:18" hidden="1">
      <c r="L2376" s="71"/>
      <c r="M2376" s="48">
        <v>11.42</v>
      </c>
      <c r="N2376" s="49">
        <f t="shared" si="226"/>
        <v>85.236499999999751</v>
      </c>
      <c r="O2376" s="49">
        <f t="shared" si="227"/>
        <v>87.715500000000247</v>
      </c>
      <c r="P2376" s="49">
        <f t="shared" si="228"/>
        <v>89.883999999999801</v>
      </c>
      <c r="Q2376" s="49">
        <f t="shared" si="229"/>
        <v>91.473500000000058</v>
      </c>
      <c r="R2376" s="49">
        <f t="shared" si="230"/>
        <v>93.362999999999701</v>
      </c>
    </row>
    <row r="2377" spans="12:18" hidden="1">
      <c r="L2377" s="71"/>
      <c r="M2377" s="48">
        <v>11.43</v>
      </c>
      <c r="N2377" s="49">
        <f t="shared" si="226"/>
        <v>85.239749999999745</v>
      </c>
      <c r="O2377" s="49">
        <f t="shared" si="227"/>
        <v>87.718250000000253</v>
      </c>
      <c r="P2377" s="49">
        <f t="shared" si="228"/>
        <v>89.885999999999797</v>
      </c>
      <c r="Q2377" s="49">
        <f t="shared" si="229"/>
        <v>91.475250000000059</v>
      </c>
      <c r="R2377" s="49">
        <f t="shared" si="230"/>
        <v>93.364499999999694</v>
      </c>
    </row>
    <row r="2378" spans="12:18" hidden="1">
      <c r="L2378" s="71"/>
      <c r="M2378" s="48">
        <v>11.44</v>
      </c>
      <c r="N2378" s="49">
        <f t="shared" si="226"/>
        <v>85.242999999999739</v>
      </c>
      <c r="O2378" s="49">
        <f t="shared" si="227"/>
        <v>87.721000000000259</v>
      </c>
      <c r="P2378" s="49">
        <f t="shared" si="228"/>
        <v>89.887999999999792</v>
      </c>
      <c r="Q2378" s="49">
        <f t="shared" si="229"/>
        <v>91.477000000000061</v>
      </c>
      <c r="R2378" s="49">
        <f t="shared" si="230"/>
        <v>93.365999999999687</v>
      </c>
    </row>
    <row r="2379" spans="12:18" hidden="1">
      <c r="L2379" s="71"/>
      <c r="M2379" s="48">
        <v>11.45</v>
      </c>
      <c r="N2379" s="49">
        <f t="shared" si="226"/>
        <v>85.246249999999733</v>
      </c>
      <c r="O2379" s="49">
        <f t="shared" si="227"/>
        <v>87.723750000000265</v>
      </c>
      <c r="P2379" s="49">
        <f t="shared" si="228"/>
        <v>89.889999999999787</v>
      </c>
      <c r="Q2379" s="49">
        <f t="shared" si="229"/>
        <v>91.478750000000062</v>
      </c>
      <c r="R2379" s="49">
        <f t="shared" si="230"/>
        <v>93.36749999999968</v>
      </c>
    </row>
    <row r="2380" spans="12:18" hidden="1">
      <c r="L2380" s="71"/>
      <c r="M2380" s="48">
        <v>11.46</v>
      </c>
      <c r="N2380" s="49">
        <f t="shared" si="226"/>
        <v>85.249499999999728</v>
      </c>
      <c r="O2380" s="49">
        <f t="shared" si="227"/>
        <v>87.726500000000271</v>
      </c>
      <c r="P2380" s="49">
        <f t="shared" si="228"/>
        <v>89.891999999999783</v>
      </c>
      <c r="Q2380" s="49">
        <f t="shared" si="229"/>
        <v>91.480500000000063</v>
      </c>
      <c r="R2380" s="49">
        <f t="shared" si="230"/>
        <v>93.368999999999673</v>
      </c>
    </row>
    <row r="2381" spans="12:18" hidden="1">
      <c r="L2381" s="71"/>
      <c r="M2381" s="48">
        <v>11.47</v>
      </c>
      <c r="N2381" s="49">
        <f t="shared" si="226"/>
        <v>85.252749999999722</v>
      </c>
      <c r="O2381" s="49">
        <f t="shared" si="227"/>
        <v>87.729250000000278</v>
      </c>
      <c r="P2381" s="49">
        <f t="shared" si="228"/>
        <v>89.893999999999778</v>
      </c>
      <c r="Q2381" s="49">
        <f t="shared" si="229"/>
        <v>91.482250000000064</v>
      </c>
      <c r="R2381" s="49">
        <f t="shared" si="230"/>
        <v>93.370499999999666</v>
      </c>
    </row>
    <row r="2382" spans="12:18" hidden="1">
      <c r="L2382" s="71"/>
      <c r="M2382" s="48">
        <v>11.48</v>
      </c>
      <c r="N2382" s="49">
        <f t="shared" si="226"/>
        <v>85.255999999999716</v>
      </c>
      <c r="O2382" s="49">
        <f t="shared" si="227"/>
        <v>87.732000000000284</v>
      </c>
      <c r="P2382" s="49">
        <f t="shared" si="228"/>
        <v>89.895999999999773</v>
      </c>
      <c r="Q2382" s="49">
        <f t="shared" si="229"/>
        <v>91.484000000000066</v>
      </c>
      <c r="R2382" s="49">
        <f t="shared" si="230"/>
        <v>93.371999999999659</v>
      </c>
    </row>
    <row r="2383" spans="12:18" hidden="1">
      <c r="L2383" s="71"/>
      <c r="M2383" s="48">
        <v>11.49</v>
      </c>
      <c r="N2383" s="49">
        <f t="shared" si="226"/>
        <v>85.25924999999971</v>
      </c>
      <c r="O2383" s="49">
        <f t="shared" si="227"/>
        <v>87.73475000000029</v>
      </c>
      <c r="P2383" s="49">
        <f t="shared" si="228"/>
        <v>89.897999999999769</v>
      </c>
      <c r="Q2383" s="49">
        <f t="shared" si="229"/>
        <v>91.485750000000067</v>
      </c>
      <c r="R2383" s="49">
        <f t="shared" si="230"/>
        <v>93.373499999999652</v>
      </c>
    </row>
    <row r="2384" spans="12:18" hidden="1">
      <c r="L2384" s="71"/>
      <c r="M2384" s="48">
        <v>11.5</v>
      </c>
      <c r="N2384" s="49">
        <f t="shared" si="226"/>
        <v>85.262499999999704</v>
      </c>
      <c r="O2384" s="49">
        <f t="shared" si="227"/>
        <v>87.737500000000296</v>
      </c>
      <c r="P2384" s="49">
        <f t="shared" si="228"/>
        <v>89.899999999999764</v>
      </c>
      <c r="Q2384" s="49">
        <f t="shared" si="229"/>
        <v>91.487500000000068</v>
      </c>
      <c r="R2384" s="49">
        <f t="shared" si="230"/>
        <v>93.374999999999645</v>
      </c>
    </row>
    <row r="2385" spans="12:18" hidden="1">
      <c r="L2385" s="71"/>
      <c r="M2385" s="48">
        <v>11.51</v>
      </c>
      <c r="N2385" s="49">
        <f t="shared" si="226"/>
        <v>85.265749999999699</v>
      </c>
      <c r="O2385" s="49">
        <f t="shared" si="227"/>
        <v>87.740250000000302</v>
      </c>
      <c r="P2385" s="49">
        <f t="shared" si="228"/>
        <v>89.901999999999759</v>
      </c>
      <c r="Q2385" s="49">
        <f t="shared" si="229"/>
        <v>91.489250000000069</v>
      </c>
      <c r="R2385" s="49">
        <f t="shared" si="230"/>
        <v>93.376499999999638</v>
      </c>
    </row>
    <row r="2386" spans="12:18" hidden="1">
      <c r="L2386" s="71"/>
      <c r="M2386" s="48">
        <v>11.52</v>
      </c>
      <c r="N2386" s="49">
        <f t="shared" si="226"/>
        <v>85.268999999999693</v>
      </c>
      <c r="O2386" s="49">
        <f t="shared" si="227"/>
        <v>87.743000000000308</v>
      </c>
      <c r="P2386" s="49">
        <f t="shared" si="228"/>
        <v>89.903999999999755</v>
      </c>
      <c r="Q2386" s="49">
        <f t="shared" si="229"/>
        <v>91.491000000000071</v>
      </c>
      <c r="R2386" s="49">
        <f t="shared" si="230"/>
        <v>93.377999999999631</v>
      </c>
    </row>
    <row r="2387" spans="12:18" hidden="1">
      <c r="L2387" s="71"/>
      <c r="M2387" s="48">
        <v>11.53</v>
      </c>
      <c r="N2387" s="49">
        <f t="shared" si="226"/>
        <v>85.272249999999687</v>
      </c>
      <c r="O2387" s="49">
        <f t="shared" si="227"/>
        <v>87.745750000000314</v>
      </c>
      <c r="P2387" s="49">
        <f t="shared" si="228"/>
        <v>89.90599999999975</v>
      </c>
      <c r="Q2387" s="49">
        <f t="shared" si="229"/>
        <v>91.492750000000072</v>
      </c>
      <c r="R2387" s="49">
        <f t="shared" si="230"/>
        <v>93.379499999999624</v>
      </c>
    </row>
    <row r="2388" spans="12:18" hidden="1">
      <c r="L2388" s="71"/>
      <c r="M2388" s="48">
        <v>11.54</v>
      </c>
      <c r="N2388" s="49">
        <f t="shared" si="226"/>
        <v>85.275499999999681</v>
      </c>
      <c r="O2388" s="49">
        <f t="shared" si="227"/>
        <v>87.74850000000032</v>
      </c>
      <c r="P2388" s="49">
        <f t="shared" si="228"/>
        <v>89.907999999999745</v>
      </c>
      <c r="Q2388" s="49">
        <f t="shared" si="229"/>
        <v>91.494500000000073</v>
      </c>
      <c r="R2388" s="49">
        <f t="shared" si="230"/>
        <v>93.380999999999617</v>
      </c>
    </row>
    <row r="2389" spans="12:18" hidden="1">
      <c r="L2389" s="71"/>
      <c r="M2389" s="48">
        <v>11.55</v>
      </c>
      <c r="N2389" s="49">
        <f t="shared" si="226"/>
        <v>85.278749999999675</v>
      </c>
      <c r="O2389" s="49">
        <f t="shared" si="227"/>
        <v>87.751250000000326</v>
      </c>
      <c r="P2389" s="49">
        <f t="shared" si="228"/>
        <v>89.909999999999741</v>
      </c>
      <c r="Q2389" s="49">
        <f t="shared" si="229"/>
        <v>91.496250000000074</v>
      </c>
      <c r="R2389" s="49">
        <f t="shared" si="230"/>
        <v>93.382499999999609</v>
      </c>
    </row>
    <row r="2390" spans="12:18" hidden="1">
      <c r="L2390" s="71"/>
      <c r="M2390" s="48">
        <v>11.56</v>
      </c>
      <c r="N2390" s="49">
        <f t="shared" si="226"/>
        <v>85.28199999999967</v>
      </c>
      <c r="O2390" s="49">
        <f t="shared" si="227"/>
        <v>87.754000000000332</v>
      </c>
      <c r="P2390" s="49">
        <f t="shared" si="228"/>
        <v>89.911999999999736</v>
      </c>
      <c r="Q2390" s="49">
        <f t="shared" si="229"/>
        <v>91.498000000000076</v>
      </c>
      <c r="R2390" s="49">
        <f t="shared" si="230"/>
        <v>93.383999999999602</v>
      </c>
    </row>
    <row r="2391" spans="12:18" hidden="1">
      <c r="L2391" s="71"/>
      <c r="M2391" s="48">
        <v>11.57</v>
      </c>
      <c r="N2391" s="49">
        <f t="shared" si="226"/>
        <v>85.285249999999664</v>
      </c>
      <c r="O2391" s="49">
        <f t="shared" si="227"/>
        <v>87.756750000000338</v>
      </c>
      <c r="P2391" s="49">
        <f t="shared" si="228"/>
        <v>89.913999999999731</v>
      </c>
      <c r="Q2391" s="49">
        <f t="shared" si="229"/>
        <v>91.499750000000077</v>
      </c>
      <c r="R2391" s="49">
        <f t="shared" si="230"/>
        <v>93.385499999999595</v>
      </c>
    </row>
    <row r="2392" spans="12:18" hidden="1">
      <c r="L2392" s="71"/>
      <c r="M2392" s="48">
        <v>11.58</v>
      </c>
      <c r="N2392" s="49">
        <f t="shared" si="226"/>
        <v>85.288499999999658</v>
      </c>
      <c r="O2392" s="49">
        <f t="shared" si="227"/>
        <v>87.759500000000344</v>
      </c>
      <c r="P2392" s="49">
        <f t="shared" si="228"/>
        <v>89.915999999999727</v>
      </c>
      <c r="Q2392" s="49">
        <f t="shared" si="229"/>
        <v>91.501500000000078</v>
      </c>
      <c r="R2392" s="49">
        <f t="shared" si="230"/>
        <v>93.386999999999588</v>
      </c>
    </row>
    <row r="2393" spans="12:18" hidden="1">
      <c r="L2393" s="71"/>
      <c r="M2393" s="48">
        <v>11.59</v>
      </c>
      <c r="N2393" s="49">
        <f t="shared" si="226"/>
        <v>85.291749999999652</v>
      </c>
      <c r="O2393" s="49">
        <f t="shared" si="227"/>
        <v>87.76225000000035</v>
      </c>
      <c r="P2393" s="49">
        <f t="shared" si="228"/>
        <v>89.917999999999722</v>
      </c>
      <c r="Q2393" s="49">
        <f t="shared" si="229"/>
        <v>91.503250000000079</v>
      </c>
      <c r="R2393" s="49">
        <f t="shared" si="230"/>
        <v>93.388499999999581</v>
      </c>
    </row>
    <row r="2394" spans="12:18" hidden="1">
      <c r="L2394" s="71"/>
      <c r="M2394" s="48">
        <v>11.6</v>
      </c>
      <c r="N2394" s="49">
        <f t="shared" si="226"/>
        <v>85.294999999999646</v>
      </c>
      <c r="O2394" s="49">
        <f t="shared" si="227"/>
        <v>87.765000000000356</v>
      </c>
      <c r="P2394" s="49">
        <f t="shared" si="228"/>
        <v>89.919999999999717</v>
      </c>
      <c r="Q2394" s="49">
        <f t="shared" si="229"/>
        <v>91.505000000000081</v>
      </c>
      <c r="R2394" s="49">
        <f t="shared" si="230"/>
        <v>93.389999999999574</v>
      </c>
    </row>
    <row r="2395" spans="12:18" hidden="1">
      <c r="L2395" s="71"/>
      <c r="M2395" s="48">
        <v>11.61</v>
      </c>
      <c r="N2395" s="49">
        <f t="shared" si="226"/>
        <v>85.298249999999641</v>
      </c>
      <c r="O2395" s="49">
        <f t="shared" si="227"/>
        <v>87.767750000000362</v>
      </c>
      <c r="P2395" s="49">
        <f t="shared" si="228"/>
        <v>89.921999999999713</v>
      </c>
      <c r="Q2395" s="49">
        <f t="shared" si="229"/>
        <v>91.506750000000082</v>
      </c>
      <c r="R2395" s="49">
        <f t="shared" si="230"/>
        <v>93.391499999999567</v>
      </c>
    </row>
    <row r="2396" spans="12:18" hidden="1">
      <c r="L2396" s="71"/>
      <c r="M2396" s="48">
        <v>11.62</v>
      </c>
      <c r="N2396" s="49">
        <f t="shared" si="226"/>
        <v>85.301499999999635</v>
      </c>
      <c r="O2396" s="49">
        <f t="shared" si="227"/>
        <v>87.770500000000368</v>
      </c>
      <c r="P2396" s="49">
        <f t="shared" si="228"/>
        <v>89.923999999999708</v>
      </c>
      <c r="Q2396" s="49">
        <f t="shared" si="229"/>
        <v>91.508500000000083</v>
      </c>
      <c r="R2396" s="49">
        <f t="shared" si="230"/>
        <v>93.39299999999956</v>
      </c>
    </row>
    <row r="2397" spans="12:18" hidden="1">
      <c r="L2397" s="71"/>
      <c r="M2397" s="48">
        <v>11.63</v>
      </c>
      <c r="N2397" s="49">
        <f t="shared" si="226"/>
        <v>85.304749999999629</v>
      </c>
      <c r="O2397" s="49">
        <f t="shared" si="227"/>
        <v>87.773250000000374</v>
      </c>
      <c r="P2397" s="49">
        <f t="shared" si="228"/>
        <v>89.925999999999704</v>
      </c>
      <c r="Q2397" s="49">
        <f t="shared" si="229"/>
        <v>91.510250000000084</v>
      </c>
      <c r="R2397" s="49">
        <f t="shared" si="230"/>
        <v>93.394499999999553</v>
      </c>
    </row>
    <row r="2398" spans="12:18" hidden="1">
      <c r="L2398" s="71"/>
      <c r="M2398" s="48">
        <v>11.64</v>
      </c>
      <c r="N2398" s="49">
        <f t="shared" si="226"/>
        <v>85.307999999999623</v>
      </c>
      <c r="O2398" s="49">
        <f t="shared" si="227"/>
        <v>87.77600000000038</v>
      </c>
      <c r="P2398" s="49">
        <f t="shared" si="228"/>
        <v>89.927999999999699</v>
      </c>
      <c r="Q2398" s="49">
        <f t="shared" si="229"/>
        <v>91.512000000000086</v>
      </c>
      <c r="R2398" s="49">
        <f t="shared" si="230"/>
        <v>93.395999999999546</v>
      </c>
    </row>
    <row r="2399" spans="12:18" hidden="1">
      <c r="L2399" s="71"/>
      <c r="M2399" s="48">
        <v>11.65</v>
      </c>
      <c r="N2399" s="49">
        <f t="shared" si="226"/>
        <v>85.311249999999617</v>
      </c>
      <c r="O2399" s="49">
        <f t="shared" si="227"/>
        <v>87.778750000000386</v>
      </c>
      <c r="P2399" s="49">
        <f t="shared" si="228"/>
        <v>89.929999999999694</v>
      </c>
      <c r="Q2399" s="49">
        <f t="shared" si="229"/>
        <v>91.513750000000087</v>
      </c>
      <c r="R2399" s="49">
        <f t="shared" si="230"/>
        <v>93.397499999999539</v>
      </c>
    </row>
    <row r="2400" spans="12:18" hidden="1">
      <c r="L2400" s="71"/>
      <c r="M2400" s="48">
        <v>11.66</v>
      </c>
      <c r="N2400" s="49">
        <f t="shared" ref="N2400:N2463" si="231">N2399+0.00325</f>
        <v>85.314499999999612</v>
      </c>
      <c r="O2400" s="49">
        <f t="shared" ref="O2400:O2463" si="232">O2399+0.00275</f>
        <v>87.781500000000392</v>
      </c>
      <c r="P2400" s="49">
        <f t="shared" ref="P2400:P2463" si="233">P2399+0.002</f>
        <v>89.93199999999969</v>
      </c>
      <c r="Q2400" s="49">
        <f t="shared" ref="Q2400:Q2463" si="234">Q2399+0.00175</f>
        <v>91.515500000000088</v>
      </c>
      <c r="R2400" s="49">
        <f t="shared" ref="R2400:R2463" si="235">R2399+0.0015</f>
        <v>93.398999999999532</v>
      </c>
    </row>
    <row r="2401" spans="12:18" hidden="1">
      <c r="L2401" s="71"/>
      <c r="M2401" s="48">
        <v>11.67</v>
      </c>
      <c r="N2401" s="49">
        <f t="shared" si="231"/>
        <v>85.317749999999606</v>
      </c>
      <c r="O2401" s="49">
        <f t="shared" si="232"/>
        <v>87.784250000000398</v>
      </c>
      <c r="P2401" s="49">
        <f t="shared" si="233"/>
        <v>89.933999999999685</v>
      </c>
      <c r="Q2401" s="49">
        <f t="shared" si="234"/>
        <v>91.517250000000089</v>
      </c>
      <c r="R2401" s="49">
        <f t="shared" si="235"/>
        <v>93.400499999999525</v>
      </c>
    </row>
    <row r="2402" spans="12:18" hidden="1">
      <c r="L2402" s="71"/>
      <c r="M2402" s="48">
        <v>11.68</v>
      </c>
      <c r="N2402" s="49">
        <f t="shared" si="231"/>
        <v>85.3209999999996</v>
      </c>
      <c r="O2402" s="49">
        <f t="shared" si="232"/>
        <v>87.787000000000404</v>
      </c>
      <c r="P2402" s="49">
        <f t="shared" si="233"/>
        <v>89.93599999999968</v>
      </c>
      <c r="Q2402" s="49">
        <f t="shared" si="234"/>
        <v>91.519000000000091</v>
      </c>
      <c r="R2402" s="49">
        <f t="shared" si="235"/>
        <v>93.401999999999518</v>
      </c>
    </row>
    <row r="2403" spans="12:18" hidden="1">
      <c r="L2403" s="71"/>
      <c r="M2403" s="48">
        <v>11.69</v>
      </c>
      <c r="N2403" s="49">
        <f t="shared" si="231"/>
        <v>85.324249999999594</v>
      </c>
      <c r="O2403" s="49">
        <f t="shared" si="232"/>
        <v>87.78975000000041</v>
      </c>
      <c r="P2403" s="49">
        <f t="shared" si="233"/>
        <v>89.937999999999676</v>
      </c>
      <c r="Q2403" s="49">
        <f t="shared" si="234"/>
        <v>91.520750000000092</v>
      </c>
      <c r="R2403" s="49">
        <f t="shared" si="235"/>
        <v>93.403499999999511</v>
      </c>
    </row>
    <row r="2404" spans="12:18" hidden="1">
      <c r="L2404" s="71"/>
      <c r="M2404" s="48">
        <v>11.7</v>
      </c>
      <c r="N2404" s="49">
        <f t="shared" si="231"/>
        <v>85.327499999999588</v>
      </c>
      <c r="O2404" s="49">
        <f t="shared" si="232"/>
        <v>87.792500000000416</v>
      </c>
      <c r="P2404" s="49">
        <f t="shared" si="233"/>
        <v>89.939999999999671</v>
      </c>
      <c r="Q2404" s="49">
        <f t="shared" si="234"/>
        <v>91.522500000000093</v>
      </c>
      <c r="R2404" s="49">
        <f t="shared" si="235"/>
        <v>93.404999999999504</v>
      </c>
    </row>
    <row r="2405" spans="12:18" hidden="1">
      <c r="L2405" s="71"/>
      <c r="M2405" s="48">
        <v>11.71</v>
      </c>
      <c r="N2405" s="49">
        <f t="shared" si="231"/>
        <v>85.330749999999583</v>
      </c>
      <c r="O2405" s="49">
        <f t="shared" si="232"/>
        <v>87.795250000000422</v>
      </c>
      <c r="P2405" s="49">
        <f t="shared" si="233"/>
        <v>89.941999999999666</v>
      </c>
      <c r="Q2405" s="49">
        <f t="shared" si="234"/>
        <v>91.524250000000094</v>
      </c>
      <c r="R2405" s="49">
        <f t="shared" si="235"/>
        <v>93.406499999999497</v>
      </c>
    </row>
    <row r="2406" spans="12:18" hidden="1">
      <c r="L2406" s="71"/>
      <c r="M2406" s="48">
        <v>11.72</v>
      </c>
      <c r="N2406" s="49">
        <f t="shared" si="231"/>
        <v>85.333999999999577</v>
      </c>
      <c r="O2406" s="49">
        <f t="shared" si="232"/>
        <v>87.798000000000428</v>
      </c>
      <c r="P2406" s="49">
        <f t="shared" si="233"/>
        <v>89.943999999999662</v>
      </c>
      <c r="Q2406" s="49">
        <f t="shared" si="234"/>
        <v>91.526000000000096</v>
      </c>
      <c r="R2406" s="49">
        <f t="shared" si="235"/>
        <v>93.40799999999949</v>
      </c>
    </row>
    <row r="2407" spans="12:18" hidden="1">
      <c r="L2407" s="71"/>
      <c r="M2407" s="48">
        <v>11.73</v>
      </c>
      <c r="N2407" s="49">
        <f t="shared" si="231"/>
        <v>85.337249999999571</v>
      </c>
      <c r="O2407" s="49">
        <f t="shared" si="232"/>
        <v>87.800750000000434</v>
      </c>
      <c r="P2407" s="49">
        <f t="shared" si="233"/>
        <v>89.945999999999657</v>
      </c>
      <c r="Q2407" s="49">
        <f t="shared" si="234"/>
        <v>91.527750000000097</v>
      </c>
      <c r="R2407" s="49">
        <f t="shared" si="235"/>
        <v>93.409499999999483</v>
      </c>
    </row>
    <row r="2408" spans="12:18" hidden="1">
      <c r="L2408" s="71"/>
      <c r="M2408" s="48">
        <v>11.74</v>
      </c>
      <c r="N2408" s="49">
        <f t="shared" si="231"/>
        <v>85.340499999999565</v>
      </c>
      <c r="O2408" s="49">
        <f t="shared" si="232"/>
        <v>87.80350000000044</v>
      </c>
      <c r="P2408" s="49">
        <f t="shared" si="233"/>
        <v>89.947999999999652</v>
      </c>
      <c r="Q2408" s="49">
        <f t="shared" si="234"/>
        <v>91.529500000000098</v>
      </c>
      <c r="R2408" s="49">
        <f t="shared" si="235"/>
        <v>93.410999999999476</v>
      </c>
    </row>
    <row r="2409" spans="12:18" hidden="1">
      <c r="L2409" s="71"/>
      <c r="M2409" s="48">
        <v>11.75</v>
      </c>
      <c r="N2409" s="49">
        <f t="shared" si="231"/>
        <v>85.343749999999559</v>
      </c>
      <c r="O2409" s="49">
        <f t="shared" si="232"/>
        <v>87.806250000000446</v>
      </c>
      <c r="P2409" s="49">
        <f t="shared" si="233"/>
        <v>89.949999999999648</v>
      </c>
      <c r="Q2409" s="49">
        <f t="shared" si="234"/>
        <v>91.531250000000099</v>
      </c>
      <c r="R2409" s="49">
        <f t="shared" si="235"/>
        <v>93.412499999999469</v>
      </c>
    </row>
    <row r="2410" spans="12:18" hidden="1">
      <c r="L2410" s="71"/>
      <c r="M2410" s="48">
        <v>11.76</v>
      </c>
      <c r="N2410" s="49">
        <f t="shared" si="231"/>
        <v>85.346999999999554</v>
      </c>
      <c r="O2410" s="49">
        <f t="shared" si="232"/>
        <v>87.809000000000452</v>
      </c>
      <c r="P2410" s="49">
        <f t="shared" si="233"/>
        <v>89.951999999999643</v>
      </c>
      <c r="Q2410" s="49">
        <f t="shared" si="234"/>
        <v>91.533000000000101</v>
      </c>
      <c r="R2410" s="49">
        <f t="shared" si="235"/>
        <v>93.413999999999461</v>
      </c>
    </row>
    <row r="2411" spans="12:18" hidden="1">
      <c r="L2411" s="71"/>
      <c r="M2411" s="48">
        <v>11.77</v>
      </c>
      <c r="N2411" s="49">
        <f t="shared" si="231"/>
        <v>85.350249999999548</v>
      </c>
      <c r="O2411" s="49">
        <f t="shared" si="232"/>
        <v>87.811750000000458</v>
      </c>
      <c r="P2411" s="49">
        <f t="shared" si="233"/>
        <v>89.953999999999638</v>
      </c>
      <c r="Q2411" s="49">
        <f t="shared" si="234"/>
        <v>91.534750000000102</v>
      </c>
      <c r="R2411" s="49">
        <f t="shared" si="235"/>
        <v>93.415499999999454</v>
      </c>
    </row>
    <row r="2412" spans="12:18" hidden="1">
      <c r="L2412" s="71"/>
      <c r="M2412" s="48">
        <v>11.78</v>
      </c>
      <c r="N2412" s="49">
        <f t="shared" si="231"/>
        <v>85.353499999999542</v>
      </c>
      <c r="O2412" s="49">
        <f t="shared" si="232"/>
        <v>87.814500000000464</v>
      </c>
      <c r="P2412" s="49">
        <f t="shared" si="233"/>
        <v>89.955999999999634</v>
      </c>
      <c r="Q2412" s="49">
        <f t="shared" si="234"/>
        <v>91.536500000000103</v>
      </c>
      <c r="R2412" s="49">
        <f t="shared" si="235"/>
        <v>93.416999999999447</v>
      </c>
    </row>
    <row r="2413" spans="12:18" hidden="1">
      <c r="L2413" s="71"/>
      <c r="M2413" s="48">
        <v>11.79</v>
      </c>
      <c r="N2413" s="49">
        <f t="shared" si="231"/>
        <v>85.356749999999536</v>
      </c>
      <c r="O2413" s="49">
        <f t="shared" si="232"/>
        <v>87.81725000000047</v>
      </c>
      <c r="P2413" s="49">
        <f t="shared" si="233"/>
        <v>89.957999999999629</v>
      </c>
      <c r="Q2413" s="49">
        <f t="shared" si="234"/>
        <v>91.538250000000104</v>
      </c>
      <c r="R2413" s="49">
        <f t="shared" si="235"/>
        <v>93.41849999999944</v>
      </c>
    </row>
    <row r="2414" spans="12:18" hidden="1">
      <c r="L2414" s="71"/>
      <c r="M2414" s="48">
        <v>11.8</v>
      </c>
      <c r="N2414" s="49">
        <f t="shared" si="231"/>
        <v>85.35999999999953</v>
      </c>
      <c r="O2414" s="49">
        <f t="shared" si="232"/>
        <v>87.820000000000476</v>
      </c>
      <c r="P2414" s="49">
        <f t="shared" si="233"/>
        <v>89.959999999999624</v>
      </c>
      <c r="Q2414" s="49">
        <f t="shared" si="234"/>
        <v>91.540000000000106</v>
      </c>
      <c r="R2414" s="49">
        <f t="shared" si="235"/>
        <v>93.419999999999433</v>
      </c>
    </row>
    <row r="2415" spans="12:18" hidden="1">
      <c r="L2415" s="71"/>
      <c r="M2415" s="48">
        <v>11.81</v>
      </c>
      <c r="N2415" s="49">
        <f t="shared" si="231"/>
        <v>85.363249999999525</v>
      </c>
      <c r="O2415" s="49">
        <f t="shared" si="232"/>
        <v>87.822750000000482</v>
      </c>
      <c r="P2415" s="49">
        <f t="shared" si="233"/>
        <v>89.96199999999962</v>
      </c>
      <c r="Q2415" s="49">
        <f t="shared" si="234"/>
        <v>91.541750000000107</v>
      </c>
      <c r="R2415" s="49">
        <f t="shared" si="235"/>
        <v>93.421499999999426</v>
      </c>
    </row>
    <row r="2416" spans="12:18" hidden="1">
      <c r="L2416" s="71"/>
      <c r="M2416" s="48">
        <v>11.82</v>
      </c>
      <c r="N2416" s="49">
        <f t="shared" si="231"/>
        <v>85.366499999999519</v>
      </c>
      <c r="O2416" s="49">
        <f t="shared" si="232"/>
        <v>87.825500000000488</v>
      </c>
      <c r="P2416" s="49">
        <f t="shared" si="233"/>
        <v>89.963999999999615</v>
      </c>
      <c r="Q2416" s="49">
        <f t="shared" si="234"/>
        <v>91.543500000000108</v>
      </c>
      <c r="R2416" s="49">
        <f t="shared" si="235"/>
        <v>93.422999999999419</v>
      </c>
    </row>
    <row r="2417" spans="12:18" hidden="1">
      <c r="L2417" s="71"/>
      <c r="M2417" s="48">
        <v>11.83</v>
      </c>
      <c r="N2417" s="49">
        <f t="shared" si="231"/>
        <v>85.369749999999513</v>
      </c>
      <c r="O2417" s="49">
        <f t="shared" si="232"/>
        <v>87.828250000000494</v>
      </c>
      <c r="P2417" s="49">
        <f t="shared" si="233"/>
        <v>89.96599999999961</v>
      </c>
      <c r="Q2417" s="49">
        <f t="shared" si="234"/>
        <v>91.545250000000109</v>
      </c>
      <c r="R2417" s="49">
        <f t="shared" si="235"/>
        <v>93.424499999999412</v>
      </c>
    </row>
    <row r="2418" spans="12:18" hidden="1">
      <c r="L2418" s="71"/>
      <c r="M2418" s="48">
        <v>11.84</v>
      </c>
      <c r="N2418" s="49">
        <f t="shared" si="231"/>
        <v>85.372999999999507</v>
      </c>
      <c r="O2418" s="49">
        <f t="shared" si="232"/>
        <v>87.8310000000005</v>
      </c>
      <c r="P2418" s="49">
        <f t="shared" si="233"/>
        <v>89.967999999999606</v>
      </c>
      <c r="Q2418" s="49">
        <f t="shared" si="234"/>
        <v>91.547000000000111</v>
      </c>
      <c r="R2418" s="49">
        <f t="shared" si="235"/>
        <v>93.425999999999405</v>
      </c>
    </row>
    <row r="2419" spans="12:18" hidden="1">
      <c r="L2419" s="71"/>
      <c r="M2419" s="48">
        <v>11.85</v>
      </c>
      <c r="N2419" s="49">
        <f t="shared" si="231"/>
        <v>85.376249999999501</v>
      </c>
      <c r="O2419" s="49">
        <f t="shared" si="232"/>
        <v>87.833750000000506</v>
      </c>
      <c r="P2419" s="49">
        <f t="shared" si="233"/>
        <v>89.969999999999601</v>
      </c>
      <c r="Q2419" s="49">
        <f t="shared" si="234"/>
        <v>91.548750000000112</v>
      </c>
      <c r="R2419" s="49">
        <f t="shared" si="235"/>
        <v>93.427499999999398</v>
      </c>
    </row>
    <row r="2420" spans="12:18" hidden="1">
      <c r="L2420" s="71"/>
      <c r="M2420" s="48">
        <v>11.86</v>
      </c>
      <c r="N2420" s="49">
        <f t="shared" si="231"/>
        <v>85.379499999999496</v>
      </c>
      <c r="O2420" s="49">
        <f t="shared" si="232"/>
        <v>87.836500000000513</v>
      </c>
      <c r="P2420" s="49">
        <f t="shared" si="233"/>
        <v>89.971999999999596</v>
      </c>
      <c r="Q2420" s="49">
        <f t="shared" si="234"/>
        <v>91.550500000000113</v>
      </c>
      <c r="R2420" s="49">
        <f t="shared" si="235"/>
        <v>93.428999999999391</v>
      </c>
    </row>
    <row r="2421" spans="12:18" hidden="1">
      <c r="L2421" s="71"/>
      <c r="M2421" s="48">
        <v>11.87</v>
      </c>
      <c r="N2421" s="49">
        <f t="shared" si="231"/>
        <v>85.38274999999949</v>
      </c>
      <c r="O2421" s="49">
        <f t="shared" si="232"/>
        <v>87.839250000000519</v>
      </c>
      <c r="P2421" s="49">
        <f t="shared" si="233"/>
        <v>89.973999999999592</v>
      </c>
      <c r="Q2421" s="49">
        <f t="shared" si="234"/>
        <v>91.552250000000114</v>
      </c>
      <c r="R2421" s="49">
        <f t="shared" si="235"/>
        <v>93.430499999999384</v>
      </c>
    </row>
    <row r="2422" spans="12:18" hidden="1">
      <c r="L2422" s="71"/>
      <c r="M2422" s="48">
        <v>11.88</v>
      </c>
      <c r="N2422" s="49">
        <f t="shared" si="231"/>
        <v>85.385999999999484</v>
      </c>
      <c r="O2422" s="49">
        <f t="shared" si="232"/>
        <v>87.842000000000525</v>
      </c>
      <c r="P2422" s="49">
        <f t="shared" si="233"/>
        <v>89.975999999999587</v>
      </c>
      <c r="Q2422" s="49">
        <f t="shared" si="234"/>
        <v>91.554000000000116</v>
      </c>
      <c r="R2422" s="49">
        <f t="shared" si="235"/>
        <v>93.431999999999377</v>
      </c>
    </row>
    <row r="2423" spans="12:18" hidden="1">
      <c r="L2423" s="71"/>
      <c r="M2423" s="48">
        <v>11.89</v>
      </c>
      <c r="N2423" s="49">
        <f t="shared" si="231"/>
        <v>85.389249999999478</v>
      </c>
      <c r="O2423" s="49">
        <f t="shared" si="232"/>
        <v>87.844750000000531</v>
      </c>
      <c r="P2423" s="49">
        <f t="shared" si="233"/>
        <v>89.977999999999582</v>
      </c>
      <c r="Q2423" s="49">
        <f t="shared" si="234"/>
        <v>91.555750000000117</v>
      </c>
      <c r="R2423" s="49">
        <f t="shared" si="235"/>
        <v>93.43349999999937</v>
      </c>
    </row>
    <row r="2424" spans="12:18" hidden="1">
      <c r="L2424" s="71"/>
      <c r="M2424" s="48">
        <v>11.9</v>
      </c>
      <c r="N2424" s="49">
        <f t="shared" si="231"/>
        <v>85.392499999999472</v>
      </c>
      <c r="O2424" s="49">
        <f t="shared" si="232"/>
        <v>87.847500000000537</v>
      </c>
      <c r="P2424" s="49">
        <f t="shared" si="233"/>
        <v>89.979999999999578</v>
      </c>
      <c r="Q2424" s="49">
        <f t="shared" si="234"/>
        <v>91.557500000000118</v>
      </c>
      <c r="R2424" s="49">
        <f t="shared" si="235"/>
        <v>93.434999999999363</v>
      </c>
    </row>
    <row r="2425" spans="12:18" hidden="1">
      <c r="L2425" s="71"/>
      <c r="M2425" s="48">
        <v>11.91</v>
      </c>
      <c r="N2425" s="49">
        <f t="shared" si="231"/>
        <v>85.395749999999467</v>
      </c>
      <c r="O2425" s="49">
        <f t="shared" si="232"/>
        <v>87.850250000000543</v>
      </c>
      <c r="P2425" s="49">
        <f t="shared" si="233"/>
        <v>89.981999999999573</v>
      </c>
      <c r="Q2425" s="49">
        <f t="shared" si="234"/>
        <v>91.559250000000119</v>
      </c>
      <c r="R2425" s="49">
        <f t="shared" si="235"/>
        <v>93.436499999999356</v>
      </c>
    </row>
    <row r="2426" spans="12:18" hidden="1">
      <c r="L2426" s="71"/>
      <c r="M2426" s="48">
        <v>11.92</v>
      </c>
      <c r="N2426" s="49">
        <f t="shared" si="231"/>
        <v>85.398999999999461</v>
      </c>
      <c r="O2426" s="49">
        <f t="shared" si="232"/>
        <v>87.853000000000549</v>
      </c>
      <c r="P2426" s="49">
        <f t="shared" si="233"/>
        <v>89.983999999999568</v>
      </c>
      <c r="Q2426" s="49">
        <f t="shared" si="234"/>
        <v>91.561000000000121</v>
      </c>
      <c r="R2426" s="49">
        <f t="shared" si="235"/>
        <v>93.437999999999349</v>
      </c>
    </row>
    <row r="2427" spans="12:18" hidden="1">
      <c r="L2427" s="71"/>
      <c r="M2427" s="48">
        <v>11.93</v>
      </c>
      <c r="N2427" s="49">
        <f t="shared" si="231"/>
        <v>85.402249999999455</v>
      </c>
      <c r="O2427" s="49">
        <f t="shared" si="232"/>
        <v>87.855750000000555</v>
      </c>
      <c r="P2427" s="49">
        <f t="shared" si="233"/>
        <v>89.985999999999564</v>
      </c>
      <c r="Q2427" s="49">
        <f t="shared" si="234"/>
        <v>91.562750000000122</v>
      </c>
      <c r="R2427" s="49">
        <f t="shared" si="235"/>
        <v>93.439499999999342</v>
      </c>
    </row>
    <row r="2428" spans="12:18" hidden="1">
      <c r="L2428" s="71"/>
      <c r="M2428" s="48">
        <v>11.94</v>
      </c>
      <c r="N2428" s="49">
        <f t="shared" si="231"/>
        <v>85.405499999999449</v>
      </c>
      <c r="O2428" s="49">
        <f t="shared" si="232"/>
        <v>87.858500000000561</v>
      </c>
      <c r="P2428" s="49">
        <f t="shared" si="233"/>
        <v>89.987999999999559</v>
      </c>
      <c r="Q2428" s="49">
        <f t="shared" si="234"/>
        <v>91.564500000000123</v>
      </c>
      <c r="R2428" s="49">
        <f t="shared" si="235"/>
        <v>93.440999999999335</v>
      </c>
    </row>
    <row r="2429" spans="12:18" hidden="1">
      <c r="L2429" s="71"/>
      <c r="M2429" s="48">
        <v>11.95</v>
      </c>
      <c r="N2429" s="49">
        <f t="shared" si="231"/>
        <v>85.408749999999444</v>
      </c>
      <c r="O2429" s="49">
        <f t="shared" si="232"/>
        <v>87.861250000000567</v>
      </c>
      <c r="P2429" s="49">
        <f t="shared" si="233"/>
        <v>89.989999999999554</v>
      </c>
      <c r="Q2429" s="49">
        <f t="shared" si="234"/>
        <v>91.566250000000124</v>
      </c>
      <c r="R2429" s="49">
        <f t="shared" si="235"/>
        <v>93.442499999999328</v>
      </c>
    </row>
    <row r="2430" spans="12:18" hidden="1">
      <c r="L2430" s="71"/>
      <c r="M2430" s="48">
        <v>11.96</v>
      </c>
      <c r="N2430" s="49">
        <f t="shared" si="231"/>
        <v>85.411999999999438</v>
      </c>
      <c r="O2430" s="49">
        <f t="shared" si="232"/>
        <v>87.864000000000573</v>
      </c>
      <c r="P2430" s="49">
        <f t="shared" si="233"/>
        <v>89.99199999999955</v>
      </c>
      <c r="Q2430" s="49">
        <f t="shared" si="234"/>
        <v>91.568000000000126</v>
      </c>
      <c r="R2430" s="49">
        <f t="shared" si="235"/>
        <v>93.44399999999932</v>
      </c>
    </row>
    <row r="2431" spans="12:18" hidden="1">
      <c r="L2431" s="71"/>
      <c r="M2431" s="48">
        <v>11.97</v>
      </c>
      <c r="N2431" s="49">
        <f t="shared" si="231"/>
        <v>85.415249999999432</v>
      </c>
      <c r="O2431" s="49">
        <f t="shared" si="232"/>
        <v>87.866750000000579</v>
      </c>
      <c r="P2431" s="49">
        <f t="shared" si="233"/>
        <v>89.993999999999545</v>
      </c>
      <c r="Q2431" s="49">
        <f t="shared" si="234"/>
        <v>91.569750000000127</v>
      </c>
      <c r="R2431" s="49">
        <f t="shared" si="235"/>
        <v>93.445499999999313</v>
      </c>
    </row>
    <row r="2432" spans="12:18" hidden="1">
      <c r="L2432" s="71"/>
      <c r="M2432" s="48">
        <v>11.98</v>
      </c>
      <c r="N2432" s="49">
        <f t="shared" si="231"/>
        <v>85.418499999999426</v>
      </c>
      <c r="O2432" s="49">
        <f t="shared" si="232"/>
        <v>87.869500000000585</v>
      </c>
      <c r="P2432" s="49">
        <f t="shared" si="233"/>
        <v>89.99599999999954</v>
      </c>
      <c r="Q2432" s="49">
        <f t="shared" si="234"/>
        <v>91.571500000000128</v>
      </c>
      <c r="R2432" s="49">
        <f t="shared" si="235"/>
        <v>93.446999999999306</v>
      </c>
    </row>
    <row r="2433" spans="12:18" hidden="1">
      <c r="L2433" s="71"/>
      <c r="M2433" s="48">
        <v>11.99</v>
      </c>
      <c r="N2433" s="49">
        <f t="shared" si="231"/>
        <v>85.42174999999942</v>
      </c>
      <c r="O2433" s="49">
        <f t="shared" si="232"/>
        <v>87.872250000000591</v>
      </c>
      <c r="P2433" s="49">
        <f t="shared" si="233"/>
        <v>89.997999999999536</v>
      </c>
      <c r="Q2433" s="49">
        <f t="shared" si="234"/>
        <v>91.573250000000129</v>
      </c>
      <c r="R2433" s="49">
        <f t="shared" si="235"/>
        <v>93.448499999999299</v>
      </c>
    </row>
    <row r="2434" spans="12:18" hidden="1">
      <c r="L2434" s="71"/>
      <c r="M2434" s="48">
        <v>12</v>
      </c>
      <c r="N2434" s="49">
        <f t="shared" si="231"/>
        <v>85.424999999999415</v>
      </c>
      <c r="O2434" s="49">
        <f t="shared" si="232"/>
        <v>87.875000000000597</v>
      </c>
      <c r="P2434" s="49">
        <f t="shared" si="233"/>
        <v>89.999999999999531</v>
      </c>
      <c r="Q2434" s="49">
        <f t="shared" si="234"/>
        <v>91.575000000000131</v>
      </c>
      <c r="R2434" s="49">
        <f t="shared" si="235"/>
        <v>93.449999999999292</v>
      </c>
    </row>
    <row r="2435" spans="12:18" hidden="1">
      <c r="L2435" s="71"/>
      <c r="M2435" s="48">
        <v>12.01</v>
      </c>
      <c r="N2435" s="49">
        <f t="shared" si="231"/>
        <v>85.428249999999409</v>
      </c>
      <c r="O2435" s="49">
        <f t="shared" si="232"/>
        <v>87.877750000000603</v>
      </c>
      <c r="P2435" s="49">
        <f t="shared" si="233"/>
        <v>90.001999999999526</v>
      </c>
      <c r="Q2435" s="49">
        <f t="shared" si="234"/>
        <v>91.576750000000132</v>
      </c>
      <c r="R2435" s="49">
        <f t="shared" si="235"/>
        <v>93.451499999999285</v>
      </c>
    </row>
    <row r="2436" spans="12:18" hidden="1">
      <c r="L2436" s="71"/>
      <c r="M2436" s="48">
        <v>12.02</v>
      </c>
      <c r="N2436" s="49">
        <f t="shared" si="231"/>
        <v>85.431499999999403</v>
      </c>
      <c r="O2436" s="49">
        <f t="shared" si="232"/>
        <v>87.880500000000609</v>
      </c>
      <c r="P2436" s="49">
        <f t="shared" si="233"/>
        <v>90.003999999999522</v>
      </c>
      <c r="Q2436" s="49">
        <f t="shared" si="234"/>
        <v>91.578500000000133</v>
      </c>
      <c r="R2436" s="49">
        <f t="shared" si="235"/>
        <v>93.452999999999278</v>
      </c>
    </row>
    <row r="2437" spans="12:18" hidden="1">
      <c r="L2437" s="71"/>
      <c r="M2437" s="48">
        <v>12.03</v>
      </c>
      <c r="N2437" s="49">
        <f t="shared" si="231"/>
        <v>85.434749999999397</v>
      </c>
      <c r="O2437" s="49">
        <f t="shared" si="232"/>
        <v>87.883250000000615</v>
      </c>
      <c r="P2437" s="49">
        <f t="shared" si="233"/>
        <v>90.005999999999517</v>
      </c>
      <c r="Q2437" s="49">
        <f t="shared" si="234"/>
        <v>91.580250000000134</v>
      </c>
      <c r="R2437" s="49">
        <f t="shared" si="235"/>
        <v>93.454499999999271</v>
      </c>
    </row>
    <row r="2438" spans="12:18" hidden="1">
      <c r="L2438" s="71"/>
      <c r="M2438" s="48">
        <v>12.04</v>
      </c>
      <c r="N2438" s="49">
        <f t="shared" si="231"/>
        <v>85.437999999999391</v>
      </c>
      <c r="O2438" s="49">
        <f t="shared" si="232"/>
        <v>87.886000000000621</v>
      </c>
      <c r="P2438" s="49">
        <f t="shared" si="233"/>
        <v>90.007999999999512</v>
      </c>
      <c r="Q2438" s="49">
        <f t="shared" si="234"/>
        <v>91.582000000000136</v>
      </c>
      <c r="R2438" s="49">
        <f t="shared" si="235"/>
        <v>93.455999999999264</v>
      </c>
    </row>
    <row r="2439" spans="12:18" hidden="1">
      <c r="L2439" s="71"/>
      <c r="M2439" s="48">
        <v>12.05</v>
      </c>
      <c r="N2439" s="49">
        <f t="shared" si="231"/>
        <v>85.441249999999386</v>
      </c>
      <c r="O2439" s="49">
        <f t="shared" si="232"/>
        <v>87.888750000000627</v>
      </c>
      <c r="P2439" s="49">
        <f t="shared" si="233"/>
        <v>90.009999999999508</v>
      </c>
      <c r="Q2439" s="49">
        <f t="shared" si="234"/>
        <v>91.583750000000137</v>
      </c>
      <c r="R2439" s="49">
        <f t="shared" si="235"/>
        <v>93.457499999999257</v>
      </c>
    </row>
    <row r="2440" spans="12:18" hidden="1">
      <c r="L2440" s="71"/>
      <c r="M2440" s="48">
        <v>12.06</v>
      </c>
      <c r="N2440" s="49">
        <f t="shared" si="231"/>
        <v>85.44449999999938</v>
      </c>
      <c r="O2440" s="49">
        <f t="shared" si="232"/>
        <v>87.891500000000633</v>
      </c>
      <c r="P2440" s="49">
        <f t="shared" si="233"/>
        <v>90.011999999999503</v>
      </c>
      <c r="Q2440" s="49">
        <f t="shared" si="234"/>
        <v>91.585500000000138</v>
      </c>
      <c r="R2440" s="49">
        <f t="shared" si="235"/>
        <v>93.45899999999925</v>
      </c>
    </row>
    <row r="2441" spans="12:18" hidden="1">
      <c r="L2441" s="71"/>
      <c r="M2441" s="48">
        <v>12.07</v>
      </c>
      <c r="N2441" s="49">
        <f t="shared" si="231"/>
        <v>85.447749999999374</v>
      </c>
      <c r="O2441" s="49">
        <f t="shared" si="232"/>
        <v>87.894250000000639</v>
      </c>
      <c r="P2441" s="49">
        <f t="shared" si="233"/>
        <v>90.013999999999498</v>
      </c>
      <c r="Q2441" s="49">
        <f t="shared" si="234"/>
        <v>91.587250000000139</v>
      </c>
      <c r="R2441" s="49">
        <f t="shared" si="235"/>
        <v>93.460499999999243</v>
      </c>
    </row>
    <row r="2442" spans="12:18" hidden="1">
      <c r="L2442" s="71"/>
      <c r="M2442" s="48">
        <v>12.08</v>
      </c>
      <c r="N2442" s="49">
        <f t="shared" si="231"/>
        <v>85.450999999999368</v>
      </c>
      <c r="O2442" s="49">
        <f t="shared" si="232"/>
        <v>87.897000000000645</v>
      </c>
      <c r="P2442" s="49">
        <f t="shared" si="233"/>
        <v>90.015999999999494</v>
      </c>
      <c r="Q2442" s="49">
        <f t="shared" si="234"/>
        <v>91.589000000000141</v>
      </c>
      <c r="R2442" s="49">
        <f t="shared" si="235"/>
        <v>93.461999999999236</v>
      </c>
    </row>
    <row r="2443" spans="12:18" hidden="1">
      <c r="L2443" s="71"/>
      <c r="M2443" s="48">
        <v>12.09</v>
      </c>
      <c r="N2443" s="49">
        <f t="shared" si="231"/>
        <v>85.454249999999362</v>
      </c>
      <c r="O2443" s="49">
        <f t="shared" si="232"/>
        <v>87.899750000000651</v>
      </c>
      <c r="P2443" s="49">
        <f t="shared" si="233"/>
        <v>90.017999999999489</v>
      </c>
      <c r="Q2443" s="49">
        <f t="shared" si="234"/>
        <v>91.590750000000142</v>
      </c>
      <c r="R2443" s="49">
        <f t="shared" si="235"/>
        <v>93.463499999999229</v>
      </c>
    </row>
    <row r="2444" spans="12:18" hidden="1">
      <c r="L2444" s="71"/>
      <c r="M2444" s="48">
        <v>12.1</v>
      </c>
      <c r="N2444" s="49">
        <f t="shared" si="231"/>
        <v>85.457499999999357</v>
      </c>
      <c r="O2444" s="49">
        <f t="shared" si="232"/>
        <v>87.902500000000657</v>
      </c>
      <c r="P2444" s="49">
        <f t="shared" si="233"/>
        <v>90.019999999999484</v>
      </c>
      <c r="Q2444" s="49">
        <f t="shared" si="234"/>
        <v>91.592500000000143</v>
      </c>
      <c r="R2444" s="49">
        <f t="shared" si="235"/>
        <v>93.464999999999222</v>
      </c>
    </row>
    <row r="2445" spans="12:18" hidden="1">
      <c r="L2445" s="71"/>
      <c r="M2445" s="48">
        <v>12.11</v>
      </c>
      <c r="N2445" s="49">
        <f t="shared" si="231"/>
        <v>85.460749999999351</v>
      </c>
      <c r="O2445" s="49">
        <f t="shared" si="232"/>
        <v>87.905250000000663</v>
      </c>
      <c r="P2445" s="49">
        <f t="shared" si="233"/>
        <v>90.02199999999948</v>
      </c>
      <c r="Q2445" s="49">
        <f t="shared" si="234"/>
        <v>91.594250000000144</v>
      </c>
      <c r="R2445" s="49">
        <f t="shared" si="235"/>
        <v>93.466499999999215</v>
      </c>
    </row>
    <row r="2446" spans="12:18" hidden="1">
      <c r="L2446" s="71"/>
      <c r="M2446" s="48">
        <v>12.12</v>
      </c>
      <c r="N2446" s="49">
        <f t="shared" si="231"/>
        <v>85.463999999999345</v>
      </c>
      <c r="O2446" s="49">
        <f t="shared" si="232"/>
        <v>87.908000000000669</v>
      </c>
      <c r="P2446" s="49">
        <f t="shared" si="233"/>
        <v>90.023999999999475</v>
      </c>
      <c r="Q2446" s="49">
        <f t="shared" si="234"/>
        <v>91.596000000000146</v>
      </c>
      <c r="R2446" s="49">
        <f t="shared" si="235"/>
        <v>93.467999999999208</v>
      </c>
    </row>
    <row r="2447" spans="12:18" hidden="1">
      <c r="L2447" s="71"/>
      <c r="M2447" s="48">
        <v>12.13</v>
      </c>
      <c r="N2447" s="49">
        <f t="shared" si="231"/>
        <v>85.467249999999339</v>
      </c>
      <c r="O2447" s="49">
        <f t="shared" si="232"/>
        <v>87.910750000000675</v>
      </c>
      <c r="P2447" s="49">
        <f t="shared" si="233"/>
        <v>90.02599999999947</v>
      </c>
      <c r="Q2447" s="49">
        <f t="shared" si="234"/>
        <v>91.597750000000147</v>
      </c>
      <c r="R2447" s="49">
        <f t="shared" si="235"/>
        <v>93.469499999999201</v>
      </c>
    </row>
    <row r="2448" spans="12:18" hidden="1">
      <c r="L2448" s="71"/>
      <c r="M2448" s="48">
        <v>12.14</v>
      </c>
      <c r="N2448" s="49">
        <f t="shared" si="231"/>
        <v>85.470499999999333</v>
      </c>
      <c r="O2448" s="49">
        <f t="shared" si="232"/>
        <v>87.913500000000681</v>
      </c>
      <c r="P2448" s="49">
        <f t="shared" si="233"/>
        <v>90.027999999999466</v>
      </c>
      <c r="Q2448" s="49">
        <f t="shared" si="234"/>
        <v>91.599500000000148</v>
      </c>
      <c r="R2448" s="49">
        <f t="shared" si="235"/>
        <v>93.470999999999194</v>
      </c>
    </row>
    <row r="2449" spans="12:18" hidden="1">
      <c r="L2449" s="71"/>
      <c r="M2449" s="48">
        <v>12.15</v>
      </c>
      <c r="N2449" s="49">
        <f t="shared" si="231"/>
        <v>85.473749999999328</v>
      </c>
      <c r="O2449" s="49">
        <f t="shared" si="232"/>
        <v>87.916250000000687</v>
      </c>
      <c r="P2449" s="49">
        <f t="shared" si="233"/>
        <v>90.029999999999461</v>
      </c>
      <c r="Q2449" s="49">
        <f t="shared" si="234"/>
        <v>91.601250000000149</v>
      </c>
      <c r="R2449" s="49">
        <f t="shared" si="235"/>
        <v>93.472499999999187</v>
      </c>
    </row>
    <row r="2450" spans="12:18" hidden="1">
      <c r="L2450" s="71"/>
      <c r="M2450" s="48">
        <v>12.16</v>
      </c>
      <c r="N2450" s="49">
        <f t="shared" si="231"/>
        <v>85.476999999999322</v>
      </c>
      <c r="O2450" s="49">
        <f t="shared" si="232"/>
        <v>87.919000000000693</v>
      </c>
      <c r="P2450" s="49">
        <f t="shared" si="233"/>
        <v>90.031999999999456</v>
      </c>
      <c r="Q2450" s="49">
        <f t="shared" si="234"/>
        <v>91.603000000000151</v>
      </c>
      <c r="R2450" s="49">
        <f t="shared" si="235"/>
        <v>93.47399999999918</v>
      </c>
    </row>
    <row r="2451" spans="12:18" hidden="1">
      <c r="L2451" s="71"/>
      <c r="M2451" s="48">
        <v>12.17</v>
      </c>
      <c r="N2451" s="49">
        <f t="shared" si="231"/>
        <v>85.480249999999316</v>
      </c>
      <c r="O2451" s="49">
        <f t="shared" si="232"/>
        <v>87.921750000000699</v>
      </c>
      <c r="P2451" s="49">
        <f t="shared" si="233"/>
        <v>90.033999999999452</v>
      </c>
      <c r="Q2451" s="49">
        <f t="shared" si="234"/>
        <v>91.604750000000152</v>
      </c>
      <c r="R2451" s="49">
        <f t="shared" si="235"/>
        <v>93.475499999999172</v>
      </c>
    </row>
    <row r="2452" spans="12:18" hidden="1">
      <c r="L2452" s="71"/>
      <c r="M2452" s="48">
        <v>12.18</v>
      </c>
      <c r="N2452" s="49">
        <f t="shared" si="231"/>
        <v>85.48349999999931</v>
      </c>
      <c r="O2452" s="49">
        <f t="shared" si="232"/>
        <v>87.924500000000705</v>
      </c>
      <c r="P2452" s="49">
        <f t="shared" si="233"/>
        <v>90.035999999999447</v>
      </c>
      <c r="Q2452" s="49">
        <f t="shared" si="234"/>
        <v>91.606500000000153</v>
      </c>
      <c r="R2452" s="49">
        <f t="shared" si="235"/>
        <v>93.476999999999165</v>
      </c>
    </row>
    <row r="2453" spans="12:18" hidden="1">
      <c r="L2453" s="71"/>
      <c r="M2453" s="48">
        <v>12.19</v>
      </c>
      <c r="N2453" s="49">
        <f t="shared" si="231"/>
        <v>85.486749999999304</v>
      </c>
      <c r="O2453" s="49">
        <f t="shared" si="232"/>
        <v>87.927250000000711</v>
      </c>
      <c r="P2453" s="49">
        <f t="shared" si="233"/>
        <v>90.037999999999442</v>
      </c>
      <c r="Q2453" s="49">
        <f t="shared" si="234"/>
        <v>91.608250000000155</v>
      </c>
      <c r="R2453" s="49">
        <f t="shared" si="235"/>
        <v>93.478499999999158</v>
      </c>
    </row>
    <row r="2454" spans="12:18" hidden="1">
      <c r="L2454" s="71"/>
      <c r="M2454" s="48">
        <v>12.2</v>
      </c>
      <c r="N2454" s="49">
        <f t="shared" si="231"/>
        <v>85.489999999999299</v>
      </c>
      <c r="O2454" s="49">
        <f t="shared" si="232"/>
        <v>87.930000000000717</v>
      </c>
      <c r="P2454" s="49">
        <f t="shared" si="233"/>
        <v>90.039999999999438</v>
      </c>
      <c r="Q2454" s="49">
        <f t="shared" si="234"/>
        <v>91.610000000000156</v>
      </c>
      <c r="R2454" s="49">
        <f t="shared" si="235"/>
        <v>93.479999999999151</v>
      </c>
    </row>
    <row r="2455" spans="12:18" hidden="1">
      <c r="L2455" s="71"/>
      <c r="M2455" s="48">
        <v>12.21</v>
      </c>
      <c r="N2455" s="49">
        <f t="shared" si="231"/>
        <v>85.493249999999293</v>
      </c>
      <c r="O2455" s="49">
        <f t="shared" si="232"/>
        <v>87.932750000000723</v>
      </c>
      <c r="P2455" s="49">
        <f t="shared" si="233"/>
        <v>90.041999999999433</v>
      </c>
      <c r="Q2455" s="49">
        <f t="shared" si="234"/>
        <v>91.611750000000157</v>
      </c>
      <c r="R2455" s="49">
        <f t="shared" si="235"/>
        <v>93.481499999999144</v>
      </c>
    </row>
    <row r="2456" spans="12:18" hidden="1">
      <c r="L2456" s="71"/>
      <c r="M2456" s="48">
        <v>12.22</v>
      </c>
      <c r="N2456" s="49">
        <f t="shared" si="231"/>
        <v>85.496499999999287</v>
      </c>
      <c r="O2456" s="49">
        <f t="shared" si="232"/>
        <v>87.935500000000729</v>
      </c>
      <c r="P2456" s="49">
        <f t="shared" si="233"/>
        <v>90.043999999999428</v>
      </c>
      <c r="Q2456" s="49">
        <f t="shared" si="234"/>
        <v>91.613500000000158</v>
      </c>
      <c r="R2456" s="49">
        <f t="shared" si="235"/>
        <v>93.482999999999137</v>
      </c>
    </row>
    <row r="2457" spans="12:18" hidden="1">
      <c r="L2457" s="71"/>
      <c r="M2457" s="48">
        <v>12.23</v>
      </c>
      <c r="N2457" s="49">
        <f t="shared" si="231"/>
        <v>85.499749999999281</v>
      </c>
      <c r="O2457" s="49">
        <f t="shared" si="232"/>
        <v>87.938250000000735</v>
      </c>
      <c r="P2457" s="49">
        <f t="shared" si="233"/>
        <v>90.045999999999424</v>
      </c>
      <c r="Q2457" s="49">
        <f t="shared" si="234"/>
        <v>91.61525000000016</v>
      </c>
      <c r="R2457" s="49">
        <f t="shared" si="235"/>
        <v>93.48449999999913</v>
      </c>
    </row>
    <row r="2458" spans="12:18" hidden="1">
      <c r="L2458" s="71"/>
      <c r="M2458" s="48">
        <v>12.24</v>
      </c>
      <c r="N2458" s="49">
        <f t="shared" si="231"/>
        <v>85.502999999999275</v>
      </c>
      <c r="O2458" s="49">
        <f t="shared" si="232"/>
        <v>87.941000000000741</v>
      </c>
      <c r="P2458" s="49">
        <f t="shared" si="233"/>
        <v>90.047999999999419</v>
      </c>
      <c r="Q2458" s="49">
        <f t="shared" si="234"/>
        <v>91.617000000000161</v>
      </c>
      <c r="R2458" s="49">
        <f t="shared" si="235"/>
        <v>93.485999999999123</v>
      </c>
    </row>
    <row r="2459" spans="12:18" hidden="1">
      <c r="L2459" s="71"/>
      <c r="M2459" s="48">
        <v>12.25</v>
      </c>
      <c r="N2459" s="49">
        <f t="shared" si="231"/>
        <v>85.50624999999927</v>
      </c>
      <c r="O2459" s="49">
        <f t="shared" si="232"/>
        <v>87.943750000000747</v>
      </c>
      <c r="P2459" s="49">
        <f t="shared" si="233"/>
        <v>90.049999999999415</v>
      </c>
      <c r="Q2459" s="49">
        <f t="shared" si="234"/>
        <v>91.618750000000162</v>
      </c>
      <c r="R2459" s="49">
        <f t="shared" si="235"/>
        <v>93.487499999999116</v>
      </c>
    </row>
    <row r="2460" spans="12:18" hidden="1">
      <c r="L2460" s="71"/>
      <c r="M2460" s="48">
        <v>12.26</v>
      </c>
      <c r="N2460" s="49">
        <f t="shared" si="231"/>
        <v>85.509499999999264</v>
      </c>
      <c r="O2460" s="49">
        <f t="shared" si="232"/>
        <v>87.946500000000754</v>
      </c>
      <c r="P2460" s="49">
        <f t="shared" si="233"/>
        <v>90.05199999999941</v>
      </c>
      <c r="Q2460" s="49">
        <f t="shared" si="234"/>
        <v>91.620500000000163</v>
      </c>
      <c r="R2460" s="49">
        <f t="shared" si="235"/>
        <v>93.488999999999109</v>
      </c>
    </row>
    <row r="2461" spans="12:18" hidden="1">
      <c r="L2461" s="71"/>
      <c r="M2461" s="48">
        <v>12.27</v>
      </c>
      <c r="N2461" s="49">
        <f t="shared" si="231"/>
        <v>85.512749999999258</v>
      </c>
      <c r="O2461" s="49">
        <f t="shared" si="232"/>
        <v>87.94925000000076</v>
      </c>
      <c r="P2461" s="49">
        <f t="shared" si="233"/>
        <v>90.053999999999405</v>
      </c>
      <c r="Q2461" s="49">
        <f t="shared" si="234"/>
        <v>91.622250000000165</v>
      </c>
      <c r="R2461" s="49">
        <f t="shared" si="235"/>
        <v>93.490499999999102</v>
      </c>
    </row>
    <row r="2462" spans="12:18" hidden="1">
      <c r="L2462" s="71"/>
      <c r="M2462" s="48">
        <v>12.28</v>
      </c>
      <c r="N2462" s="49">
        <f t="shared" si="231"/>
        <v>85.515999999999252</v>
      </c>
      <c r="O2462" s="49">
        <f t="shared" si="232"/>
        <v>87.952000000000766</v>
      </c>
      <c r="P2462" s="49">
        <f t="shared" si="233"/>
        <v>90.055999999999401</v>
      </c>
      <c r="Q2462" s="49">
        <f t="shared" si="234"/>
        <v>91.624000000000166</v>
      </c>
      <c r="R2462" s="49">
        <f t="shared" si="235"/>
        <v>93.491999999999095</v>
      </c>
    </row>
    <row r="2463" spans="12:18" hidden="1">
      <c r="L2463" s="71"/>
      <c r="M2463" s="48">
        <v>12.29</v>
      </c>
      <c r="N2463" s="49">
        <f t="shared" si="231"/>
        <v>85.519249999999246</v>
      </c>
      <c r="O2463" s="49">
        <f t="shared" si="232"/>
        <v>87.954750000000772</v>
      </c>
      <c r="P2463" s="49">
        <f t="shared" si="233"/>
        <v>90.057999999999396</v>
      </c>
      <c r="Q2463" s="49">
        <f t="shared" si="234"/>
        <v>91.625750000000167</v>
      </c>
      <c r="R2463" s="49">
        <f t="shared" si="235"/>
        <v>93.493499999999088</v>
      </c>
    </row>
    <row r="2464" spans="12:18" hidden="1">
      <c r="L2464" s="71"/>
      <c r="M2464" s="48">
        <v>12.3</v>
      </c>
      <c r="N2464" s="49">
        <f t="shared" ref="N2464:N2527" si="236">N2463+0.00325</f>
        <v>85.522499999999241</v>
      </c>
      <c r="O2464" s="49">
        <f t="shared" ref="O2464:O2527" si="237">O2463+0.00275</f>
        <v>87.957500000000778</v>
      </c>
      <c r="P2464" s="49">
        <f t="shared" ref="P2464:P2527" si="238">P2463+0.002</f>
        <v>90.059999999999391</v>
      </c>
      <c r="Q2464" s="49">
        <f t="shared" ref="Q2464:Q2527" si="239">Q2463+0.00175</f>
        <v>91.627500000000168</v>
      </c>
      <c r="R2464" s="49">
        <f t="shared" ref="R2464:R2527" si="240">R2463+0.0015</f>
        <v>93.494999999999081</v>
      </c>
    </row>
    <row r="2465" spans="12:18" hidden="1">
      <c r="L2465" s="71"/>
      <c r="M2465" s="48">
        <v>12.31</v>
      </c>
      <c r="N2465" s="49">
        <f t="shared" si="236"/>
        <v>85.525749999999235</v>
      </c>
      <c r="O2465" s="49">
        <f t="shared" si="237"/>
        <v>87.960250000000784</v>
      </c>
      <c r="P2465" s="49">
        <f t="shared" si="238"/>
        <v>90.061999999999387</v>
      </c>
      <c r="Q2465" s="49">
        <f t="shared" si="239"/>
        <v>91.62925000000017</v>
      </c>
      <c r="R2465" s="49">
        <f t="shared" si="240"/>
        <v>93.496499999999074</v>
      </c>
    </row>
    <row r="2466" spans="12:18" hidden="1">
      <c r="L2466" s="71"/>
      <c r="M2466" s="48">
        <v>12.32</v>
      </c>
      <c r="N2466" s="49">
        <f t="shared" si="236"/>
        <v>85.528999999999229</v>
      </c>
      <c r="O2466" s="49">
        <f t="shared" si="237"/>
        <v>87.96300000000079</v>
      </c>
      <c r="P2466" s="49">
        <f t="shared" si="238"/>
        <v>90.063999999999382</v>
      </c>
      <c r="Q2466" s="49">
        <f t="shared" si="239"/>
        <v>91.631000000000171</v>
      </c>
      <c r="R2466" s="49">
        <f t="shared" si="240"/>
        <v>93.497999999999067</v>
      </c>
    </row>
    <row r="2467" spans="12:18" hidden="1">
      <c r="L2467" s="71"/>
      <c r="M2467" s="48">
        <v>12.33</v>
      </c>
      <c r="N2467" s="49">
        <f t="shared" si="236"/>
        <v>85.532249999999223</v>
      </c>
      <c r="O2467" s="49">
        <f t="shared" si="237"/>
        <v>87.965750000000796</v>
      </c>
      <c r="P2467" s="49">
        <f t="shared" si="238"/>
        <v>90.065999999999377</v>
      </c>
      <c r="Q2467" s="49">
        <f t="shared" si="239"/>
        <v>91.632750000000172</v>
      </c>
      <c r="R2467" s="49">
        <f t="shared" si="240"/>
        <v>93.49949999999906</v>
      </c>
    </row>
    <row r="2468" spans="12:18" hidden="1">
      <c r="L2468" s="71"/>
      <c r="M2468" s="48">
        <v>12.34</v>
      </c>
      <c r="N2468" s="49">
        <f t="shared" si="236"/>
        <v>85.535499999999217</v>
      </c>
      <c r="O2468" s="49">
        <f t="shared" si="237"/>
        <v>87.968500000000802</v>
      </c>
      <c r="P2468" s="49">
        <f t="shared" si="238"/>
        <v>90.067999999999373</v>
      </c>
      <c r="Q2468" s="49">
        <f t="shared" si="239"/>
        <v>91.634500000000173</v>
      </c>
      <c r="R2468" s="49">
        <f t="shared" si="240"/>
        <v>93.500999999999053</v>
      </c>
    </row>
    <row r="2469" spans="12:18" hidden="1">
      <c r="L2469" s="71"/>
      <c r="M2469" s="48">
        <v>12.35</v>
      </c>
      <c r="N2469" s="49">
        <f t="shared" si="236"/>
        <v>85.538749999999212</v>
      </c>
      <c r="O2469" s="49">
        <f t="shared" si="237"/>
        <v>87.971250000000808</v>
      </c>
      <c r="P2469" s="49">
        <f t="shared" si="238"/>
        <v>90.069999999999368</v>
      </c>
      <c r="Q2469" s="49">
        <f t="shared" si="239"/>
        <v>91.636250000000175</v>
      </c>
      <c r="R2469" s="49">
        <f t="shared" si="240"/>
        <v>93.502499999999046</v>
      </c>
    </row>
    <row r="2470" spans="12:18" hidden="1">
      <c r="L2470" s="71"/>
      <c r="M2470" s="48">
        <v>12.36</v>
      </c>
      <c r="N2470" s="49">
        <f t="shared" si="236"/>
        <v>85.541999999999206</v>
      </c>
      <c r="O2470" s="49">
        <f t="shared" si="237"/>
        <v>87.974000000000814</v>
      </c>
      <c r="P2470" s="49">
        <f t="shared" si="238"/>
        <v>90.071999999999363</v>
      </c>
      <c r="Q2470" s="49">
        <f t="shared" si="239"/>
        <v>91.638000000000176</v>
      </c>
      <c r="R2470" s="49">
        <f t="shared" si="240"/>
        <v>93.503999999999039</v>
      </c>
    </row>
    <row r="2471" spans="12:18" hidden="1">
      <c r="L2471" s="71"/>
      <c r="M2471" s="48">
        <v>12.37</v>
      </c>
      <c r="N2471" s="49">
        <f t="shared" si="236"/>
        <v>85.5452499999992</v>
      </c>
      <c r="O2471" s="49">
        <f t="shared" si="237"/>
        <v>87.97675000000082</v>
      </c>
      <c r="P2471" s="49">
        <f t="shared" si="238"/>
        <v>90.073999999999359</v>
      </c>
      <c r="Q2471" s="49">
        <f t="shared" si="239"/>
        <v>91.639750000000177</v>
      </c>
      <c r="R2471" s="49">
        <f t="shared" si="240"/>
        <v>93.505499999999032</v>
      </c>
    </row>
    <row r="2472" spans="12:18" hidden="1">
      <c r="L2472" s="71"/>
      <c r="M2472" s="48">
        <v>12.38</v>
      </c>
      <c r="N2472" s="49">
        <f t="shared" si="236"/>
        <v>85.548499999999194</v>
      </c>
      <c r="O2472" s="49">
        <f t="shared" si="237"/>
        <v>87.979500000000826</v>
      </c>
      <c r="P2472" s="49">
        <f t="shared" si="238"/>
        <v>90.075999999999354</v>
      </c>
      <c r="Q2472" s="49">
        <f t="shared" si="239"/>
        <v>91.641500000000178</v>
      </c>
      <c r="R2472" s="49">
        <f t="shared" si="240"/>
        <v>93.506999999999024</v>
      </c>
    </row>
    <row r="2473" spans="12:18" hidden="1">
      <c r="L2473" s="71"/>
      <c r="M2473" s="48">
        <v>12.39</v>
      </c>
      <c r="N2473" s="49">
        <f t="shared" si="236"/>
        <v>85.551749999999188</v>
      </c>
      <c r="O2473" s="49">
        <f t="shared" si="237"/>
        <v>87.982250000000832</v>
      </c>
      <c r="P2473" s="49">
        <f t="shared" si="238"/>
        <v>90.077999999999349</v>
      </c>
      <c r="Q2473" s="49">
        <f t="shared" si="239"/>
        <v>91.64325000000018</v>
      </c>
      <c r="R2473" s="49">
        <f t="shared" si="240"/>
        <v>93.508499999999017</v>
      </c>
    </row>
    <row r="2474" spans="12:18" hidden="1">
      <c r="L2474" s="71"/>
      <c r="M2474" s="48">
        <v>12.4</v>
      </c>
      <c r="N2474" s="49">
        <f t="shared" si="236"/>
        <v>85.554999999999183</v>
      </c>
      <c r="O2474" s="49">
        <f t="shared" si="237"/>
        <v>87.985000000000838</v>
      </c>
      <c r="P2474" s="49">
        <f t="shared" si="238"/>
        <v>90.079999999999345</v>
      </c>
      <c r="Q2474" s="49">
        <f t="shared" si="239"/>
        <v>91.645000000000181</v>
      </c>
      <c r="R2474" s="49">
        <f t="shared" si="240"/>
        <v>93.50999999999901</v>
      </c>
    </row>
    <row r="2475" spans="12:18" hidden="1">
      <c r="L2475" s="71"/>
      <c r="M2475" s="48">
        <v>12.41</v>
      </c>
      <c r="N2475" s="49">
        <f t="shared" si="236"/>
        <v>85.558249999999177</v>
      </c>
      <c r="O2475" s="49">
        <f t="shared" si="237"/>
        <v>87.987750000000844</v>
      </c>
      <c r="P2475" s="49">
        <f t="shared" si="238"/>
        <v>90.08199999999934</v>
      </c>
      <c r="Q2475" s="49">
        <f t="shared" si="239"/>
        <v>91.646750000000182</v>
      </c>
      <c r="R2475" s="49">
        <f t="shared" si="240"/>
        <v>93.511499999999003</v>
      </c>
    </row>
    <row r="2476" spans="12:18" hidden="1">
      <c r="L2476" s="71"/>
      <c r="M2476" s="48">
        <v>12.42</v>
      </c>
      <c r="N2476" s="49">
        <f t="shared" si="236"/>
        <v>85.561499999999171</v>
      </c>
      <c r="O2476" s="49">
        <f t="shared" si="237"/>
        <v>87.99050000000085</v>
      </c>
      <c r="P2476" s="49">
        <f t="shared" si="238"/>
        <v>90.083999999999335</v>
      </c>
      <c r="Q2476" s="49">
        <f t="shared" si="239"/>
        <v>91.648500000000183</v>
      </c>
      <c r="R2476" s="49">
        <f t="shared" si="240"/>
        <v>93.512999999998996</v>
      </c>
    </row>
    <row r="2477" spans="12:18" hidden="1">
      <c r="L2477" s="71"/>
      <c r="M2477" s="48">
        <v>12.43</v>
      </c>
      <c r="N2477" s="49">
        <f t="shared" si="236"/>
        <v>85.564749999999165</v>
      </c>
      <c r="O2477" s="49">
        <f t="shared" si="237"/>
        <v>87.993250000000856</v>
      </c>
      <c r="P2477" s="49">
        <f t="shared" si="238"/>
        <v>90.085999999999331</v>
      </c>
      <c r="Q2477" s="49">
        <f t="shared" si="239"/>
        <v>91.650250000000185</v>
      </c>
      <c r="R2477" s="49">
        <f t="shared" si="240"/>
        <v>93.514499999998989</v>
      </c>
    </row>
    <row r="2478" spans="12:18" hidden="1">
      <c r="L2478" s="71"/>
      <c r="M2478" s="48">
        <v>12.44</v>
      </c>
      <c r="N2478" s="49">
        <f t="shared" si="236"/>
        <v>85.567999999999159</v>
      </c>
      <c r="O2478" s="49">
        <f t="shared" si="237"/>
        <v>87.996000000000862</v>
      </c>
      <c r="P2478" s="49">
        <f t="shared" si="238"/>
        <v>90.087999999999326</v>
      </c>
      <c r="Q2478" s="49">
        <f t="shared" si="239"/>
        <v>91.652000000000186</v>
      </c>
      <c r="R2478" s="49">
        <f t="shared" si="240"/>
        <v>93.515999999998982</v>
      </c>
    </row>
    <row r="2479" spans="12:18" hidden="1">
      <c r="L2479" s="71"/>
      <c r="M2479" s="48">
        <v>12.45</v>
      </c>
      <c r="N2479" s="49">
        <f t="shared" si="236"/>
        <v>85.571249999999154</v>
      </c>
      <c r="O2479" s="49">
        <f t="shared" si="237"/>
        <v>87.998750000000868</v>
      </c>
      <c r="P2479" s="49">
        <f t="shared" si="238"/>
        <v>90.089999999999321</v>
      </c>
      <c r="Q2479" s="49">
        <f t="shared" si="239"/>
        <v>91.653750000000187</v>
      </c>
      <c r="R2479" s="49">
        <f t="shared" si="240"/>
        <v>93.517499999998975</v>
      </c>
    </row>
    <row r="2480" spans="12:18" hidden="1">
      <c r="L2480" s="71"/>
      <c r="M2480" s="48">
        <v>12.46</v>
      </c>
      <c r="N2480" s="49">
        <f t="shared" si="236"/>
        <v>85.574499999999148</v>
      </c>
      <c r="O2480" s="49">
        <f t="shared" si="237"/>
        <v>88.001500000000874</v>
      </c>
      <c r="P2480" s="49">
        <f t="shared" si="238"/>
        <v>90.091999999999317</v>
      </c>
      <c r="Q2480" s="49">
        <f t="shared" si="239"/>
        <v>91.655500000000188</v>
      </c>
      <c r="R2480" s="49">
        <f t="shared" si="240"/>
        <v>93.518999999998968</v>
      </c>
    </row>
    <row r="2481" spans="12:18" hidden="1">
      <c r="L2481" s="71"/>
      <c r="M2481" s="48">
        <v>12.47</v>
      </c>
      <c r="N2481" s="49">
        <f t="shared" si="236"/>
        <v>85.577749999999142</v>
      </c>
      <c r="O2481" s="49">
        <f t="shared" si="237"/>
        <v>88.00425000000088</v>
      </c>
      <c r="P2481" s="49">
        <f t="shared" si="238"/>
        <v>90.093999999999312</v>
      </c>
      <c r="Q2481" s="49">
        <f t="shared" si="239"/>
        <v>91.65725000000019</v>
      </c>
      <c r="R2481" s="49">
        <f t="shared" si="240"/>
        <v>93.520499999998961</v>
      </c>
    </row>
    <row r="2482" spans="12:18" hidden="1">
      <c r="L2482" s="71"/>
      <c r="M2482" s="48">
        <v>12.48</v>
      </c>
      <c r="N2482" s="49">
        <f t="shared" si="236"/>
        <v>85.580999999999136</v>
      </c>
      <c r="O2482" s="49">
        <f t="shared" si="237"/>
        <v>88.007000000000886</v>
      </c>
      <c r="P2482" s="49">
        <f t="shared" si="238"/>
        <v>90.095999999999307</v>
      </c>
      <c r="Q2482" s="49">
        <f t="shared" si="239"/>
        <v>91.659000000000191</v>
      </c>
      <c r="R2482" s="49">
        <f t="shared" si="240"/>
        <v>93.521999999998954</v>
      </c>
    </row>
    <row r="2483" spans="12:18" hidden="1">
      <c r="L2483" s="71"/>
      <c r="M2483" s="48">
        <v>12.49</v>
      </c>
      <c r="N2483" s="49">
        <f t="shared" si="236"/>
        <v>85.58424999999913</v>
      </c>
      <c r="O2483" s="49">
        <f t="shared" si="237"/>
        <v>88.009750000000892</v>
      </c>
      <c r="P2483" s="49">
        <f t="shared" si="238"/>
        <v>90.097999999999303</v>
      </c>
      <c r="Q2483" s="49">
        <f t="shared" si="239"/>
        <v>91.660750000000192</v>
      </c>
      <c r="R2483" s="49">
        <f t="shared" si="240"/>
        <v>93.523499999998947</v>
      </c>
    </row>
    <row r="2484" spans="12:18" hidden="1">
      <c r="L2484" s="71"/>
      <c r="M2484" s="48">
        <v>12.5</v>
      </c>
      <c r="N2484" s="49">
        <f t="shared" si="236"/>
        <v>85.587499999999125</v>
      </c>
      <c r="O2484" s="49">
        <f t="shared" si="237"/>
        <v>88.012500000000898</v>
      </c>
      <c r="P2484" s="49">
        <f t="shared" si="238"/>
        <v>90.099999999999298</v>
      </c>
      <c r="Q2484" s="49">
        <f t="shared" si="239"/>
        <v>91.662500000000193</v>
      </c>
      <c r="R2484" s="49">
        <f t="shared" si="240"/>
        <v>93.52499999999894</v>
      </c>
    </row>
    <row r="2485" spans="12:18" hidden="1">
      <c r="L2485" s="71"/>
      <c r="M2485" s="48">
        <v>12.51</v>
      </c>
      <c r="N2485" s="49">
        <f t="shared" si="236"/>
        <v>85.590749999999119</v>
      </c>
      <c r="O2485" s="49">
        <f t="shared" si="237"/>
        <v>88.015250000000904</v>
      </c>
      <c r="P2485" s="49">
        <f t="shared" si="238"/>
        <v>90.101999999999293</v>
      </c>
      <c r="Q2485" s="49">
        <f t="shared" si="239"/>
        <v>91.664250000000195</v>
      </c>
      <c r="R2485" s="49">
        <f t="shared" si="240"/>
        <v>93.526499999998933</v>
      </c>
    </row>
    <row r="2486" spans="12:18" hidden="1">
      <c r="L2486" s="71"/>
      <c r="M2486" s="48">
        <v>12.52</v>
      </c>
      <c r="N2486" s="49">
        <f t="shared" si="236"/>
        <v>85.593999999999113</v>
      </c>
      <c r="O2486" s="49">
        <f t="shared" si="237"/>
        <v>88.01800000000091</v>
      </c>
      <c r="P2486" s="49">
        <f t="shared" si="238"/>
        <v>90.103999999999289</v>
      </c>
      <c r="Q2486" s="49">
        <f t="shared" si="239"/>
        <v>91.666000000000196</v>
      </c>
      <c r="R2486" s="49">
        <f t="shared" si="240"/>
        <v>93.527999999998926</v>
      </c>
    </row>
    <row r="2487" spans="12:18" hidden="1">
      <c r="L2487" s="71"/>
      <c r="M2487" s="48">
        <v>12.53</v>
      </c>
      <c r="N2487" s="49">
        <f t="shared" si="236"/>
        <v>85.597249999999107</v>
      </c>
      <c r="O2487" s="49">
        <f t="shared" si="237"/>
        <v>88.020750000000916</v>
      </c>
      <c r="P2487" s="49">
        <f t="shared" si="238"/>
        <v>90.105999999999284</v>
      </c>
      <c r="Q2487" s="49">
        <f t="shared" si="239"/>
        <v>91.667750000000197</v>
      </c>
      <c r="R2487" s="49">
        <f t="shared" si="240"/>
        <v>93.529499999998919</v>
      </c>
    </row>
    <row r="2488" spans="12:18" hidden="1">
      <c r="L2488" s="71"/>
      <c r="M2488" s="48">
        <v>12.54</v>
      </c>
      <c r="N2488" s="49">
        <f t="shared" si="236"/>
        <v>85.600499999999101</v>
      </c>
      <c r="O2488" s="49">
        <f t="shared" si="237"/>
        <v>88.023500000000922</v>
      </c>
      <c r="P2488" s="49">
        <f t="shared" si="238"/>
        <v>90.107999999999279</v>
      </c>
      <c r="Q2488" s="49">
        <f t="shared" si="239"/>
        <v>91.669500000000198</v>
      </c>
      <c r="R2488" s="49">
        <f t="shared" si="240"/>
        <v>93.530999999998912</v>
      </c>
    </row>
    <row r="2489" spans="12:18" hidden="1">
      <c r="L2489" s="71"/>
      <c r="M2489" s="48">
        <v>12.55</v>
      </c>
      <c r="N2489" s="49">
        <f t="shared" si="236"/>
        <v>85.603749999999096</v>
      </c>
      <c r="O2489" s="49">
        <f t="shared" si="237"/>
        <v>88.026250000000928</v>
      </c>
      <c r="P2489" s="49">
        <f t="shared" si="238"/>
        <v>90.109999999999275</v>
      </c>
      <c r="Q2489" s="49">
        <f t="shared" si="239"/>
        <v>91.6712500000002</v>
      </c>
      <c r="R2489" s="49">
        <f t="shared" si="240"/>
        <v>93.532499999998905</v>
      </c>
    </row>
    <row r="2490" spans="12:18" hidden="1">
      <c r="L2490" s="71"/>
      <c r="M2490" s="48">
        <v>12.56</v>
      </c>
      <c r="N2490" s="49">
        <f t="shared" si="236"/>
        <v>85.60699999999909</v>
      </c>
      <c r="O2490" s="49">
        <f t="shared" si="237"/>
        <v>88.029000000000934</v>
      </c>
      <c r="P2490" s="49">
        <f t="shared" si="238"/>
        <v>90.11199999999927</v>
      </c>
      <c r="Q2490" s="49">
        <f t="shared" si="239"/>
        <v>91.673000000000201</v>
      </c>
      <c r="R2490" s="49">
        <f t="shared" si="240"/>
        <v>93.533999999998898</v>
      </c>
    </row>
    <row r="2491" spans="12:18" hidden="1">
      <c r="L2491" s="71"/>
      <c r="M2491" s="48">
        <v>12.57</v>
      </c>
      <c r="N2491" s="49">
        <f t="shared" si="236"/>
        <v>85.610249999999084</v>
      </c>
      <c r="O2491" s="49">
        <f t="shared" si="237"/>
        <v>88.03175000000094</v>
      </c>
      <c r="P2491" s="49">
        <f t="shared" si="238"/>
        <v>90.113999999999265</v>
      </c>
      <c r="Q2491" s="49">
        <f t="shared" si="239"/>
        <v>91.674750000000202</v>
      </c>
      <c r="R2491" s="49">
        <f t="shared" si="240"/>
        <v>93.535499999998891</v>
      </c>
    </row>
    <row r="2492" spans="12:18" hidden="1">
      <c r="L2492" s="71"/>
      <c r="M2492" s="48">
        <v>12.58</v>
      </c>
      <c r="N2492" s="49">
        <f t="shared" si="236"/>
        <v>85.613499999999078</v>
      </c>
      <c r="O2492" s="49">
        <f t="shared" si="237"/>
        <v>88.034500000000946</v>
      </c>
      <c r="P2492" s="49">
        <f t="shared" si="238"/>
        <v>90.115999999999261</v>
      </c>
      <c r="Q2492" s="49">
        <f t="shared" si="239"/>
        <v>91.676500000000203</v>
      </c>
      <c r="R2492" s="49">
        <f t="shared" si="240"/>
        <v>93.536999999998883</v>
      </c>
    </row>
    <row r="2493" spans="12:18" hidden="1">
      <c r="L2493" s="71"/>
      <c r="M2493" s="48">
        <v>12.59</v>
      </c>
      <c r="N2493" s="49">
        <f t="shared" si="236"/>
        <v>85.616749999999072</v>
      </c>
      <c r="O2493" s="49">
        <f t="shared" si="237"/>
        <v>88.037250000000952</v>
      </c>
      <c r="P2493" s="49">
        <f t="shared" si="238"/>
        <v>90.117999999999256</v>
      </c>
      <c r="Q2493" s="49">
        <f t="shared" si="239"/>
        <v>91.678250000000205</v>
      </c>
      <c r="R2493" s="49">
        <f t="shared" si="240"/>
        <v>93.538499999998876</v>
      </c>
    </row>
    <row r="2494" spans="12:18" hidden="1">
      <c r="L2494" s="71"/>
      <c r="M2494" s="48">
        <v>12.6</v>
      </c>
      <c r="N2494" s="49">
        <f t="shared" si="236"/>
        <v>85.619999999999067</v>
      </c>
      <c r="O2494" s="49">
        <f t="shared" si="237"/>
        <v>88.040000000000958</v>
      </c>
      <c r="P2494" s="49">
        <f t="shared" si="238"/>
        <v>90.119999999999251</v>
      </c>
      <c r="Q2494" s="49">
        <f t="shared" si="239"/>
        <v>91.680000000000206</v>
      </c>
      <c r="R2494" s="49">
        <f t="shared" si="240"/>
        <v>93.539999999998869</v>
      </c>
    </row>
    <row r="2495" spans="12:18" hidden="1">
      <c r="L2495" s="71"/>
      <c r="M2495" s="48">
        <v>12.61</v>
      </c>
      <c r="N2495" s="49">
        <f t="shared" si="236"/>
        <v>85.623249999999061</v>
      </c>
      <c r="O2495" s="49">
        <f t="shared" si="237"/>
        <v>88.042750000000964</v>
      </c>
      <c r="P2495" s="49">
        <f t="shared" si="238"/>
        <v>90.121999999999247</v>
      </c>
      <c r="Q2495" s="49">
        <f t="shared" si="239"/>
        <v>91.681750000000207</v>
      </c>
      <c r="R2495" s="49">
        <f t="shared" si="240"/>
        <v>93.541499999998862</v>
      </c>
    </row>
    <row r="2496" spans="12:18" hidden="1">
      <c r="L2496" s="71"/>
      <c r="M2496" s="48">
        <v>12.62</v>
      </c>
      <c r="N2496" s="49">
        <f t="shared" si="236"/>
        <v>85.626499999999055</v>
      </c>
      <c r="O2496" s="49">
        <f t="shared" si="237"/>
        <v>88.04550000000097</v>
      </c>
      <c r="P2496" s="49">
        <f t="shared" si="238"/>
        <v>90.123999999999242</v>
      </c>
      <c r="Q2496" s="49">
        <f t="shared" si="239"/>
        <v>91.683500000000208</v>
      </c>
      <c r="R2496" s="49">
        <f t="shared" si="240"/>
        <v>93.542999999998855</v>
      </c>
    </row>
    <row r="2497" spans="12:18" hidden="1">
      <c r="L2497" s="71"/>
      <c r="M2497" s="48">
        <v>12.63</v>
      </c>
      <c r="N2497" s="49">
        <f t="shared" si="236"/>
        <v>85.629749999999049</v>
      </c>
      <c r="O2497" s="49">
        <f t="shared" si="237"/>
        <v>88.048250000000976</v>
      </c>
      <c r="P2497" s="49">
        <f t="shared" si="238"/>
        <v>90.125999999999237</v>
      </c>
      <c r="Q2497" s="49">
        <f t="shared" si="239"/>
        <v>91.68525000000021</v>
      </c>
      <c r="R2497" s="49">
        <f t="shared" si="240"/>
        <v>93.544499999998848</v>
      </c>
    </row>
    <row r="2498" spans="12:18" hidden="1">
      <c r="L2498" s="71"/>
      <c r="M2498" s="48">
        <v>12.64</v>
      </c>
      <c r="N2498" s="49">
        <f t="shared" si="236"/>
        <v>85.632999999999043</v>
      </c>
      <c r="O2498" s="49">
        <f t="shared" si="237"/>
        <v>88.051000000000982</v>
      </c>
      <c r="P2498" s="49">
        <f t="shared" si="238"/>
        <v>90.127999999999233</v>
      </c>
      <c r="Q2498" s="49">
        <f t="shared" si="239"/>
        <v>91.687000000000211</v>
      </c>
      <c r="R2498" s="49">
        <f t="shared" si="240"/>
        <v>93.545999999998841</v>
      </c>
    </row>
    <row r="2499" spans="12:18" hidden="1">
      <c r="L2499" s="71"/>
      <c r="M2499" s="48">
        <v>12.65</v>
      </c>
      <c r="N2499" s="49">
        <f t="shared" si="236"/>
        <v>85.636249999999038</v>
      </c>
      <c r="O2499" s="49">
        <f t="shared" si="237"/>
        <v>88.053750000000989</v>
      </c>
      <c r="P2499" s="49">
        <f t="shared" si="238"/>
        <v>90.129999999999228</v>
      </c>
      <c r="Q2499" s="49">
        <f t="shared" si="239"/>
        <v>91.688750000000212</v>
      </c>
      <c r="R2499" s="49">
        <f t="shared" si="240"/>
        <v>93.547499999998834</v>
      </c>
    </row>
    <row r="2500" spans="12:18" hidden="1">
      <c r="L2500" s="71"/>
      <c r="M2500" s="48">
        <v>12.66</v>
      </c>
      <c r="N2500" s="49">
        <f t="shared" si="236"/>
        <v>85.639499999999032</v>
      </c>
      <c r="O2500" s="49">
        <f t="shared" si="237"/>
        <v>88.056500000000995</v>
      </c>
      <c r="P2500" s="49">
        <f t="shared" si="238"/>
        <v>90.131999999999223</v>
      </c>
      <c r="Q2500" s="49">
        <f t="shared" si="239"/>
        <v>91.690500000000213</v>
      </c>
      <c r="R2500" s="49">
        <f t="shared" si="240"/>
        <v>93.548999999998827</v>
      </c>
    </row>
    <row r="2501" spans="12:18" hidden="1">
      <c r="L2501" s="71"/>
      <c r="M2501" s="48">
        <v>12.67</v>
      </c>
      <c r="N2501" s="49">
        <f t="shared" si="236"/>
        <v>85.642749999999026</v>
      </c>
      <c r="O2501" s="49">
        <f t="shared" si="237"/>
        <v>88.059250000001001</v>
      </c>
      <c r="P2501" s="49">
        <f t="shared" si="238"/>
        <v>90.133999999999219</v>
      </c>
      <c r="Q2501" s="49">
        <f t="shared" si="239"/>
        <v>91.692250000000215</v>
      </c>
      <c r="R2501" s="49">
        <f t="shared" si="240"/>
        <v>93.55049999999882</v>
      </c>
    </row>
    <row r="2502" spans="12:18" hidden="1">
      <c r="L2502" s="71"/>
      <c r="M2502" s="48">
        <v>12.68</v>
      </c>
      <c r="N2502" s="49">
        <f t="shared" si="236"/>
        <v>85.64599999999902</v>
      </c>
      <c r="O2502" s="49">
        <f t="shared" si="237"/>
        <v>88.062000000001007</v>
      </c>
      <c r="P2502" s="49">
        <f t="shared" si="238"/>
        <v>90.135999999999214</v>
      </c>
      <c r="Q2502" s="49">
        <f t="shared" si="239"/>
        <v>91.694000000000216</v>
      </c>
      <c r="R2502" s="49">
        <f t="shared" si="240"/>
        <v>93.551999999998813</v>
      </c>
    </row>
    <row r="2503" spans="12:18" hidden="1">
      <c r="L2503" s="71"/>
      <c r="M2503" s="48">
        <v>12.69</v>
      </c>
      <c r="N2503" s="49">
        <f t="shared" si="236"/>
        <v>85.649249999999014</v>
      </c>
      <c r="O2503" s="49">
        <f t="shared" si="237"/>
        <v>88.064750000001013</v>
      </c>
      <c r="P2503" s="49">
        <f t="shared" si="238"/>
        <v>90.137999999999209</v>
      </c>
      <c r="Q2503" s="49">
        <f t="shared" si="239"/>
        <v>91.695750000000217</v>
      </c>
      <c r="R2503" s="49">
        <f t="shared" si="240"/>
        <v>93.553499999998806</v>
      </c>
    </row>
    <row r="2504" spans="12:18" hidden="1">
      <c r="L2504" s="71"/>
      <c r="M2504" s="48">
        <v>12.7</v>
      </c>
      <c r="N2504" s="49">
        <f t="shared" si="236"/>
        <v>85.652499999999009</v>
      </c>
      <c r="O2504" s="49">
        <f t="shared" si="237"/>
        <v>88.067500000001019</v>
      </c>
      <c r="P2504" s="49">
        <f t="shared" si="238"/>
        <v>90.139999999999205</v>
      </c>
      <c r="Q2504" s="49">
        <f t="shared" si="239"/>
        <v>91.697500000000218</v>
      </c>
      <c r="R2504" s="49">
        <f t="shared" si="240"/>
        <v>93.554999999998799</v>
      </c>
    </row>
    <row r="2505" spans="12:18" hidden="1">
      <c r="L2505" s="71"/>
      <c r="M2505" s="48">
        <v>12.71</v>
      </c>
      <c r="N2505" s="49">
        <f t="shared" si="236"/>
        <v>85.655749999999003</v>
      </c>
      <c r="O2505" s="49">
        <f t="shared" si="237"/>
        <v>88.070250000001025</v>
      </c>
      <c r="P2505" s="49">
        <f t="shared" si="238"/>
        <v>90.1419999999992</v>
      </c>
      <c r="Q2505" s="49">
        <f t="shared" si="239"/>
        <v>91.69925000000022</v>
      </c>
      <c r="R2505" s="49">
        <f t="shared" si="240"/>
        <v>93.556499999998792</v>
      </c>
    </row>
    <row r="2506" spans="12:18" hidden="1">
      <c r="L2506" s="71"/>
      <c r="M2506" s="48">
        <v>12.72</v>
      </c>
      <c r="N2506" s="49">
        <f t="shared" si="236"/>
        <v>85.658999999998997</v>
      </c>
      <c r="O2506" s="49">
        <f t="shared" si="237"/>
        <v>88.073000000001031</v>
      </c>
      <c r="P2506" s="49">
        <f t="shared" si="238"/>
        <v>90.143999999999195</v>
      </c>
      <c r="Q2506" s="49">
        <f t="shared" si="239"/>
        <v>91.701000000000221</v>
      </c>
      <c r="R2506" s="49">
        <f t="shared" si="240"/>
        <v>93.557999999998785</v>
      </c>
    </row>
    <row r="2507" spans="12:18" hidden="1">
      <c r="L2507" s="71"/>
      <c r="M2507" s="48">
        <v>12.73</v>
      </c>
      <c r="N2507" s="49">
        <f t="shared" si="236"/>
        <v>85.662249999998991</v>
      </c>
      <c r="O2507" s="49">
        <f t="shared" si="237"/>
        <v>88.075750000001037</v>
      </c>
      <c r="P2507" s="49">
        <f t="shared" si="238"/>
        <v>90.145999999999191</v>
      </c>
      <c r="Q2507" s="49">
        <f t="shared" si="239"/>
        <v>91.702750000000222</v>
      </c>
      <c r="R2507" s="49">
        <f t="shared" si="240"/>
        <v>93.559499999998778</v>
      </c>
    </row>
    <row r="2508" spans="12:18" hidden="1">
      <c r="L2508" s="71"/>
      <c r="M2508" s="48">
        <v>12.74</v>
      </c>
      <c r="N2508" s="49">
        <f t="shared" si="236"/>
        <v>85.665499999998985</v>
      </c>
      <c r="O2508" s="49">
        <f t="shared" si="237"/>
        <v>88.078500000001043</v>
      </c>
      <c r="P2508" s="49">
        <f t="shared" si="238"/>
        <v>90.147999999999186</v>
      </c>
      <c r="Q2508" s="49">
        <f t="shared" si="239"/>
        <v>91.704500000000223</v>
      </c>
      <c r="R2508" s="49">
        <f t="shared" si="240"/>
        <v>93.560999999998771</v>
      </c>
    </row>
    <row r="2509" spans="12:18" hidden="1">
      <c r="L2509" s="71"/>
      <c r="M2509" s="48">
        <v>12.75</v>
      </c>
      <c r="N2509" s="49">
        <f t="shared" si="236"/>
        <v>85.66874999999898</v>
      </c>
      <c r="O2509" s="49">
        <f t="shared" si="237"/>
        <v>88.081250000001049</v>
      </c>
      <c r="P2509" s="49">
        <f t="shared" si="238"/>
        <v>90.149999999999181</v>
      </c>
      <c r="Q2509" s="49">
        <f t="shared" si="239"/>
        <v>91.706250000000225</v>
      </c>
      <c r="R2509" s="49">
        <f t="shared" si="240"/>
        <v>93.562499999998764</v>
      </c>
    </row>
    <row r="2510" spans="12:18" hidden="1">
      <c r="L2510" s="71"/>
      <c r="M2510" s="48">
        <v>12.76</v>
      </c>
      <c r="N2510" s="49">
        <f t="shared" si="236"/>
        <v>85.671999999998974</v>
      </c>
      <c r="O2510" s="49">
        <f t="shared" si="237"/>
        <v>88.084000000001055</v>
      </c>
      <c r="P2510" s="49">
        <f t="shared" si="238"/>
        <v>90.151999999999177</v>
      </c>
      <c r="Q2510" s="49">
        <f t="shared" si="239"/>
        <v>91.708000000000226</v>
      </c>
      <c r="R2510" s="49">
        <f t="shared" si="240"/>
        <v>93.563999999998757</v>
      </c>
    </row>
    <row r="2511" spans="12:18" hidden="1">
      <c r="L2511" s="71"/>
      <c r="M2511" s="48">
        <v>12.77</v>
      </c>
      <c r="N2511" s="49">
        <f t="shared" si="236"/>
        <v>85.675249999998968</v>
      </c>
      <c r="O2511" s="49">
        <f t="shared" si="237"/>
        <v>88.086750000001061</v>
      </c>
      <c r="P2511" s="49">
        <f t="shared" si="238"/>
        <v>90.153999999999172</v>
      </c>
      <c r="Q2511" s="49">
        <f t="shared" si="239"/>
        <v>91.709750000000227</v>
      </c>
      <c r="R2511" s="49">
        <f t="shared" si="240"/>
        <v>93.56549999999875</v>
      </c>
    </row>
    <row r="2512" spans="12:18" hidden="1">
      <c r="L2512" s="71"/>
      <c r="M2512" s="48">
        <v>12.78</v>
      </c>
      <c r="N2512" s="49">
        <f t="shared" si="236"/>
        <v>85.678499999998962</v>
      </c>
      <c r="O2512" s="49">
        <f t="shared" si="237"/>
        <v>88.089500000001067</v>
      </c>
      <c r="P2512" s="49">
        <f t="shared" si="238"/>
        <v>90.155999999999167</v>
      </c>
      <c r="Q2512" s="49">
        <f t="shared" si="239"/>
        <v>91.711500000000228</v>
      </c>
      <c r="R2512" s="49">
        <f t="shared" si="240"/>
        <v>93.566999999998743</v>
      </c>
    </row>
    <row r="2513" spans="12:18" hidden="1">
      <c r="L2513" s="71"/>
      <c r="M2513" s="48">
        <v>12.79</v>
      </c>
      <c r="N2513" s="49">
        <f t="shared" si="236"/>
        <v>85.681749999998956</v>
      </c>
      <c r="O2513" s="49">
        <f t="shared" si="237"/>
        <v>88.092250000001073</v>
      </c>
      <c r="P2513" s="49">
        <f t="shared" si="238"/>
        <v>90.157999999999163</v>
      </c>
      <c r="Q2513" s="49">
        <f t="shared" si="239"/>
        <v>91.71325000000023</v>
      </c>
      <c r="R2513" s="49">
        <f t="shared" si="240"/>
        <v>93.568499999998735</v>
      </c>
    </row>
    <row r="2514" spans="12:18" hidden="1">
      <c r="L2514" s="71"/>
      <c r="M2514" s="48">
        <v>12.8</v>
      </c>
      <c r="N2514" s="49">
        <f t="shared" si="236"/>
        <v>85.684999999998951</v>
      </c>
      <c r="O2514" s="49">
        <f t="shared" si="237"/>
        <v>88.095000000001079</v>
      </c>
      <c r="P2514" s="49">
        <f t="shared" si="238"/>
        <v>90.159999999999158</v>
      </c>
      <c r="Q2514" s="49">
        <f t="shared" si="239"/>
        <v>91.715000000000231</v>
      </c>
      <c r="R2514" s="49">
        <f t="shared" si="240"/>
        <v>93.569999999998728</v>
      </c>
    </row>
    <row r="2515" spans="12:18" hidden="1">
      <c r="L2515" s="71"/>
      <c r="M2515" s="48">
        <v>12.81</v>
      </c>
      <c r="N2515" s="49">
        <f t="shared" si="236"/>
        <v>85.688249999998945</v>
      </c>
      <c r="O2515" s="49">
        <f t="shared" si="237"/>
        <v>88.097750000001085</v>
      </c>
      <c r="P2515" s="49">
        <f t="shared" si="238"/>
        <v>90.161999999999153</v>
      </c>
      <c r="Q2515" s="49">
        <f t="shared" si="239"/>
        <v>91.716750000000232</v>
      </c>
      <c r="R2515" s="49">
        <f t="shared" si="240"/>
        <v>93.571499999998721</v>
      </c>
    </row>
    <row r="2516" spans="12:18" hidden="1">
      <c r="L2516" s="71"/>
      <c r="M2516" s="48">
        <v>12.82</v>
      </c>
      <c r="N2516" s="49">
        <f t="shared" si="236"/>
        <v>85.691499999998939</v>
      </c>
      <c r="O2516" s="49">
        <f t="shared" si="237"/>
        <v>88.100500000001091</v>
      </c>
      <c r="P2516" s="49">
        <f t="shared" si="238"/>
        <v>90.163999999999149</v>
      </c>
      <c r="Q2516" s="49">
        <f t="shared" si="239"/>
        <v>91.718500000000233</v>
      </c>
      <c r="R2516" s="49">
        <f t="shared" si="240"/>
        <v>93.572999999998714</v>
      </c>
    </row>
    <row r="2517" spans="12:18" hidden="1">
      <c r="L2517" s="71"/>
      <c r="M2517" s="48">
        <v>12.83</v>
      </c>
      <c r="N2517" s="49">
        <f t="shared" si="236"/>
        <v>85.694749999998933</v>
      </c>
      <c r="O2517" s="49">
        <f t="shared" si="237"/>
        <v>88.103250000001097</v>
      </c>
      <c r="P2517" s="49">
        <f t="shared" si="238"/>
        <v>90.165999999999144</v>
      </c>
      <c r="Q2517" s="49">
        <f t="shared" si="239"/>
        <v>91.720250000000235</v>
      </c>
      <c r="R2517" s="49">
        <f t="shared" si="240"/>
        <v>93.574499999998707</v>
      </c>
    </row>
    <row r="2518" spans="12:18" hidden="1">
      <c r="L2518" s="71"/>
      <c r="M2518" s="48">
        <v>12.84</v>
      </c>
      <c r="N2518" s="49">
        <f t="shared" si="236"/>
        <v>85.697999999998927</v>
      </c>
      <c r="O2518" s="49">
        <f t="shared" si="237"/>
        <v>88.106000000001103</v>
      </c>
      <c r="P2518" s="49">
        <f t="shared" si="238"/>
        <v>90.16799999999914</v>
      </c>
      <c r="Q2518" s="49">
        <f t="shared" si="239"/>
        <v>91.722000000000236</v>
      </c>
      <c r="R2518" s="49">
        <f t="shared" si="240"/>
        <v>93.5759999999987</v>
      </c>
    </row>
    <row r="2519" spans="12:18" hidden="1">
      <c r="L2519" s="71"/>
      <c r="M2519" s="48">
        <v>12.85</v>
      </c>
      <c r="N2519" s="49">
        <f t="shared" si="236"/>
        <v>85.701249999998922</v>
      </c>
      <c r="O2519" s="49">
        <f t="shared" si="237"/>
        <v>88.108750000001109</v>
      </c>
      <c r="P2519" s="49">
        <f t="shared" si="238"/>
        <v>90.169999999999135</v>
      </c>
      <c r="Q2519" s="49">
        <f t="shared" si="239"/>
        <v>91.723750000000237</v>
      </c>
      <c r="R2519" s="49">
        <f t="shared" si="240"/>
        <v>93.577499999998693</v>
      </c>
    </row>
    <row r="2520" spans="12:18" hidden="1">
      <c r="L2520" s="71"/>
      <c r="M2520" s="48">
        <v>12.86</v>
      </c>
      <c r="N2520" s="49">
        <f t="shared" si="236"/>
        <v>85.704499999998916</v>
      </c>
      <c r="O2520" s="49">
        <f t="shared" si="237"/>
        <v>88.111500000001115</v>
      </c>
      <c r="P2520" s="49">
        <f t="shared" si="238"/>
        <v>90.17199999999913</v>
      </c>
      <c r="Q2520" s="49">
        <f t="shared" si="239"/>
        <v>91.725500000000238</v>
      </c>
      <c r="R2520" s="49">
        <f t="shared" si="240"/>
        <v>93.578999999998686</v>
      </c>
    </row>
    <row r="2521" spans="12:18" hidden="1">
      <c r="L2521" s="71"/>
      <c r="M2521" s="48">
        <v>12.87</v>
      </c>
      <c r="N2521" s="49">
        <f t="shared" si="236"/>
        <v>85.70774999999891</v>
      </c>
      <c r="O2521" s="49">
        <f t="shared" si="237"/>
        <v>88.114250000001121</v>
      </c>
      <c r="P2521" s="49">
        <f t="shared" si="238"/>
        <v>90.173999999999126</v>
      </c>
      <c r="Q2521" s="49">
        <f t="shared" si="239"/>
        <v>91.72725000000024</v>
      </c>
      <c r="R2521" s="49">
        <f t="shared" si="240"/>
        <v>93.580499999998679</v>
      </c>
    </row>
    <row r="2522" spans="12:18" hidden="1">
      <c r="L2522" s="71"/>
      <c r="M2522" s="48">
        <v>12.88</v>
      </c>
      <c r="N2522" s="49">
        <f t="shared" si="236"/>
        <v>85.710999999998904</v>
      </c>
      <c r="O2522" s="49">
        <f t="shared" si="237"/>
        <v>88.117000000001127</v>
      </c>
      <c r="P2522" s="49">
        <f t="shared" si="238"/>
        <v>90.175999999999121</v>
      </c>
      <c r="Q2522" s="49">
        <f t="shared" si="239"/>
        <v>91.729000000000241</v>
      </c>
      <c r="R2522" s="49">
        <f t="shared" si="240"/>
        <v>93.581999999998672</v>
      </c>
    </row>
    <row r="2523" spans="12:18" hidden="1">
      <c r="L2523" s="71"/>
      <c r="M2523" s="48">
        <v>12.89</v>
      </c>
      <c r="N2523" s="49">
        <f t="shared" si="236"/>
        <v>85.714249999998898</v>
      </c>
      <c r="O2523" s="49">
        <f t="shared" si="237"/>
        <v>88.119750000001133</v>
      </c>
      <c r="P2523" s="49">
        <f t="shared" si="238"/>
        <v>90.177999999999116</v>
      </c>
      <c r="Q2523" s="49">
        <f t="shared" si="239"/>
        <v>91.730750000000242</v>
      </c>
      <c r="R2523" s="49">
        <f t="shared" si="240"/>
        <v>93.583499999998665</v>
      </c>
    </row>
    <row r="2524" spans="12:18" hidden="1">
      <c r="L2524" s="71"/>
      <c r="M2524" s="48">
        <v>12.9</v>
      </c>
      <c r="N2524" s="49">
        <f t="shared" si="236"/>
        <v>85.717499999998893</v>
      </c>
      <c r="O2524" s="49">
        <f t="shared" si="237"/>
        <v>88.122500000001139</v>
      </c>
      <c r="P2524" s="49">
        <f t="shared" si="238"/>
        <v>90.179999999999112</v>
      </c>
      <c r="Q2524" s="49">
        <f t="shared" si="239"/>
        <v>91.732500000000243</v>
      </c>
      <c r="R2524" s="49">
        <f t="shared" si="240"/>
        <v>93.584999999998658</v>
      </c>
    </row>
    <row r="2525" spans="12:18" hidden="1">
      <c r="L2525" s="71"/>
      <c r="M2525" s="48">
        <v>12.91</v>
      </c>
      <c r="N2525" s="49">
        <f t="shared" si="236"/>
        <v>85.720749999998887</v>
      </c>
      <c r="O2525" s="49">
        <f t="shared" si="237"/>
        <v>88.125250000001145</v>
      </c>
      <c r="P2525" s="49">
        <f t="shared" si="238"/>
        <v>90.181999999999107</v>
      </c>
      <c r="Q2525" s="49">
        <f t="shared" si="239"/>
        <v>91.734250000000245</v>
      </c>
      <c r="R2525" s="49">
        <f t="shared" si="240"/>
        <v>93.586499999998651</v>
      </c>
    </row>
    <row r="2526" spans="12:18" hidden="1">
      <c r="L2526" s="71"/>
      <c r="M2526" s="48">
        <v>12.92</v>
      </c>
      <c r="N2526" s="49">
        <f t="shared" si="236"/>
        <v>85.723999999998881</v>
      </c>
      <c r="O2526" s="49">
        <f t="shared" si="237"/>
        <v>88.128000000001151</v>
      </c>
      <c r="P2526" s="49">
        <f t="shared" si="238"/>
        <v>90.183999999999102</v>
      </c>
      <c r="Q2526" s="49">
        <f t="shared" si="239"/>
        <v>91.736000000000246</v>
      </c>
      <c r="R2526" s="49">
        <f t="shared" si="240"/>
        <v>93.587999999998644</v>
      </c>
    </row>
    <row r="2527" spans="12:18" hidden="1">
      <c r="L2527" s="71"/>
      <c r="M2527" s="48">
        <v>12.93</v>
      </c>
      <c r="N2527" s="49">
        <f t="shared" si="236"/>
        <v>85.727249999998875</v>
      </c>
      <c r="O2527" s="49">
        <f t="shared" si="237"/>
        <v>88.130750000001157</v>
      </c>
      <c r="P2527" s="49">
        <f t="shared" si="238"/>
        <v>90.185999999999098</v>
      </c>
      <c r="Q2527" s="49">
        <f t="shared" si="239"/>
        <v>91.737750000000247</v>
      </c>
      <c r="R2527" s="49">
        <f t="shared" si="240"/>
        <v>93.589499999998637</v>
      </c>
    </row>
    <row r="2528" spans="12:18" hidden="1">
      <c r="L2528" s="71"/>
      <c r="M2528" s="48">
        <v>12.94</v>
      </c>
      <c r="N2528" s="49">
        <f t="shared" ref="N2528:N2591" si="241">N2527+0.00325</f>
        <v>85.730499999998869</v>
      </c>
      <c r="O2528" s="49">
        <f t="shared" ref="O2528:O2591" si="242">O2527+0.00275</f>
        <v>88.133500000001163</v>
      </c>
      <c r="P2528" s="49">
        <f t="shared" ref="P2528:P2591" si="243">P2527+0.002</f>
        <v>90.187999999999093</v>
      </c>
      <c r="Q2528" s="49">
        <f t="shared" ref="Q2528:Q2591" si="244">Q2527+0.00175</f>
        <v>91.739500000000248</v>
      </c>
      <c r="R2528" s="49">
        <f t="shared" ref="R2528:R2591" si="245">R2527+0.0015</f>
        <v>93.59099999999863</v>
      </c>
    </row>
    <row r="2529" spans="12:18" hidden="1">
      <c r="L2529" s="71"/>
      <c r="M2529" s="48">
        <v>12.95</v>
      </c>
      <c r="N2529" s="49">
        <f t="shared" si="241"/>
        <v>85.733749999998864</v>
      </c>
      <c r="O2529" s="49">
        <f t="shared" si="242"/>
        <v>88.136250000001169</v>
      </c>
      <c r="P2529" s="49">
        <f t="shared" si="243"/>
        <v>90.189999999999088</v>
      </c>
      <c r="Q2529" s="49">
        <f t="shared" si="244"/>
        <v>91.74125000000025</v>
      </c>
      <c r="R2529" s="49">
        <f t="shared" si="245"/>
        <v>93.592499999998623</v>
      </c>
    </row>
    <row r="2530" spans="12:18" hidden="1">
      <c r="L2530" s="71"/>
      <c r="M2530" s="48">
        <v>12.96</v>
      </c>
      <c r="N2530" s="49">
        <f t="shared" si="241"/>
        <v>85.736999999998858</v>
      </c>
      <c r="O2530" s="49">
        <f t="shared" si="242"/>
        <v>88.139000000001175</v>
      </c>
      <c r="P2530" s="49">
        <f t="shared" si="243"/>
        <v>90.191999999999084</v>
      </c>
      <c r="Q2530" s="49">
        <f t="shared" si="244"/>
        <v>91.743000000000251</v>
      </c>
      <c r="R2530" s="49">
        <f t="shared" si="245"/>
        <v>93.593999999998616</v>
      </c>
    </row>
    <row r="2531" spans="12:18" hidden="1">
      <c r="L2531" s="71"/>
      <c r="M2531" s="48">
        <v>12.97</v>
      </c>
      <c r="N2531" s="49">
        <f t="shared" si="241"/>
        <v>85.740249999998852</v>
      </c>
      <c r="O2531" s="49">
        <f t="shared" si="242"/>
        <v>88.141750000001181</v>
      </c>
      <c r="P2531" s="49">
        <f t="shared" si="243"/>
        <v>90.193999999999079</v>
      </c>
      <c r="Q2531" s="49">
        <f t="shared" si="244"/>
        <v>91.744750000000252</v>
      </c>
      <c r="R2531" s="49">
        <f t="shared" si="245"/>
        <v>93.595499999998609</v>
      </c>
    </row>
    <row r="2532" spans="12:18" hidden="1">
      <c r="L2532" s="71"/>
      <c r="M2532" s="48">
        <v>12.98</v>
      </c>
      <c r="N2532" s="49">
        <f t="shared" si="241"/>
        <v>85.743499999998846</v>
      </c>
      <c r="O2532" s="49">
        <f t="shared" si="242"/>
        <v>88.144500000001187</v>
      </c>
      <c r="P2532" s="49">
        <f t="shared" si="243"/>
        <v>90.195999999999074</v>
      </c>
      <c r="Q2532" s="49">
        <f t="shared" si="244"/>
        <v>91.746500000000253</v>
      </c>
      <c r="R2532" s="49">
        <f t="shared" si="245"/>
        <v>93.596999999998602</v>
      </c>
    </row>
    <row r="2533" spans="12:18" hidden="1">
      <c r="L2533" s="71"/>
      <c r="M2533" s="48">
        <v>12.99</v>
      </c>
      <c r="N2533" s="49">
        <f t="shared" si="241"/>
        <v>85.746749999998841</v>
      </c>
      <c r="O2533" s="49">
        <f t="shared" si="242"/>
        <v>88.147250000001193</v>
      </c>
      <c r="P2533" s="49">
        <f t="shared" si="243"/>
        <v>90.19799999999907</v>
      </c>
      <c r="Q2533" s="49">
        <f t="shared" si="244"/>
        <v>91.748250000000255</v>
      </c>
      <c r="R2533" s="49">
        <f t="shared" si="245"/>
        <v>93.598499999998594</v>
      </c>
    </row>
    <row r="2534" spans="12:18" hidden="1">
      <c r="L2534" s="71"/>
      <c r="M2534" s="48">
        <v>13</v>
      </c>
      <c r="N2534" s="49">
        <f t="shared" si="241"/>
        <v>85.749999999998835</v>
      </c>
      <c r="O2534" s="49">
        <f t="shared" si="242"/>
        <v>88.150000000001199</v>
      </c>
      <c r="P2534" s="49">
        <f t="shared" si="243"/>
        <v>90.199999999999065</v>
      </c>
      <c r="Q2534" s="49">
        <f t="shared" si="244"/>
        <v>91.750000000000256</v>
      </c>
      <c r="R2534" s="49">
        <f t="shared" si="245"/>
        <v>93.599999999998587</v>
      </c>
    </row>
    <row r="2535" spans="12:18" hidden="1">
      <c r="L2535" s="71"/>
      <c r="M2535" s="48">
        <v>13.01</v>
      </c>
      <c r="N2535" s="49">
        <f t="shared" si="241"/>
        <v>85.753249999998829</v>
      </c>
      <c r="O2535" s="49">
        <f t="shared" si="242"/>
        <v>88.152750000001205</v>
      </c>
      <c r="P2535" s="49">
        <f t="shared" si="243"/>
        <v>90.20199999999906</v>
      </c>
      <c r="Q2535" s="49">
        <f t="shared" si="244"/>
        <v>91.751750000000257</v>
      </c>
      <c r="R2535" s="49">
        <f t="shared" si="245"/>
        <v>93.60149999999858</v>
      </c>
    </row>
    <row r="2536" spans="12:18" hidden="1">
      <c r="L2536" s="71"/>
      <c r="M2536" s="48">
        <v>13.02</v>
      </c>
      <c r="N2536" s="49">
        <f t="shared" si="241"/>
        <v>85.756499999998823</v>
      </c>
      <c r="O2536" s="49">
        <f t="shared" si="242"/>
        <v>88.155500000001211</v>
      </c>
      <c r="P2536" s="49">
        <f t="shared" si="243"/>
        <v>90.203999999999056</v>
      </c>
      <c r="Q2536" s="49">
        <f t="shared" si="244"/>
        <v>91.753500000000258</v>
      </c>
      <c r="R2536" s="49">
        <f t="shared" si="245"/>
        <v>93.602999999998573</v>
      </c>
    </row>
    <row r="2537" spans="12:18" hidden="1">
      <c r="L2537" s="71"/>
      <c r="M2537" s="48">
        <v>13.03</v>
      </c>
      <c r="N2537" s="49">
        <f t="shared" si="241"/>
        <v>85.759749999998817</v>
      </c>
      <c r="O2537" s="49">
        <f t="shared" si="242"/>
        <v>88.158250000001217</v>
      </c>
      <c r="P2537" s="49">
        <f t="shared" si="243"/>
        <v>90.205999999999051</v>
      </c>
      <c r="Q2537" s="49">
        <f t="shared" si="244"/>
        <v>91.75525000000026</v>
      </c>
      <c r="R2537" s="49">
        <f t="shared" si="245"/>
        <v>93.604499999998566</v>
      </c>
    </row>
    <row r="2538" spans="12:18" hidden="1">
      <c r="L2538" s="71"/>
      <c r="M2538" s="48">
        <v>13.04</v>
      </c>
      <c r="N2538" s="49">
        <f t="shared" si="241"/>
        <v>85.762999999998812</v>
      </c>
      <c r="O2538" s="49">
        <f t="shared" si="242"/>
        <v>88.161000000001223</v>
      </c>
      <c r="P2538" s="49">
        <f t="shared" si="243"/>
        <v>90.207999999999046</v>
      </c>
      <c r="Q2538" s="49">
        <f t="shared" si="244"/>
        <v>91.757000000000261</v>
      </c>
      <c r="R2538" s="49">
        <f t="shared" si="245"/>
        <v>93.605999999998559</v>
      </c>
    </row>
    <row r="2539" spans="12:18" hidden="1">
      <c r="L2539" s="71"/>
      <c r="M2539" s="48">
        <v>13.05</v>
      </c>
      <c r="N2539" s="49">
        <f t="shared" si="241"/>
        <v>85.766249999998806</v>
      </c>
      <c r="O2539" s="49">
        <f t="shared" si="242"/>
        <v>88.16375000000123</v>
      </c>
      <c r="P2539" s="49">
        <f t="shared" si="243"/>
        <v>90.209999999999042</v>
      </c>
      <c r="Q2539" s="49">
        <f t="shared" si="244"/>
        <v>91.758750000000262</v>
      </c>
      <c r="R2539" s="49">
        <f t="shared" si="245"/>
        <v>93.607499999998552</v>
      </c>
    </row>
    <row r="2540" spans="12:18" hidden="1">
      <c r="L2540" s="71"/>
      <c r="M2540" s="48">
        <v>13.06</v>
      </c>
      <c r="N2540" s="49">
        <f t="shared" si="241"/>
        <v>85.7694999999988</v>
      </c>
      <c r="O2540" s="49">
        <f t="shared" si="242"/>
        <v>88.166500000001236</v>
      </c>
      <c r="P2540" s="49">
        <f t="shared" si="243"/>
        <v>90.211999999999037</v>
      </c>
      <c r="Q2540" s="49">
        <f t="shared" si="244"/>
        <v>91.760500000000263</v>
      </c>
      <c r="R2540" s="49">
        <f t="shared" si="245"/>
        <v>93.608999999998545</v>
      </c>
    </row>
    <row r="2541" spans="12:18" hidden="1">
      <c r="L2541" s="71"/>
      <c r="M2541" s="48">
        <v>13.07</v>
      </c>
      <c r="N2541" s="49">
        <f t="shared" si="241"/>
        <v>85.772749999998794</v>
      </c>
      <c r="O2541" s="49">
        <f t="shared" si="242"/>
        <v>88.169250000001242</v>
      </c>
      <c r="P2541" s="49">
        <f t="shared" si="243"/>
        <v>90.213999999999032</v>
      </c>
      <c r="Q2541" s="49">
        <f t="shared" si="244"/>
        <v>91.762250000000265</v>
      </c>
      <c r="R2541" s="49">
        <f t="shared" si="245"/>
        <v>93.610499999998538</v>
      </c>
    </row>
    <row r="2542" spans="12:18" hidden="1">
      <c r="L2542" s="71"/>
      <c r="M2542" s="48">
        <v>13.08</v>
      </c>
      <c r="N2542" s="49">
        <f t="shared" si="241"/>
        <v>85.775999999998788</v>
      </c>
      <c r="O2542" s="49">
        <f t="shared" si="242"/>
        <v>88.172000000001248</v>
      </c>
      <c r="P2542" s="49">
        <f t="shared" si="243"/>
        <v>90.215999999999028</v>
      </c>
      <c r="Q2542" s="49">
        <f t="shared" si="244"/>
        <v>91.764000000000266</v>
      </c>
      <c r="R2542" s="49">
        <f t="shared" si="245"/>
        <v>93.611999999998531</v>
      </c>
    </row>
    <row r="2543" spans="12:18" hidden="1">
      <c r="L2543" s="71"/>
      <c r="M2543" s="48">
        <v>13.09</v>
      </c>
      <c r="N2543" s="49">
        <f t="shared" si="241"/>
        <v>85.779249999998783</v>
      </c>
      <c r="O2543" s="49">
        <f t="shared" si="242"/>
        <v>88.174750000001254</v>
      </c>
      <c r="P2543" s="49">
        <f t="shared" si="243"/>
        <v>90.217999999999023</v>
      </c>
      <c r="Q2543" s="49">
        <f t="shared" si="244"/>
        <v>91.765750000000267</v>
      </c>
      <c r="R2543" s="49">
        <f t="shared" si="245"/>
        <v>93.613499999998524</v>
      </c>
    </row>
    <row r="2544" spans="12:18" hidden="1">
      <c r="L2544" s="71"/>
      <c r="M2544" s="48">
        <v>13.1</v>
      </c>
      <c r="N2544" s="49">
        <f t="shared" si="241"/>
        <v>85.782499999998777</v>
      </c>
      <c r="O2544" s="49">
        <f t="shared" si="242"/>
        <v>88.17750000000126</v>
      </c>
      <c r="P2544" s="49">
        <f t="shared" si="243"/>
        <v>90.219999999999018</v>
      </c>
      <c r="Q2544" s="49">
        <f t="shared" si="244"/>
        <v>91.767500000000268</v>
      </c>
      <c r="R2544" s="49">
        <f t="shared" si="245"/>
        <v>93.614999999998517</v>
      </c>
    </row>
    <row r="2545" spans="12:18" hidden="1">
      <c r="L2545" s="71"/>
      <c r="M2545" s="48">
        <v>13.11</v>
      </c>
      <c r="N2545" s="49">
        <f t="shared" si="241"/>
        <v>85.785749999998771</v>
      </c>
      <c r="O2545" s="49">
        <f t="shared" si="242"/>
        <v>88.180250000001266</v>
      </c>
      <c r="P2545" s="49">
        <f t="shared" si="243"/>
        <v>90.221999999999014</v>
      </c>
      <c r="Q2545" s="49">
        <f t="shared" si="244"/>
        <v>91.76925000000027</v>
      </c>
      <c r="R2545" s="49">
        <f t="shared" si="245"/>
        <v>93.61649999999851</v>
      </c>
    </row>
    <row r="2546" spans="12:18" hidden="1">
      <c r="L2546" s="71"/>
      <c r="M2546" s="48">
        <v>13.12</v>
      </c>
      <c r="N2546" s="49">
        <f t="shared" si="241"/>
        <v>85.788999999998765</v>
      </c>
      <c r="O2546" s="49">
        <f t="shared" si="242"/>
        <v>88.183000000001272</v>
      </c>
      <c r="P2546" s="49">
        <f t="shared" si="243"/>
        <v>90.223999999999009</v>
      </c>
      <c r="Q2546" s="49">
        <f t="shared" si="244"/>
        <v>91.771000000000271</v>
      </c>
      <c r="R2546" s="49">
        <f t="shared" si="245"/>
        <v>93.617999999998503</v>
      </c>
    </row>
    <row r="2547" spans="12:18" hidden="1">
      <c r="L2547" s="71"/>
      <c r="M2547" s="48">
        <v>13.13</v>
      </c>
      <c r="N2547" s="49">
        <f t="shared" si="241"/>
        <v>85.792249999998759</v>
      </c>
      <c r="O2547" s="49">
        <f t="shared" si="242"/>
        <v>88.185750000001278</v>
      </c>
      <c r="P2547" s="49">
        <f t="shared" si="243"/>
        <v>90.225999999999004</v>
      </c>
      <c r="Q2547" s="49">
        <f t="shared" si="244"/>
        <v>91.772750000000272</v>
      </c>
      <c r="R2547" s="49">
        <f t="shared" si="245"/>
        <v>93.619499999998496</v>
      </c>
    </row>
    <row r="2548" spans="12:18" hidden="1">
      <c r="L2548" s="71"/>
      <c r="M2548" s="48">
        <v>13.14</v>
      </c>
      <c r="N2548" s="49">
        <f t="shared" si="241"/>
        <v>85.795499999998754</v>
      </c>
      <c r="O2548" s="49">
        <f t="shared" si="242"/>
        <v>88.188500000001284</v>
      </c>
      <c r="P2548" s="49">
        <f t="shared" si="243"/>
        <v>90.227999999999</v>
      </c>
      <c r="Q2548" s="49">
        <f t="shared" si="244"/>
        <v>91.774500000000273</v>
      </c>
      <c r="R2548" s="49">
        <f t="shared" si="245"/>
        <v>93.620999999998489</v>
      </c>
    </row>
    <row r="2549" spans="12:18" hidden="1">
      <c r="L2549" s="71"/>
      <c r="M2549" s="48">
        <v>13.15</v>
      </c>
      <c r="N2549" s="49">
        <f t="shared" si="241"/>
        <v>85.798749999998748</v>
      </c>
      <c r="O2549" s="49">
        <f t="shared" si="242"/>
        <v>88.19125000000129</v>
      </c>
      <c r="P2549" s="49">
        <f t="shared" si="243"/>
        <v>90.229999999998995</v>
      </c>
      <c r="Q2549" s="49">
        <f t="shared" si="244"/>
        <v>91.776250000000275</v>
      </c>
      <c r="R2549" s="49">
        <f t="shared" si="245"/>
        <v>93.622499999998482</v>
      </c>
    </row>
    <row r="2550" spans="12:18" hidden="1">
      <c r="L2550" s="71"/>
      <c r="M2550" s="48">
        <v>13.16</v>
      </c>
      <c r="N2550" s="49">
        <f t="shared" si="241"/>
        <v>85.801999999998742</v>
      </c>
      <c r="O2550" s="49">
        <f t="shared" si="242"/>
        <v>88.194000000001296</v>
      </c>
      <c r="P2550" s="49">
        <f t="shared" si="243"/>
        <v>90.23199999999899</v>
      </c>
      <c r="Q2550" s="49">
        <f t="shared" si="244"/>
        <v>91.778000000000276</v>
      </c>
      <c r="R2550" s="49">
        <f t="shared" si="245"/>
        <v>93.623999999998475</v>
      </c>
    </row>
    <row r="2551" spans="12:18" hidden="1">
      <c r="L2551" s="71"/>
      <c r="M2551" s="48">
        <v>13.17</v>
      </c>
      <c r="N2551" s="49">
        <f t="shared" si="241"/>
        <v>85.805249999998736</v>
      </c>
      <c r="O2551" s="49">
        <f t="shared" si="242"/>
        <v>88.196750000001302</v>
      </c>
      <c r="P2551" s="49">
        <f t="shared" si="243"/>
        <v>90.233999999998986</v>
      </c>
      <c r="Q2551" s="49">
        <f t="shared" si="244"/>
        <v>91.779750000000277</v>
      </c>
      <c r="R2551" s="49">
        <f t="shared" si="245"/>
        <v>93.625499999998468</v>
      </c>
    </row>
    <row r="2552" spans="12:18" hidden="1">
      <c r="L2552" s="71"/>
      <c r="M2552" s="48">
        <v>13.18</v>
      </c>
      <c r="N2552" s="49">
        <f t="shared" si="241"/>
        <v>85.80849999999873</v>
      </c>
      <c r="O2552" s="49">
        <f t="shared" si="242"/>
        <v>88.199500000001308</v>
      </c>
      <c r="P2552" s="49">
        <f t="shared" si="243"/>
        <v>90.235999999998981</v>
      </c>
      <c r="Q2552" s="49">
        <f t="shared" si="244"/>
        <v>91.781500000000278</v>
      </c>
      <c r="R2552" s="49">
        <f t="shared" si="245"/>
        <v>93.626999999998461</v>
      </c>
    </row>
    <row r="2553" spans="12:18" hidden="1">
      <c r="L2553" s="71"/>
      <c r="M2553" s="48">
        <v>13.19</v>
      </c>
      <c r="N2553" s="49">
        <f t="shared" si="241"/>
        <v>85.811749999998725</v>
      </c>
      <c r="O2553" s="49">
        <f t="shared" si="242"/>
        <v>88.202250000001314</v>
      </c>
      <c r="P2553" s="49">
        <f t="shared" si="243"/>
        <v>90.237999999998976</v>
      </c>
      <c r="Q2553" s="49">
        <f t="shared" si="244"/>
        <v>91.78325000000028</v>
      </c>
      <c r="R2553" s="49">
        <f t="shared" si="245"/>
        <v>93.628499999998454</v>
      </c>
    </row>
    <row r="2554" spans="12:18" hidden="1">
      <c r="L2554" s="71"/>
      <c r="M2554" s="48">
        <v>13.2</v>
      </c>
      <c r="N2554" s="49">
        <f t="shared" si="241"/>
        <v>85.814999999998719</v>
      </c>
      <c r="O2554" s="49">
        <f t="shared" si="242"/>
        <v>88.20500000000132</v>
      </c>
      <c r="P2554" s="49">
        <f t="shared" si="243"/>
        <v>90.239999999998972</v>
      </c>
      <c r="Q2554" s="49">
        <f t="shared" si="244"/>
        <v>91.785000000000281</v>
      </c>
      <c r="R2554" s="49">
        <f t="shared" si="245"/>
        <v>93.629999999998446</v>
      </c>
    </row>
    <row r="2555" spans="12:18" hidden="1">
      <c r="L2555" s="71"/>
      <c r="M2555" s="48">
        <v>13.21</v>
      </c>
      <c r="N2555" s="49">
        <f t="shared" si="241"/>
        <v>85.818249999998713</v>
      </c>
      <c r="O2555" s="49">
        <f t="shared" si="242"/>
        <v>88.207750000001326</v>
      </c>
      <c r="P2555" s="49">
        <f t="shared" si="243"/>
        <v>90.241999999998967</v>
      </c>
      <c r="Q2555" s="49">
        <f t="shared" si="244"/>
        <v>91.786750000000282</v>
      </c>
      <c r="R2555" s="49">
        <f t="shared" si="245"/>
        <v>93.631499999998439</v>
      </c>
    </row>
    <row r="2556" spans="12:18" hidden="1">
      <c r="L2556" s="71"/>
      <c r="M2556" s="48">
        <v>13.22</v>
      </c>
      <c r="N2556" s="49">
        <f t="shared" si="241"/>
        <v>85.821499999998707</v>
      </c>
      <c r="O2556" s="49">
        <f t="shared" si="242"/>
        <v>88.210500000001332</v>
      </c>
      <c r="P2556" s="49">
        <f t="shared" si="243"/>
        <v>90.243999999998962</v>
      </c>
      <c r="Q2556" s="49">
        <f t="shared" si="244"/>
        <v>91.788500000000283</v>
      </c>
      <c r="R2556" s="49">
        <f t="shared" si="245"/>
        <v>93.632999999998432</v>
      </c>
    </row>
    <row r="2557" spans="12:18" hidden="1">
      <c r="L2557" s="71"/>
      <c r="M2557" s="48">
        <v>13.23</v>
      </c>
      <c r="N2557" s="49">
        <f t="shared" si="241"/>
        <v>85.824749999998701</v>
      </c>
      <c r="O2557" s="49">
        <f t="shared" si="242"/>
        <v>88.213250000001338</v>
      </c>
      <c r="P2557" s="49">
        <f t="shared" si="243"/>
        <v>90.245999999998958</v>
      </c>
      <c r="Q2557" s="49">
        <f t="shared" si="244"/>
        <v>91.790250000000285</v>
      </c>
      <c r="R2557" s="49">
        <f t="shared" si="245"/>
        <v>93.634499999998425</v>
      </c>
    </row>
    <row r="2558" spans="12:18" hidden="1">
      <c r="L2558" s="71"/>
      <c r="M2558" s="48">
        <v>13.24</v>
      </c>
      <c r="N2558" s="49">
        <f t="shared" si="241"/>
        <v>85.827999999998696</v>
      </c>
      <c r="O2558" s="49">
        <f t="shared" si="242"/>
        <v>88.216000000001344</v>
      </c>
      <c r="P2558" s="49">
        <f t="shared" si="243"/>
        <v>90.247999999998953</v>
      </c>
      <c r="Q2558" s="49">
        <f t="shared" si="244"/>
        <v>91.792000000000286</v>
      </c>
      <c r="R2558" s="49">
        <f t="shared" si="245"/>
        <v>93.635999999998418</v>
      </c>
    </row>
    <row r="2559" spans="12:18" hidden="1">
      <c r="L2559" s="71"/>
      <c r="M2559" s="48">
        <v>13.25</v>
      </c>
      <c r="N2559" s="49">
        <f t="shared" si="241"/>
        <v>85.83124999999869</v>
      </c>
      <c r="O2559" s="49">
        <f t="shared" si="242"/>
        <v>88.21875000000135</v>
      </c>
      <c r="P2559" s="49">
        <f t="shared" si="243"/>
        <v>90.249999999998948</v>
      </c>
      <c r="Q2559" s="49">
        <f t="shared" si="244"/>
        <v>91.793750000000287</v>
      </c>
      <c r="R2559" s="49">
        <f t="shared" si="245"/>
        <v>93.637499999998411</v>
      </c>
    </row>
    <row r="2560" spans="12:18" hidden="1">
      <c r="L2560" s="71"/>
      <c r="M2560" s="48">
        <v>13.26</v>
      </c>
      <c r="N2560" s="49">
        <f t="shared" si="241"/>
        <v>85.834499999998684</v>
      </c>
      <c r="O2560" s="49">
        <f t="shared" si="242"/>
        <v>88.221500000001356</v>
      </c>
      <c r="P2560" s="49">
        <f t="shared" si="243"/>
        <v>90.251999999998944</v>
      </c>
      <c r="Q2560" s="49">
        <f t="shared" si="244"/>
        <v>91.795500000000288</v>
      </c>
      <c r="R2560" s="49">
        <f t="shared" si="245"/>
        <v>93.638999999998404</v>
      </c>
    </row>
    <row r="2561" spans="12:18" hidden="1">
      <c r="L2561" s="71"/>
      <c r="M2561" s="48">
        <v>13.27</v>
      </c>
      <c r="N2561" s="49">
        <f t="shared" si="241"/>
        <v>85.837749999998678</v>
      </c>
      <c r="O2561" s="49">
        <f t="shared" si="242"/>
        <v>88.224250000001362</v>
      </c>
      <c r="P2561" s="49">
        <f t="shared" si="243"/>
        <v>90.253999999998939</v>
      </c>
      <c r="Q2561" s="49">
        <f t="shared" si="244"/>
        <v>91.79725000000029</v>
      </c>
      <c r="R2561" s="49">
        <f t="shared" si="245"/>
        <v>93.640499999998397</v>
      </c>
    </row>
    <row r="2562" spans="12:18" hidden="1">
      <c r="L2562" s="71"/>
      <c r="M2562" s="48">
        <v>13.28</v>
      </c>
      <c r="N2562" s="49">
        <f t="shared" si="241"/>
        <v>85.840999999998672</v>
      </c>
      <c r="O2562" s="49">
        <f t="shared" si="242"/>
        <v>88.227000000001368</v>
      </c>
      <c r="P2562" s="49">
        <f t="shared" si="243"/>
        <v>90.255999999998934</v>
      </c>
      <c r="Q2562" s="49">
        <f t="shared" si="244"/>
        <v>91.799000000000291</v>
      </c>
      <c r="R2562" s="49">
        <f t="shared" si="245"/>
        <v>93.64199999999839</v>
      </c>
    </row>
    <row r="2563" spans="12:18" hidden="1">
      <c r="L2563" s="71"/>
      <c r="M2563" s="48">
        <v>13.29</v>
      </c>
      <c r="N2563" s="49">
        <f t="shared" si="241"/>
        <v>85.844249999998667</v>
      </c>
      <c r="O2563" s="49">
        <f t="shared" si="242"/>
        <v>88.229750000001374</v>
      </c>
      <c r="P2563" s="49">
        <f t="shared" si="243"/>
        <v>90.25799999999893</v>
      </c>
      <c r="Q2563" s="49">
        <f t="shared" si="244"/>
        <v>91.800750000000292</v>
      </c>
      <c r="R2563" s="49">
        <f t="shared" si="245"/>
        <v>93.643499999998383</v>
      </c>
    </row>
    <row r="2564" spans="12:18" hidden="1">
      <c r="L2564" s="71"/>
      <c r="M2564" s="48">
        <v>13.3</v>
      </c>
      <c r="N2564" s="49">
        <f t="shared" si="241"/>
        <v>85.847499999998661</v>
      </c>
      <c r="O2564" s="49">
        <f t="shared" si="242"/>
        <v>88.23250000000138</v>
      </c>
      <c r="P2564" s="49">
        <f t="shared" si="243"/>
        <v>90.259999999998925</v>
      </c>
      <c r="Q2564" s="49">
        <f t="shared" si="244"/>
        <v>91.802500000000293</v>
      </c>
      <c r="R2564" s="49">
        <f t="shared" si="245"/>
        <v>93.644999999998376</v>
      </c>
    </row>
    <row r="2565" spans="12:18" hidden="1">
      <c r="L2565" s="71"/>
      <c r="M2565" s="48">
        <v>13.31</v>
      </c>
      <c r="N2565" s="49">
        <f t="shared" si="241"/>
        <v>85.850749999998655</v>
      </c>
      <c r="O2565" s="49">
        <f t="shared" si="242"/>
        <v>88.235250000001386</v>
      </c>
      <c r="P2565" s="49">
        <f t="shared" si="243"/>
        <v>90.26199999999892</v>
      </c>
      <c r="Q2565" s="49">
        <f t="shared" si="244"/>
        <v>91.804250000000295</v>
      </c>
      <c r="R2565" s="49">
        <f t="shared" si="245"/>
        <v>93.646499999998369</v>
      </c>
    </row>
    <row r="2566" spans="12:18" hidden="1">
      <c r="L2566" s="71"/>
      <c r="M2566" s="48">
        <v>13.32</v>
      </c>
      <c r="N2566" s="49">
        <f t="shared" si="241"/>
        <v>85.853999999998649</v>
      </c>
      <c r="O2566" s="49">
        <f t="shared" si="242"/>
        <v>88.238000000001392</v>
      </c>
      <c r="P2566" s="49">
        <f t="shared" si="243"/>
        <v>90.263999999998916</v>
      </c>
      <c r="Q2566" s="49">
        <f t="shared" si="244"/>
        <v>91.806000000000296</v>
      </c>
      <c r="R2566" s="49">
        <f t="shared" si="245"/>
        <v>93.647999999998362</v>
      </c>
    </row>
    <row r="2567" spans="12:18" hidden="1">
      <c r="L2567" s="71"/>
      <c r="M2567" s="48">
        <v>13.33</v>
      </c>
      <c r="N2567" s="49">
        <f t="shared" si="241"/>
        <v>85.857249999998643</v>
      </c>
      <c r="O2567" s="49">
        <f t="shared" si="242"/>
        <v>88.240750000001398</v>
      </c>
      <c r="P2567" s="49">
        <f t="shared" si="243"/>
        <v>90.265999999998911</v>
      </c>
      <c r="Q2567" s="49">
        <f t="shared" si="244"/>
        <v>91.807750000000297</v>
      </c>
      <c r="R2567" s="49">
        <f t="shared" si="245"/>
        <v>93.649499999998355</v>
      </c>
    </row>
    <row r="2568" spans="12:18" hidden="1">
      <c r="L2568" s="71"/>
      <c r="M2568" s="48">
        <v>13.34</v>
      </c>
      <c r="N2568" s="49">
        <f t="shared" si="241"/>
        <v>85.860499999998638</v>
      </c>
      <c r="O2568" s="49">
        <f t="shared" si="242"/>
        <v>88.243500000001404</v>
      </c>
      <c r="P2568" s="49">
        <f t="shared" si="243"/>
        <v>90.267999999998906</v>
      </c>
      <c r="Q2568" s="49">
        <f t="shared" si="244"/>
        <v>91.809500000000298</v>
      </c>
      <c r="R2568" s="49">
        <f t="shared" si="245"/>
        <v>93.650999999998348</v>
      </c>
    </row>
    <row r="2569" spans="12:18" hidden="1">
      <c r="L2569" s="71"/>
      <c r="M2569" s="48">
        <v>13.35</v>
      </c>
      <c r="N2569" s="49">
        <f t="shared" si="241"/>
        <v>85.863749999998632</v>
      </c>
      <c r="O2569" s="49">
        <f t="shared" si="242"/>
        <v>88.24625000000141</v>
      </c>
      <c r="P2569" s="49">
        <f t="shared" si="243"/>
        <v>90.269999999998902</v>
      </c>
      <c r="Q2569" s="49">
        <f t="shared" si="244"/>
        <v>91.8112500000003</v>
      </c>
      <c r="R2569" s="49">
        <f t="shared" si="245"/>
        <v>93.652499999998341</v>
      </c>
    </row>
    <row r="2570" spans="12:18" hidden="1">
      <c r="L2570" s="71"/>
      <c r="M2570" s="48">
        <v>13.36</v>
      </c>
      <c r="N2570" s="49">
        <f t="shared" si="241"/>
        <v>85.866999999998626</v>
      </c>
      <c r="O2570" s="49">
        <f t="shared" si="242"/>
        <v>88.249000000001416</v>
      </c>
      <c r="P2570" s="49">
        <f t="shared" si="243"/>
        <v>90.271999999998897</v>
      </c>
      <c r="Q2570" s="49">
        <f t="shared" si="244"/>
        <v>91.813000000000301</v>
      </c>
      <c r="R2570" s="49">
        <f t="shared" si="245"/>
        <v>93.653999999998334</v>
      </c>
    </row>
    <row r="2571" spans="12:18" hidden="1">
      <c r="L2571" s="71"/>
      <c r="M2571" s="48">
        <v>13.37</v>
      </c>
      <c r="N2571" s="49">
        <f t="shared" si="241"/>
        <v>85.87024999999862</v>
      </c>
      <c r="O2571" s="49">
        <f t="shared" si="242"/>
        <v>88.251750000001422</v>
      </c>
      <c r="P2571" s="49">
        <f t="shared" si="243"/>
        <v>90.273999999998892</v>
      </c>
      <c r="Q2571" s="49">
        <f t="shared" si="244"/>
        <v>91.814750000000302</v>
      </c>
      <c r="R2571" s="49">
        <f t="shared" si="245"/>
        <v>93.655499999998327</v>
      </c>
    </row>
    <row r="2572" spans="12:18" hidden="1">
      <c r="L2572" s="71"/>
      <c r="M2572" s="48">
        <v>13.38</v>
      </c>
      <c r="N2572" s="49">
        <f t="shared" si="241"/>
        <v>85.873499999998614</v>
      </c>
      <c r="O2572" s="49">
        <f t="shared" si="242"/>
        <v>88.254500000001428</v>
      </c>
      <c r="P2572" s="49">
        <f t="shared" si="243"/>
        <v>90.275999999998888</v>
      </c>
      <c r="Q2572" s="49">
        <f t="shared" si="244"/>
        <v>91.816500000000303</v>
      </c>
      <c r="R2572" s="49">
        <f t="shared" si="245"/>
        <v>93.65699999999832</v>
      </c>
    </row>
    <row r="2573" spans="12:18" hidden="1">
      <c r="L2573" s="71"/>
      <c r="M2573" s="48">
        <v>13.39</v>
      </c>
      <c r="N2573" s="49">
        <f t="shared" si="241"/>
        <v>85.876749999998609</v>
      </c>
      <c r="O2573" s="49">
        <f t="shared" si="242"/>
        <v>88.257250000001434</v>
      </c>
      <c r="P2573" s="49">
        <f t="shared" si="243"/>
        <v>90.277999999998883</v>
      </c>
      <c r="Q2573" s="49">
        <f t="shared" si="244"/>
        <v>91.818250000000305</v>
      </c>
      <c r="R2573" s="49">
        <f t="shared" si="245"/>
        <v>93.658499999998313</v>
      </c>
    </row>
    <row r="2574" spans="12:18" hidden="1">
      <c r="L2574" s="71"/>
      <c r="M2574" s="48">
        <v>13.4</v>
      </c>
      <c r="N2574" s="49">
        <f t="shared" si="241"/>
        <v>85.879999999998603</v>
      </c>
      <c r="O2574" s="49">
        <f t="shared" si="242"/>
        <v>88.26000000000144</v>
      </c>
      <c r="P2574" s="49">
        <f t="shared" si="243"/>
        <v>90.279999999998878</v>
      </c>
      <c r="Q2574" s="49">
        <f t="shared" si="244"/>
        <v>91.820000000000306</v>
      </c>
      <c r="R2574" s="49">
        <f t="shared" si="245"/>
        <v>93.659999999998305</v>
      </c>
    </row>
    <row r="2575" spans="12:18" hidden="1">
      <c r="L2575" s="71"/>
      <c r="M2575" s="48">
        <v>13.41</v>
      </c>
      <c r="N2575" s="49">
        <f t="shared" si="241"/>
        <v>85.883249999998597</v>
      </c>
      <c r="O2575" s="49">
        <f t="shared" si="242"/>
        <v>88.262750000001446</v>
      </c>
      <c r="P2575" s="49">
        <f t="shared" si="243"/>
        <v>90.281999999998874</v>
      </c>
      <c r="Q2575" s="49">
        <f t="shared" si="244"/>
        <v>91.821750000000307</v>
      </c>
      <c r="R2575" s="49">
        <f t="shared" si="245"/>
        <v>93.661499999998298</v>
      </c>
    </row>
    <row r="2576" spans="12:18" hidden="1">
      <c r="L2576" s="71"/>
      <c r="M2576" s="48">
        <v>13.42</v>
      </c>
      <c r="N2576" s="49">
        <f t="shared" si="241"/>
        <v>85.886499999998591</v>
      </c>
      <c r="O2576" s="49">
        <f t="shared" si="242"/>
        <v>88.265500000001452</v>
      </c>
      <c r="P2576" s="49">
        <f t="shared" si="243"/>
        <v>90.283999999998869</v>
      </c>
      <c r="Q2576" s="49">
        <f t="shared" si="244"/>
        <v>91.823500000000308</v>
      </c>
      <c r="R2576" s="49">
        <f t="shared" si="245"/>
        <v>93.662999999998291</v>
      </c>
    </row>
    <row r="2577" spans="12:18" hidden="1">
      <c r="L2577" s="71"/>
      <c r="M2577" s="48">
        <v>13.43</v>
      </c>
      <c r="N2577" s="49">
        <f t="shared" si="241"/>
        <v>85.889749999998585</v>
      </c>
      <c r="O2577" s="49">
        <f t="shared" si="242"/>
        <v>88.268250000001458</v>
      </c>
      <c r="P2577" s="49">
        <f t="shared" si="243"/>
        <v>90.285999999998864</v>
      </c>
      <c r="Q2577" s="49">
        <f t="shared" si="244"/>
        <v>91.82525000000031</v>
      </c>
      <c r="R2577" s="49">
        <f t="shared" si="245"/>
        <v>93.664499999998284</v>
      </c>
    </row>
    <row r="2578" spans="12:18" hidden="1">
      <c r="L2578" s="71"/>
      <c r="M2578" s="48">
        <v>13.44</v>
      </c>
      <c r="N2578" s="49">
        <f t="shared" si="241"/>
        <v>85.89299999999858</v>
      </c>
      <c r="O2578" s="49">
        <f t="shared" si="242"/>
        <v>88.271000000001465</v>
      </c>
      <c r="P2578" s="49">
        <f t="shared" si="243"/>
        <v>90.28799999999886</v>
      </c>
      <c r="Q2578" s="49">
        <f t="shared" si="244"/>
        <v>91.827000000000311</v>
      </c>
      <c r="R2578" s="49">
        <f t="shared" si="245"/>
        <v>93.665999999998277</v>
      </c>
    </row>
    <row r="2579" spans="12:18" hidden="1">
      <c r="L2579" s="71"/>
      <c r="M2579" s="48">
        <v>13.45</v>
      </c>
      <c r="N2579" s="49">
        <f t="shared" si="241"/>
        <v>85.896249999998574</v>
      </c>
      <c r="O2579" s="49">
        <f t="shared" si="242"/>
        <v>88.273750000001471</v>
      </c>
      <c r="P2579" s="49">
        <f t="shared" si="243"/>
        <v>90.289999999998855</v>
      </c>
      <c r="Q2579" s="49">
        <f t="shared" si="244"/>
        <v>91.828750000000312</v>
      </c>
      <c r="R2579" s="49">
        <f t="shared" si="245"/>
        <v>93.66749999999827</v>
      </c>
    </row>
    <row r="2580" spans="12:18" hidden="1">
      <c r="L2580" s="71"/>
      <c r="M2580" s="48">
        <v>13.46</v>
      </c>
      <c r="N2580" s="49">
        <f t="shared" si="241"/>
        <v>85.899499999998568</v>
      </c>
      <c r="O2580" s="49">
        <f t="shared" si="242"/>
        <v>88.276500000001477</v>
      </c>
      <c r="P2580" s="49">
        <f t="shared" si="243"/>
        <v>90.291999999998851</v>
      </c>
      <c r="Q2580" s="49">
        <f t="shared" si="244"/>
        <v>91.830500000000313</v>
      </c>
      <c r="R2580" s="49">
        <f t="shared" si="245"/>
        <v>93.668999999998263</v>
      </c>
    </row>
    <row r="2581" spans="12:18" hidden="1">
      <c r="L2581" s="71"/>
      <c r="M2581" s="48">
        <v>13.47</v>
      </c>
      <c r="N2581" s="49">
        <f t="shared" si="241"/>
        <v>85.902749999998562</v>
      </c>
      <c r="O2581" s="49">
        <f t="shared" si="242"/>
        <v>88.279250000001483</v>
      </c>
      <c r="P2581" s="49">
        <f t="shared" si="243"/>
        <v>90.293999999998846</v>
      </c>
      <c r="Q2581" s="49">
        <f t="shared" si="244"/>
        <v>91.832250000000315</v>
      </c>
      <c r="R2581" s="49">
        <f t="shared" si="245"/>
        <v>93.670499999998256</v>
      </c>
    </row>
    <row r="2582" spans="12:18" hidden="1">
      <c r="L2582" s="71"/>
      <c r="M2582" s="48">
        <v>13.48</v>
      </c>
      <c r="N2582" s="49">
        <f t="shared" si="241"/>
        <v>85.905999999998556</v>
      </c>
      <c r="O2582" s="49">
        <f t="shared" si="242"/>
        <v>88.282000000001489</v>
      </c>
      <c r="P2582" s="49">
        <f t="shared" si="243"/>
        <v>90.295999999998841</v>
      </c>
      <c r="Q2582" s="49">
        <f t="shared" si="244"/>
        <v>91.834000000000316</v>
      </c>
      <c r="R2582" s="49">
        <f t="shared" si="245"/>
        <v>93.671999999998249</v>
      </c>
    </row>
    <row r="2583" spans="12:18" hidden="1">
      <c r="L2583" s="71"/>
      <c r="M2583" s="48">
        <v>13.49</v>
      </c>
      <c r="N2583" s="49">
        <f t="shared" si="241"/>
        <v>85.909249999998551</v>
      </c>
      <c r="O2583" s="49">
        <f t="shared" si="242"/>
        <v>88.284750000001495</v>
      </c>
      <c r="P2583" s="49">
        <f t="shared" si="243"/>
        <v>90.297999999998837</v>
      </c>
      <c r="Q2583" s="49">
        <f t="shared" si="244"/>
        <v>91.835750000000317</v>
      </c>
      <c r="R2583" s="49">
        <f t="shared" si="245"/>
        <v>93.673499999998242</v>
      </c>
    </row>
    <row r="2584" spans="12:18" hidden="1">
      <c r="L2584" s="71"/>
      <c r="M2584" s="48">
        <v>13.5</v>
      </c>
      <c r="N2584" s="49">
        <f t="shared" si="241"/>
        <v>85.912499999998545</v>
      </c>
      <c r="O2584" s="49">
        <f t="shared" si="242"/>
        <v>88.287500000001501</v>
      </c>
      <c r="P2584" s="49">
        <f t="shared" si="243"/>
        <v>90.299999999998832</v>
      </c>
      <c r="Q2584" s="49">
        <f t="shared" si="244"/>
        <v>91.837500000000318</v>
      </c>
      <c r="R2584" s="49">
        <f t="shared" si="245"/>
        <v>93.674999999998235</v>
      </c>
    </row>
    <row r="2585" spans="12:18" hidden="1">
      <c r="L2585" s="71"/>
      <c r="M2585" s="48">
        <v>13.51</v>
      </c>
      <c r="N2585" s="49">
        <f t="shared" si="241"/>
        <v>85.915749999998539</v>
      </c>
      <c r="O2585" s="49">
        <f t="shared" si="242"/>
        <v>88.290250000001507</v>
      </c>
      <c r="P2585" s="49">
        <f t="shared" si="243"/>
        <v>90.301999999998827</v>
      </c>
      <c r="Q2585" s="49">
        <f t="shared" si="244"/>
        <v>91.83925000000032</v>
      </c>
      <c r="R2585" s="49">
        <f t="shared" si="245"/>
        <v>93.676499999998228</v>
      </c>
    </row>
    <row r="2586" spans="12:18" hidden="1">
      <c r="L2586" s="71"/>
      <c r="M2586" s="48">
        <v>13.52</v>
      </c>
      <c r="N2586" s="49">
        <f t="shared" si="241"/>
        <v>85.918999999998533</v>
      </c>
      <c r="O2586" s="49">
        <f t="shared" si="242"/>
        <v>88.293000000001513</v>
      </c>
      <c r="P2586" s="49">
        <f t="shared" si="243"/>
        <v>90.303999999998823</v>
      </c>
      <c r="Q2586" s="49">
        <f t="shared" si="244"/>
        <v>91.841000000000321</v>
      </c>
      <c r="R2586" s="49">
        <f t="shared" si="245"/>
        <v>93.677999999998221</v>
      </c>
    </row>
    <row r="2587" spans="12:18" hidden="1">
      <c r="L2587" s="71"/>
      <c r="M2587" s="48">
        <v>13.53</v>
      </c>
      <c r="N2587" s="49">
        <f t="shared" si="241"/>
        <v>85.922249999998527</v>
      </c>
      <c r="O2587" s="49">
        <f t="shared" si="242"/>
        <v>88.295750000001519</v>
      </c>
      <c r="P2587" s="49">
        <f t="shared" si="243"/>
        <v>90.305999999998818</v>
      </c>
      <c r="Q2587" s="49">
        <f t="shared" si="244"/>
        <v>91.842750000000322</v>
      </c>
      <c r="R2587" s="49">
        <f t="shared" si="245"/>
        <v>93.679499999998214</v>
      </c>
    </row>
    <row r="2588" spans="12:18" hidden="1">
      <c r="L2588" s="71"/>
      <c r="M2588" s="48">
        <v>13.54</v>
      </c>
      <c r="N2588" s="49">
        <f t="shared" si="241"/>
        <v>85.925499999998522</v>
      </c>
      <c r="O2588" s="49">
        <f t="shared" si="242"/>
        <v>88.298500000001525</v>
      </c>
      <c r="P2588" s="49">
        <f t="shared" si="243"/>
        <v>90.307999999998813</v>
      </c>
      <c r="Q2588" s="49">
        <f t="shared" si="244"/>
        <v>91.844500000000323</v>
      </c>
      <c r="R2588" s="49">
        <f t="shared" si="245"/>
        <v>93.680999999998207</v>
      </c>
    </row>
    <row r="2589" spans="12:18" hidden="1">
      <c r="L2589" s="71"/>
      <c r="M2589" s="48">
        <v>13.55</v>
      </c>
      <c r="N2589" s="49">
        <f t="shared" si="241"/>
        <v>85.928749999998516</v>
      </c>
      <c r="O2589" s="49">
        <f t="shared" si="242"/>
        <v>88.301250000001531</v>
      </c>
      <c r="P2589" s="49">
        <f t="shared" si="243"/>
        <v>90.309999999998809</v>
      </c>
      <c r="Q2589" s="49">
        <f t="shared" si="244"/>
        <v>91.846250000000325</v>
      </c>
      <c r="R2589" s="49">
        <f t="shared" si="245"/>
        <v>93.6824999999982</v>
      </c>
    </row>
    <row r="2590" spans="12:18" hidden="1">
      <c r="L2590" s="71"/>
      <c r="M2590" s="48">
        <v>13.56</v>
      </c>
      <c r="N2590" s="49">
        <f t="shared" si="241"/>
        <v>85.93199999999851</v>
      </c>
      <c r="O2590" s="49">
        <f t="shared" si="242"/>
        <v>88.304000000001537</v>
      </c>
      <c r="P2590" s="49">
        <f t="shared" si="243"/>
        <v>90.311999999998804</v>
      </c>
      <c r="Q2590" s="49">
        <f t="shared" si="244"/>
        <v>91.848000000000326</v>
      </c>
      <c r="R2590" s="49">
        <f t="shared" si="245"/>
        <v>93.683999999998193</v>
      </c>
    </row>
    <row r="2591" spans="12:18" hidden="1">
      <c r="L2591" s="71"/>
      <c r="M2591" s="48">
        <v>13.57</v>
      </c>
      <c r="N2591" s="49">
        <f t="shared" si="241"/>
        <v>85.935249999998504</v>
      </c>
      <c r="O2591" s="49">
        <f t="shared" si="242"/>
        <v>88.306750000001543</v>
      </c>
      <c r="P2591" s="49">
        <f t="shared" si="243"/>
        <v>90.313999999998799</v>
      </c>
      <c r="Q2591" s="49">
        <f t="shared" si="244"/>
        <v>91.849750000000327</v>
      </c>
      <c r="R2591" s="49">
        <f t="shared" si="245"/>
        <v>93.685499999998186</v>
      </c>
    </row>
    <row r="2592" spans="12:18" hidden="1">
      <c r="L2592" s="71"/>
      <c r="M2592" s="48">
        <v>13.58</v>
      </c>
      <c r="N2592" s="49">
        <f t="shared" ref="N2592:N2655" si="246">N2591+0.00325</f>
        <v>85.938499999998498</v>
      </c>
      <c r="O2592" s="49">
        <f t="shared" ref="O2592:O2655" si="247">O2591+0.00275</f>
        <v>88.309500000001549</v>
      </c>
      <c r="P2592" s="49">
        <f t="shared" ref="P2592:P2655" si="248">P2591+0.002</f>
        <v>90.315999999998795</v>
      </c>
      <c r="Q2592" s="49">
        <f t="shared" ref="Q2592:Q2655" si="249">Q2591+0.00175</f>
        <v>91.851500000000328</v>
      </c>
      <c r="R2592" s="49">
        <f t="shared" ref="R2592:R2655" si="250">R2591+0.0015</f>
        <v>93.686999999998179</v>
      </c>
    </row>
    <row r="2593" spans="12:18" hidden="1">
      <c r="L2593" s="71"/>
      <c r="M2593" s="48">
        <v>13.59</v>
      </c>
      <c r="N2593" s="49">
        <f t="shared" si="246"/>
        <v>85.941749999998493</v>
      </c>
      <c r="O2593" s="49">
        <f t="shared" si="247"/>
        <v>88.312250000001555</v>
      </c>
      <c r="P2593" s="49">
        <f t="shared" si="248"/>
        <v>90.31799999999879</v>
      </c>
      <c r="Q2593" s="49">
        <f t="shared" si="249"/>
        <v>91.85325000000033</v>
      </c>
      <c r="R2593" s="49">
        <f t="shared" si="250"/>
        <v>93.688499999998172</v>
      </c>
    </row>
    <row r="2594" spans="12:18" hidden="1">
      <c r="L2594" s="71"/>
      <c r="M2594" s="48">
        <v>13.6</v>
      </c>
      <c r="N2594" s="49">
        <f t="shared" si="246"/>
        <v>85.944999999998487</v>
      </c>
      <c r="O2594" s="49">
        <f t="shared" si="247"/>
        <v>88.315000000001561</v>
      </c>
      <c r="P2594" s="49">
        <f t="shared" si="248"/>
        <v>90.319999999998785</v>
      </c>
      <c r="Q2594" s="49">
        <f t="shared" si="249"/>
        <v>91.855000000000331</v>
      </c>
      <c r="R2594" s="49">
        <f t="shared" si="250"/>
        <v>93.689999999998165</v>
      </c>
    </row>
    <row r="2595" spans="12:18" hidden="1">
      <c r="L2595" s="71"/>
      <c r="M2595" s="48">
        <v>13.61</v>
      </c>
      <c r="N2595" s="49">
        <f t="shared" si="246"/>
        <v>85.948249999998481</v>
      </c>
      <c r="O2595" s="49">
        <f t="shared" si="247"/>
        <v>88.317750000001567</v>
      </c>
      <c r="P2595" s="49">
        <f t="shared" si="248"/>
        <v>90.321999999998781</v>
      </c>
      <c r="Q2595" s="49">
        <f t="shared" si="249"/>
        <v>91.856750000000332</v>
      </c>
      <c r="R2595" s="49">
        <f t="shared" si="250"/>
        <v>93.691499999998157</v>
      </c>
    </row>
    <row r="2596" spans="12:18" hidden="1">
      <c r="L2596" s="71"/>
      <c r="M2596" s="48">
        <v>13.62</v>
      </c>
      <c r="N2596" s="49">
        <f t="shared" si="246"/>
        <v>85.951499999998475</v>
      </c>
      <c r="O2596" s="49">
        <f t="shared" si="247"/>
        <v>88.320500000001573</v>
      </c>
      <c r="P2596" s="49">
        <f t="shared" si="248"/>
        <v>90.323999999998776</v>
      </c>
      <c r="Q2596" s="49">
        <f t="shared" si="249"/>
        <v>91.858500000000333</v>
      </c>
      <c r="R2596" s="49">
        <f t="shared" si="250"/>
        <v>93.69299999999815</v>
      </c>
    </row>
    <row r="2597" spans="12:18" hidden="1">
      <c r="L2597" s="71"/>
      <c r="M2597" s="48">
        <v>13.63</v>
      </c>
      <c r="N2597" s="49">
        <f t="shared" si="246"/>
        <v>85.954749999998469</v>
      </c>
      <c r="O2597" s="49">
        <f t="shared" si="247"/>
        <v>88.323250000001579</v>
      </c>
      <c r="P2597" s="49">
        <f t="shared" si="248"/>
        <v>90.325999999998771</v>
      </c>
      <c r="Q2597" s="49">
        <f t="shared" si="249"/>
        <v>91.860250000000335</v>
      </c>
      <c r="R2597" s="49">
        <f t="shared" si="250"/>
        <v>93.694499999998143</v>
      </c>
    </row>
    <row r="2598" spans="12:18" hidden="1">
      <c r="L2598" s="71"/>
      <c r="M2598" s="48">
        <v>13.64</v>
      </c>
      <c r="N2598" s="49">
        <f t="shared" si="246"/>
        <v>85.957999999998464</v>
      </c>
      <c r="O2598" s="49">
        <f t="shared" si="247"/>
        <v>88.326000000001585</v>
      </c>
      <c r="P2598" s="49">
        <f t="shared" si="248"/>
        <v>90.327999999998767</v>
      </c>
      <c r="Q2598" s="49">
        <f t="shared" si="249"/>
        <v>91.862000000000336</v>
      </c>
      <c r="R2598" s="49">
        <f t="shared" si="250"/>
        <v>93.695999999998136</v>
      </c>
    </row>
    <row r="2599" spans="12:18" hidden="1">
      <c r="L2599" s="71"/>
      <c r="M2599" s="48">
        <v>13.65</v>
      </c>
      <c r="N2599" s="49">
        <f t="shared" si="246"/>
        <v>85.961249999998458</v>
      </c>
      <c r="O2599" s="49">
        <f t="shared" si="247"/>
        <v>88.328750000001591</v>
      </c>
      <c r="P2599" s="49">
        <f t="shared" si="248"/>
        <v>90.329999999998762</v>
      </c>
      <c r="Q2599" s="49">
        <f t="shared" si="249"/>
        <v>91.863750000000337</v>
      </c>
      <c r="R2599" s="49">
        <f t="shared" si="250"/>
        <v>93.697499999998129</v>
      </c>
    </row>
    <row r="2600" spans="12:18" hidden="1">
      <c r="L2600" s="71"/>
      <c r="M2600" s="48">
        <v>13.66</v>
      </c>
      <c r="N2600" s="49">
        <f t="shared" si="246"/>
        <v>85.964499999998452</v>
      </c>
      <c r="O2600" s="49">
        <f t="shared" si="247"/>
        <v>88.331500000001597</v>
      </c>
      <c r="P2600" s="49">
        <f t="shared" si="248"/>
        <v>90.331999999998757</v>
      </c>
      <c r="Q2600" s="49">
        <f t="shared" si="249"/>
        <v>91.865500000000338</v>
      </c>
      <c r="R2600" s="49">
        <f t="shared" si="250"/>
        <v>93.698999999998122</v>
      </c>
    </row>
    <row r="2601" spans="12:18" hidden="1">
      <c r="L2601" s="71"/>
      <c r="M2601" s="48">
        <v>13.67</v>
      </c>
      <c r="N2601" s="49">
        <f t="shared" si="246"/>
        <v>85.967749999998446</v>
      </c>
      <c r="O2601" s="49">
        <f t="shared" si="247"/>
        <v>88.334250000001603</v>
      </c>
      <c r="P2601" s="49">
        <f t="shared" si="248"/>
        <v>90.333999999998753</v>
      </c>
      <c r="Q2601" s="49">
        <f t="shared" si="249"/>
        <v>91.86725000000034</v>
      </c>
      <c r="R2601" s="49">
        <f t="shared" si="250"/>
        <v>93.700499999998115</v>
      </c>
    </row>
    <row r="2602" spans="12:18" hidden="1">
      <c r="L2602" s="71"/>
      <c r="M2602" s="48">
        <v>13.68</v>
      </c>
      <c r="N2602" s="49">
        <f t="shared" si="246"/>
        <v>85.97099999999844</v>
      </c>
      <c r="O2602" s="49">
        <f t="shared" si="247"/>
        <v>88.337000000001609</v>
      </c>
      <c r="P2602" s="49">
        <f t="shared" si="248"/>
        <v>90.335999999998748</v>
      </c>
      <c r="Q2602" s="49">
        <f t="shared" si="249"/>
        <v>91.869000000000341</v>
      </c>
      <c r="R2602" s="49">
        <f t="shared" si="250"/>
        <v>93.701999999998108</v>
      </c>
    </row>
    <row r="2603" spans="12:18" hidden="1">
      <c r="L2603" s="71"/>
      <c r="M2603" s="48">
        <v>13.69</v>
      </c>
      <c r="N2603" s="49">
        <f t="shared" si="246"/>
        <v>85.974249999998435</v>
      </c>
      <c r="O2603" s="49">
        <f t="shared" si="247"/>
        <v>88.339750000001615</v>
      </c>
      <c r="P2603" s="49">
        <f t="shared" si="248"/>
        <v>90.337999999998743</v>
      </c>
      <c r="Q2603" s="49">
        <f t="shared" si="249"/>
        <v>91.870750000000342</v>
      </c>
      <c r="R2603" s="49">
        <f t="shared" si="250"/>
        <v>93.703499999998101</v>
      </c>
    </row>
    <row r="2604" spans="12:18" hidden="1">
      <c r="L2604" s="71"/>
      <c r="M2604" s="48">
        <v>13.7</v>
      </c>
      <c r="N2604" s="49">
        <f t="shared" si="246"/>
        <v>85.977499999998429</v>
      </c>
      <c r="O2604" s="49">
        <f t="shared" si="247"/>
        <v>88.342500000001621</v>
      </c>
      <c r="P2604" s="49">
        <f t="shared" si="248"/>
        <v>90.339999999998739</v>
      </c>
      <c r="Q2604" s="49">
        <f t="shared" si="249"/>
        <v>91.872500000000343</v>
      </c>
      <c r="R2604" s="49">
        <f t="shared" si="250"/>
        <v>93.704999999998094</v>
      </c>
    </row>
    <row r="2605" spans="12:18" hidden="1">
      <c r="L2605" s="71"/>
      <c r="M2605" s="48">
        <v>13.71</v>
      </c>
      <c r="N2605" s="49">
        <f t="shared" si="246"/>
        <v>85.980749999998423</v>
      </c>
      <c r="O2605" s="49">
        <f t="shared" si="247"/>
        <v>88.345250000001627</v>
      </c>
      <c r="P2605" s="49">
        <f t="shared" si="248"/>
        <v>90.341999999998734</v>
      </c>
      <c r="Q2605" s="49">
        <f t="shared" si="249"/>
        <v>91.874250000000345</v>
      </c>
      <c r="R2605" s="49">
        <f t="shared" si="250"/>
        <v>93.706499999998087</v>
      </c>
    </row>
    <row r="2606" spans="12:18" hidden="1">
      <c r="L2606" s="71"/>
      <c r="M2606" s="48">
        <v>13.72</v>
      </c>
      <c r="N2606" s="49">
        <f t="shared" si="246"/>
        <v>85.983999999998417</v>
      </c>
      <c r="O2606" s="49">
        <f t="shared" si="247"/>
        <v>88.348000000001633</v>
      </c>
      <c r="P2606" s="49">
        <f t="shared" si="248"/>
        <v>90.343999999998729</v>
      </c>
      <c r="Q2606" s="49">
        <f t="shared" si="249"/>
        <v>91.876000000000346</v>
      </c>
      <c r="R2606" s="49">
        <f t="shared" si="250"/>
        <v>93.70799999999808</v>
      </c>
    </row>
    <row r="2607" spans="12:18" hidden="1">
      <c r="L2607" s="71"/>
      <c r="M2607" s="48">
        <v>13.73</v>
      </c>
      <c r="N2607" s="49">
        <f t="shared" si="246"/>
        <v>85.987249999998411</v>
      </c>
      <c r="O2607" s="49">
        <f t="shared" si="247"/>
        <v>88.350750000001639</v>
      </c>
      <c r="P2607" s="49">
        <f t="shared" si="248"/>
        <v>90.345999999998725</v>
      </c>
      <c r="Q2607" s="49">
        <f t="shared" si="249"/>
        <v>91.877750000000347</v>
      </c>
      <c r="R2607" s="49">
        <f t="shared" si="250"/>
        <v>93.709499999998073</v>
      </c>
    </row>
    <row r="2608" spans="12:18" hidden="1">
      <c r="L2608" s="71"/>
      <c r="M2608" s="48">
        <v>13.74</v>
      </c>
      <c r="N2608" s="49">
        <f t="shared" si="246"/>
        <v>85.990499999998406</v>
      </c>
      <c r="O2608" s="49">
        <f t="shared" si="247"/>
        <v>88.353500000001645</v>
      </c>
      <c r="P2608" s="49">
        <f t="shared" si="248"/>
        <v>90.34799999999872</v>
      </c>
      <c r="Q2608" s="49">
        <f t="shared" si="249"/>
        <v>91.879500000000348</v>
      </c>
      <c r="R2608" s="49">
        <f t="shared" si="250"/>
        <v>93.710999999998066</v>
      </c>
    </row>
    <row r="2609" spans="12:18" hidden="1">
      <c r="L2609" s="71"/>
      <c r="M2609" s="48">
        <v>13.75</v>
      </c>
      <c r="N2609" s="49">
        <f t="shared" si="246"/>
        <v>85.9937499999984</v>
      </c>
      <c r="O2609" s="49">
        <f t="shared" si="247"/>
        <v>88.356250000001651</v>
      </c>
      <c r="P2609" s="49">
        <f t="shared" si="248"/>
        <v>90.349999999998715</v>
      </c>
      <c r="Q2609" s="49">
        <f t="shared" si="249"/>
        <v>91.88125000000035</v>
      </c>
      <c r="R2609" s="49">
        <f t="shared" si="250"/>
        <v>93.712499999998059</v>
      </c>
    </row>
    <row r="2610" spans="12:18" hidden="1">
      <c r="L2610" s="71"/>
      <c r="M2610" s="48">
        <v>13.76</v>
      </c>
      <c r="N2610" s="49">
        <f t="shared" si="246"/>
        <v>85.996999999998394</v>
      </c>
      <c r="O2610" s="49">
        <f t="shared" si="247"/>
        <v>88.359000000001657</v>
      </c>
      <c r="P2610" s="49">
        <f t="shared" si="248"/>
        <v>90.351999999998711</v>
      </c>
      <c r="Q2610" s="49">
        <f t="shared" si="249"/>
        <v>91.883000000000351</v>
      </c>
      <c r="R2610" s="49">
        <f t="shared" si="250"/>
        <v>93.713999999998052</v>
      </c>
    </row>
    <row r="2611" spans="12:18" hidden="1">
      <c r="L2611" s="71"/>
      <c r="M2611" s="48">
        <v>13.77</v>
      </c>
      <c r="N2611" s="49">
        <f t="shared" si="246"/>
        <v>86.000249999998388</v>
      </c>
      <c r="O2611" s="49">
        <f t="shared" si="247"/>
        <v>88.361750000001663</v>
      </c>
      <c r="P2611" s="49">
        <f t="shared" si="248"/>
        <v>90.353999999998706</v>
      </c>
      <c r="Q2611" s="49">
        <f t="shared" si="249"/>
        <v>91.884750000000352</v>
      </c>
      <c r="R2611" s="49">
        <f t="shared" si="250"/>
        <v>93.715499999998045</v>
      </c>
    </row>
    <row r="2612" spans="12:18" hidden="1">
      <c r="L2612" s="71"/>
      <c r="M2612" s="48">
        <v>13.78</v>
      </c>
      <c r="N2612" s="49">
        <f t="shared" si="246"/>
        <v>86.003499999998382</v>
      </c>
      <c r="O2612" s="49">
        <f t="shared" si="247"/>
        <v>88.364500000001669</v>
      </c>
      <c r="P2612" s="49">
        <f t="shared" si="248"/>
        <v>90.355999999998701</v>
      </c>
      <c r="Q2612" s="49">
        <f t="shared" si="249"/>
        <v>91.886500000000353</v>
      </c>
      <c r="R2612" s="49">
        <f t="shared" si="250"/>
        <v>93.716999999998038</v>
      </c>
    </row>
    <row r="2613" spans="12:18" hidden="1">
      <c r="L2613" s="71"/>
      <c r="M2613" s="48">
        <v>13.79</v>
      </c>
      <c r="N2613" s="49">
        <f t="shared" si="246"/>
        <v>86.006749999998377</v>
      </c>
      <c r="O2613" s="49">
        <f t="shared" si="247"/>
        <v>88.367250000001675</v>
      </c>
      <c r="P2613" s="49">
        <f t="shared" si="248"/>
        <v>90.357999999998697</v>
      </c>
      <c r="Q2613" s="49">
        <f t="shared" si="249"/>
        <v>91.888250000000355</v>
      </c>
      <c r="R2613" s="49">
        <f t="shared" si="250"/>
        <v>93.718499999998031</v>
      </c>
    </row>
    <row r="2614" spans="12:18" hidden="1">
      <c r="L2614" s="71"/>
      <c r="M2614" s="48">
        <v>13.8</v>
      </c>
      <c r="N2614" s="49">
        <f t="shared" si="246"/>
        <v>86.009999999998371</v>
      </c>
      <c r="O2614" s="49">
        <f t="shared" si="247"/>
        <v>88.370000000001681</v>
      </c>
      <c r="P2614" s="49">
        <f t="shared" si="248"/>
        <v>90.359999999998692</v>
      </c>
      <c r="Q2614" s="49">
        <f t="shared" si="249"/>
        <v>91.890000000000356</v>
      </c>
      <c r="R2614" s="49">
        <f t="shared" si="250"/>
        <v>93.719999999998024</v>
      </c>
    </row>
    <row r="2615" spans="12:18" hidden="1">
      <c r="L2615" s="71"/>
      <c r="M2615" s="48">
        <v>13.81</v>
      </c>
      <c r="N2615" s="49">
        <f t="shared" si="246"/>
        <v>86.013249999998365</v>
      </c>
      <c r="O2615" s="49">
        <f t="shared" si="247"/>
        <v>88.372750000001687</v>
      </c>
      <c r="P2615" s="49">
        <f t="shared" si="248"/>
        <v>90.361999999998687</v>
      </c>
      <c r="Q2615" s="49">
        <f t="shared" si="249"/>
        <v>91.891750000000357</v>
      </c>
      <c r="R2615" s="49">
        <f t="shared" si="250"/>
        <v>93.721499999998017</v>
      </c>
    </row>
    <row r="2616" spans="12:18" hidden="1">
      <c r="L2616" s="71"/>
      <c r="M2616" s="48">
        <v>13.82</v>
      </c>
      <c r="N2616" s="49">
        <f t="shared" si="246"/>
        <v>86.016499999998359</v>
      </c>
      <c r="O2616" s="49">
        <f t="shared" si="247"/>
        <v>88.375500000001693</v>
      </c>
      <c r="P2616" s="49">
        <f t="shared" si="248"/>
        <v>90.363999999998683</v>
      </c>
      <c r="Q2616" s="49">
        <f t="shared" si="249"/>
        <v>91.893500000000358</v>
      </c>
      <c r="R2616" s="49">
        <f t="shared" si="250"/>
        <v>93.722999999998009</v>
      </c>
    </row>
    <row r="2617" spans="12:18" hidden="1">
      <c r="L2617" s="71"/>
      <c r="M2617" s="48">
        <v>13.83</v>
      </c>
      <c r="N2617" s="49">
        <f t="shared" si="246"/>
        <v>86.019749999998353</v>
      </c>
      <c r="O2617" s="49">
        <f t="shared" si="247"/>
        <v>88.3782500000017</v>
      </c>
      <c r="P2617" s="49">
        <f t="shared" si="248"/>
        <v>90.365999999998678</v>
      </c>
      <c r="Q2617" s="49">
        <f t="shared" si="249"/>
        <v>91.89525000000036</v>
      </c>
      <c r="R2617" s="49">
        <f t="shared" si="250"/>
        <v>93.724499999998002</v>
      </c>
    </row>
    <row r="2618" spans="12:18" hidden="1">
      <c r="L2618" s="71"/>
      <c r="M2618" s="48">
        <v>13.84</v>
      </c>
      <c r="N2618" s="49">
        <f t="shared" si="246"/>
        <v>86.022999999998348</v>
      </c>
      <c r="O2618" s="49">
        <f t="shared" si="247"/>
        <v>88.381000000001706</v>
      </c>
      <c r="P2618" s="49">
        <f t="shared" si="248"/>
        <v>90.367999999998673</v>
      </c>
      <c r="Q2618" s="49">
        <f t="shared" si="249"/>
        <v>91.897000000000361</v>
      </c>
      <c r="R2618" s="49">
        <f t="shared" si="250"/>
        <v>93.725999999997995</v>
      </c>
    </row>
    <row r="2619" spans="12:18" hidden="1">
      <c r="L2619" s="71"/>
      <c r="M2619" s="48">
        <v>13.85</v>
      </c>
      <c r="N2619" s="49">
        <f t="shared" si="246"/>
        <v>86.026249999998342</v>
      </c>
      <c r="O2619" s="49">
        <f t="shared" si="247"/>
        <v>88.383750000001712</v>
      </c>
      <c r="P2619" s="49">
        <f t="shared" si="248"/>
        <v>90.369999999998669</v>
      </c>
      <c r="Q2619" s="49">
        <f t="shared" si="249"/>
        <v>91.898750000000362</v>
      </c>
      <c r="R2619" s="49">
        <f t="shared" si="250"/>
        <v>93.727499999997988</v>
      </c>
    </row>
    <row r="2620" spans="12:18" hidden="1">
      <c r="L2620" s="71"/>
      <c r="M2620" s="48">
        <v>13.86</v>
      </c>
      <c r="N2620" s="49">
        <f t="shared" si="246"/>
        <v>86.029499999998336</v>
      </c>
      <c r="O2620" s="49">
        <f t="shared" si="247"/>
        <v>88.386500000001718</v>
      </c>
      <c r="P2620" s="49">
        <f t="shared" si="248"/>
        <v>90.371999999998664</v>
      </c>
      <c r="Q2620" s="49">
        <f t="shared" si="249"/>
        <v>91.900500000000363</v>
      </c>
      <c r="R2620" s="49">
        <f t="shared" si="250"/>
        <v>93.728999999997981</v>
      </c>
    </row>
    <row r="2621" spans="12:18" hidden="1">
      <c r="L2621" s="71"/>
      <c r="M2621" s="48">
        <v>13.87</v>
      </c>
      <c r="N2621" s="49">
        <f t="shared" si="246"/>
        <v>86.03274999999833</v>
      </c>
      <c r="O2621" s="49">
        <f t="shared" si="247"/>
        <v>88.389250000001724</v>
      </c>
      <c r="P2621" s="49">
        <f t="shared" si="248"/>
        <v>90.373999999998659</v>
      </c>
      <c r="Q2621" s="49">
        <f t="shared" si="249"/>
        <v>91.902250000000365</v>
      </c>
      <c r="R2621" s="49">
        <f t="shared" si="250"/>
        <v>93.730499999997974</v>
      </c>
    </row>
    <row r="2622" spans="12:18" hidden="1">
      <c r="L2622" s="71"/>
      <c r="M2622" s="48">
        <v>13.88</v>
      </c>
      <c r="N2622" s="49">
        <f t="shared" si="246"/>
        <v>86.035999999998324</v>
      </c>
      <c r="O2622" s="49">
        <f t="shared" si="247"/>
        <v>88.39200000000173</v>
      </c>
      <c r="P2622" s="49">
        <f t="shared" si="248"/>
        <v>90.375999999998655</v>
      </c>
      <c r="Q2622" s="49">
        <f t="shared" si="249"/>
        <v>91.904000000000366</v>
      </c>
      <c r="R2622" s="49">
        <f t="shared" si="250"/>
        <v>93.731999999997967</v>
      </c>
    </row>
    <row r="2623" spans="12:18" hidden="1">
      <c r="L2623" s="71"/>
      <c r="M2623" s="48">
        <v>13.89</v>
      </c>
      <c r="N2623" s="49">
        <f t="shared" si="246"/>
        <v>86.039249999998319</v>
      </c>
      <c r="O2623" s="49">
        <f t="shared" si="247"/>
        <v>88.394750000001736</v>
      </c>
      <c r="P2623" s="49">
        <f t="shared" si="248"/>
        <v>90.37799999999865</v>
      </c>
      <c r="Q2623" s="49">
        <f t="shared" si="249"/>
        <v>91.905750000000367</v>
      </c>
      <c r="R2623" s="49">
        <f t="shared" si="250"/>
        <v>93.73349999999796</v>
      </c>
    </row>
    <row r="2624" spans="12:18" hidden="1">
      <c r="L2624" s="71"/>
      <c r="M2624" s="48">
        <v>13.9</v>
      </c>
      <c r="N2624" s="49">
        <f t="shared" si="246"/>
        <v>86.042499999998313</v>
      </c>
      <c r="O2624" s="49">
        <f t="shared" si="247"/>
        <v>88.397500000001742</v>
      </c>
      <c r="P2624" s="49">
        <f t="shared" si="248"/>
        <v>90.379999999998645</v>
      </c>
      <c r="Q2624" s="49">
        <f t="shared" si="249"/>
        <v>91.907500000000368</v>
      </c>
      <c r="R2624" s="49">
        <f t="shared" si="250"/>
        <v>93.734999999997953</v>
      </c>
    </row>
    <row r="2625" spans="12:18" hidden="1">
      <c r="L2625" s="71"/>
      <c r="M2625" s="48">
        <v>13.91</v>
      </c>
      <c r="N2625" s="49">
        <f t="shared" si="246"/>
        <v>86.045749999998307</v>
      </c>
      <c r="O2625" s="49">
        <f t="shared" si="247"/>
        <v>88.400250000001748</v>
      </c>
      <c r="P2625" s="49">
        <f t="shared" si="248"/>
        <v>90.381999999998641</v>
      </c>
      <c r="Q2625" s="49">
        <f t="shared" si="249"/>
        <v>91.90925000000037</v>
      </c>
      <c r="R2625" s="49">
        <f t="shared" si="250"/>
        <v>93.736499999997946</v>
      </c>
    </row>
    <row r="2626" spans="12:18" hidden="1">
      <c r="L2626" s="71"/>
      <c r="M2626" s="48">
        <v>13.92</v>
      </c>
      <c r="N2626" s="49">
        <f t="shared" si="246"/>
        <v>86.048999999998301</v>
      </c>
      <c r="O2626" s="49">
        <f t="shared" si="247"/>
        <v>88.403000000001754</v>
      </c>
      <c r="P2626" s="49">
        <f t="shared" si="248"/>
        <v>90.383999999998636</v>
      </c>
      <c r="Q2626" s="49">
        <f t="shared" si="249"/>
        <v>91.911000000000371</v>
      </c>
      <c r="R2626" s="49">
        <f t="shared" si="250"/>
        <v>93.737999999997939</v>
      </c>
    </row>
    <row r="2627" spans="12:18" hidden="1">
      <c r="L2627" s="71"/>
      <c r="M2627" s="48">
        <v>13.93</v>
      </c>
      <c r="N2627" s="49">
        <f t="shared" si="246"/>
        <v>86.052249999998295</v>
      </c>
      <c r="O2627" s="49">
        <f t="shared" si="247"/>
        <v>88.40575000000176</v>
      </c>
      <c r="P2627" s="49">
        <f t="shared" si="248"/>
        <v>90.385999999998631</v>
      </c>
      <c r="Q2627" s="49">
        <f t="shared" si="249"/>
        <v>91.912750000000372</v>
      </c>
      <c r="R2627" s="49">
        <f t="shared" si="250"/>
        <v>93.739499999997932</v>
      </c>
    </row>
    <row r="2628" spans="12:18" hidden="1">
      <c r="L2628" s="71"/>
      <c r="M2628" s="48">
        <v>13.94</v>
      </c>
      <c r="N2628" s="49">
        <f t="shared" si="246"/>
        <v>86.05549999999829</v>
      </c>
      <c r="O2628" s="49">
        <f t="shared" si="247"/>
        <v>88.408500000001766</v>
      </c>
      <c r="P2628" s="49">
        <f t="shared" si="248"/>
        <v>90.387999999998627</v>
      </c>
      <c r="Q2628" s="49">
        <f t="shared" si="249"/>
        <v>91.914500000000373</v>
      </c>
      <c r="R2628" s="49">
        <f t="shared" si="250"/>
        <v>93.740999999997925</v>
      </c>
    </row>
    <row r="2629" spans="12:18" hidden="1">
      <c r="L2629" s="71"/>
      <c r="M2629" s="48">
        <v>13.95</v>
      </c>
      <c r="N2629" s="49">
        <f t="shared" si="246"/>
        <v>86.058749999998284</v>
      </c>
      <c r="O2629" s="49">
        <f t="shared" si="247"/>
        <v>88.411250000001772</v>
      </c>
      <c r="P2629" s="49">
        <f t="shared" si="248"/>
        <v>90.389999999998622</v>
      </c>
      <c r="Q2629" s="49">
        <f t="shared" si="249"/>
        <v>91.916250000000375</v>
      </c>
      <c r="R2629" s="49">
        <f t="shared" si="250"/>
        <v>93.742499999997918</v>
      </c>
    </row>
    <row r="2630" spans="12:18" hidden="1">
      <c r="L2630" s="71"/>
      <c r="M2630" s="48">
        <v>13.96</v>
      </c>
      <c r="N2630" s="49">
        <f t="shared" si="246"/>
        <v>86.061999999998278</v>
      </c>
      <c r="O2630" s="49">
        <f t="shared" si="247"/>
        <v>88.414000000001778</v>
      </c>
      <c r="P2630" s="49">
        <f t="shared" si="248"/>
        <v>90.391999999998617</v>
      </c>
      <c r="Q2630" s="49">
        <f t="shared" si="249"/>
        <v>91.918000000000376</v>
      </c>
      <c r="R2630" s="49">
        <f t="shared" si="250"/>
        <v>93.743999999997911</v>
      </c>
    </row>
    <row r="2631" spans="12:18" hidden="1">
      <c r="L2631" s="71"/>
      <c r="M2631" s="48">
        <v>13.97</v>
      </c>
      <c r="N2631" s="49">
        <f t="shared" si="246"/>
        <v>86.065249999998272</v>
      </c>
      <c r="O2631" s="49">
        <f t="shared" si="247"/>
        <v>88.416750000001784</v>
      </c>
      <c r="P2631" s="49">
        <f t="shared" si="248"/>
        <v>90.393999999998613</v>
      </c>
      <c r="Q2631" s="49">
        <f t="shared" si="249"/>
        <v>91.919750000000377</v>
      </c>
      <c r="R2631" s="49">
        <f t="shared" si="250"/>
        <v>93.745499999997904</v>
      </c>
    </row>
    <row r="2632" spans="12:18" hidden="1">
      <c r="L2632" s="71"/>
      <c r="M2632" s="48">
        <v>13.98</v>
      </c>
      <c r="N2632" s="49">
        <f t="shared" si="246"/>
        <v>86.068499999998267</v>
      </c>
      <c r="O2632" s="49">
        <f t="shared" si="247"/>
        <v>88.41950000000179</v>
      </c>
      <c r="P2632" s="49">
        <f t="shared" si="248"/>
        <v>90.395999999998608</v>
      </c>
      <c r="Q2632" s="49">
        <f t="shared" si="249"/>
        <v>91.921500000000378</v>
      </c>
      <c r="R2632" s="49">
        <f t="shared" si="250"/>
        <v>93.746999999997897</v>
      </c>
    </row>
    <row r="2633" spans="12:18" hidden="1">
      <c r="L2633" s="71"/>
      <c r="M2633" s="48">
        <v>13.99</v>
      </c>
      <c r="N2633" s="49">
        <f t="shared" si="246"/>
        <v>86.071749999998261</v>
      </c>
      <c r="O2633" s="49">
        <f t="shared" si="247"/>
        <v>88.422250000001796</v>
      </c>
      <c r="P2633" s="49">
        <f t="shared" si="248"/>
        <v>90.397999999998603</v>
      </c>
      <c r="Q2633" s="49">
        <f t="shared" si="249"/>
        <v>91.92325000000038</v>
      </c>
      <c r="R2633" s="49">
        <f t="shared" si="250"/>
        <v>93.74849999999789</v>
      </c>
    </row>
    <row r="2634" spans="12:18" hidden="1">
      <c r="L2634" s="71"/>
      <c r="M2634" s="48">
        <v>14</v>
      </c>
      <c r="N2634" s="49">
        <f t="shared" si="246"/>
        <v>86.074999999998255</v>
      </c>
      <c r="O2634" s="49">
        <f t="shared" si="247"/>
        <v>88.425000000001802</v>
      </c>
      <c r="P2634" s="49">
        <f t="shared" si="248"/>
        <v>90.399999999998599</v>
      </c>
      <c r="Q2634" s="49">
        <f t="shared" si="249"/>
        <v>91.925000000000381</v>
      </c>
      <c r="R2634" s="49">
        <f t="shared" si="250"/>
        <v>93.749999999997883</v>
      </c>
    </row>
    <row r="2635" spans="12:18" hidden="1">
      <c r="L2635" s="71"/>
      <c r="M2635" s="48">
        <v>14.01</v>
      </c>
      <c r="N2635" s="49">
        <f t="shared" si="246"/>
        <v>86.078249999998249</v>
      </c>
      <c r="O2635" s="49">
        <f t="shared" si="247"/>
        <v>88.427750000001808</v>
      </c>
      <c r="P2635" s="49">
        <f t="shared" si="248"/>
        <v>90.401999999998594</v>
      </c>
      <c r="Q2635" s="49">
        <f t="shared" si="249"/>
        <v>91.926750000000382</v>
      </c>
      <c r="R2635" s="49">
        <f t="shared" si="250"/>
        <v>93.751499999997876</v>
      </c>
    </row>
    <row r="2636" spans="12:18" hidden="1">
      <c r="L2636" s="71"/>
      <c r="M2636" s="48">
        <v>14.02</v>
      </c>
      <c r="N2636" s="49">
        <f t="shared" si="246"/>
        <v>86.081499999998243</v>
      </c>
      <c r="O2636" s="49">
        <f t="shared" si="247"/>
        <v>88.430500000001814</v>
      </c>
      <c r="P2636" s="49">
        <f t="shared" si="248"/>
        <v>90.403999999998589</v>
      </c>
      <c r="Q2636" s="49">
        <f t="shared" si="249"/>
        <v>91.928500000000383</v>
      </c>
      <c r="R2636" s="49">
        <f t="shared" si="250"/>
        <v>93.752999999997868</v>
      </c>
    </row>
    <row r="2637" spans="12:18" hidden="1">
      <c r="L2637" s="71"/>
      <c r="M2637" s="48">
        <v>14.03</v>
      </c>
      <c r="N2637" s="49">
        <f t="shared" si="246"/>
        <v>86.084749999998238</v>
      </c>
      <c r="O2637" s="49">
        <f t="shared" si="247"/>
        <v>88.43325000000182</v>
      </c>
      <c r="P2637" s="49">
        <f t="shared" si="248"/>
        <v>90.405999999998585</v>
      </c>
      <c r="Q2637" s="49">
        <f t="shared" si="249"/>
        <v>91.930250000000385</v>
      </c>
      <c r="R2637" s="49">
        <f t="shared" si="250"/>
        <v>93.754499999997861</v>
      </c>
    </row>
    <row r="2638" spans="12:18" hidden="1">
      <c r="L2638" s="71"/>
      <c r="M2638" s="48">
        <v>14.04</v>
      </c>
      <c r="N2638" s="49">
        <f t="shared" si="246"/>
        <v>86.087999999998232</v>
      </c>
      <c r="O2638" s="49">
        <f t="shared" si="247"/>
        <v>88.436000000001826</v>
      </c>
      <c r="P2638" s="49">
        <f t="shared" si="248"/>
        <v>90.40799999999858</v>
      </c>
      <c r="Q2638" s="49">
        <f t="shared" si="249"/>
        <v>91.932000000000386</v>
      </c>
      <c r="R2638" s="49">
        <f t="shared" si="250"/>
        <v>93.755999999997854</v>
      </c>
    </row>
    <row r="2639" spans="12:18" hidden="1">
      <c r="L2639" s="71"/>
      <c r="M2639" s="48">
        <v>14.05</v>
      </c>
      <c r="N2639" s="49">
        <f t="shared" si="246"/>
        <v>86.091249999998226</v>
      </c>
      <c r="O2639" s="49">
        <f t="shared" si="247"/>
        <v>88.438750000001832</v>
      </c>
      <c r="P2639" s="49">
        <f t="shared" si="248"/>
        <v>90.409999999998576</v>
      </c>
      <c r="Q2639" s="49">
        <f t="shared" si="249"/>
        <v>91.933750000000387</v>
      </c>
      <c r="R2639" s="49">
        <f t="shared" si="250"/>
        <v>93.757499999997847</v>
      </c>
    </row>
    <row r="2640" spans="12:18" hidden="1">
      <c r="L2640" s="71"/>
      <c r="M2640" s="48">
        <v>14.06</v>
      </c>
      <c r="N2640" s="49">
        <f t="shared" si="246"/>
        <v>86.09449999999822</v>
      </c>
      <c r="O2640" s="49">
        <f t="shared" si="247"/>
        <v>88.441500000001838</v>
      </c>
      <c r="P2640" s="49">
        <f t="shared" si="248"/>
        <v>90.411999999998571</v>
      </c>
      <c r="Q2640" s="49">
        <f t="shared" si="249"/>
        <v>91.935500000000388</v>
      </c>
      <c r="R2640" s="49">
        <f t="shared" si="250"/>
        <v>93.75899999999784</v>
      </c>
    </row>
    <row r="2641" spans="12:18" hidden="1">
      <c r="L2641" s="71"/>
      <c r="M2641" s="48">
        <v>14.07</v>
      </c>
      <c r="N2641" s="49">
        <f t="shared" si="246"/>
        <v>86.097749999998214</v>
      </c>
      <c r="O2641" s="49">
        <f t="shared" si="247"/>
        <v>88.444250000001844</v>
      </c>
      <c r="P2641" s="49">
        <f t="shared" si="248"/>
        <v>90.413999999998566</v>
      </c>
      <c r="Q2641" s="49">
        <f t="shared" si="249"/>
        <v>91.93725000000039</v>
      </c>
      <c r="R2641" s="49">
        <f t="shared" si="250"/>
        <v>93.760499999997833</v>
      </c>
    </row>
    <row r="2642" spans="12:18" hidden="1">
      <c r="L2642" s="71"/>
      <c r="M2642" s="48">
        <v>14.08</v>
      </c>
      <c r="N2642" s="49">
        <f t="shared" si="246"/>
        <v>86.100999999998209</v>
      </c>
      <c r="O2642" s="49">
        <f t="shared" si="247"/>
        <v>88.44700000000185</v>
      </c>
      <c r="P2642" s="49">
        <f t="shared" si="248"/>
        <v>90.415999999998562</v>
      </c>
      <c r="Q2642" s="49">
        <f t="shared" si="249"/>
        <v>91.939000000000391</v>
      </c>
      <c r="R2642" s="49">
        <f t="shared" si="250"/>
        <v>93.761999999997826</v>
      </c>
    </row>
    <row r="2643" spans="12:18" hidden="1">
      <c r="L2643" s="71"/>
      <c r="M2643" s="48">
        <v>14.09</v>
      </c>
      <c r="N2643" s="49">
        <f t="shared" si="246"/>
        <v>86.104249999998203</v>
      </c>
      <c r="O2643" s="49">
        <f t="shared" si="247"/>
        <v>88.449750000001856</v>
      </c>
      <c r="P2643" s="49">
        <f t="shared" si="248"/>
        <v>90.417999999998557</v>
      </c>
      <c r="Q2643" s="49">
        <f t="shared" si="249"/>
        <v>91.940750000000392</v>
      </c>
      <c r="R2643" s="49">
        <f t="shared" si="250"/>
        <v>93.763499999997819</v>
      </c>
    </row>
    <row r="2644" spans="12:18" hidden="1">
      <c r="L2644" s="71"/>
      <c r="M2644" s="48">
        <v>14.1</v>
      </c>
      <c r="N2644" s="49">
        <f t="shared" si="246"/>
        <v>86.107499999998197</v>
      </c>
      <c r="O2644" s="49">
        <f t="shared" si="247"/>
        <v>88.452500000001862</v>
      </c>
      <c r="P2644" s="49">
        <f t="shared" si="248"/>
        <v>90.419999999998552</v>
      </c>
      <c r="Q2644" s="49">
        <f t="shared" si="249"/>
        <v>91.942500000000393</v>
      </c>
      <c r="R2644" s="49">
        <f t="shared" si="250"/>
        <v>93.764999999997812</v>
      </c>
    </row>
    <row r="2645" spans="12:18" hidden="1">
      <c r="L2645" s="71"/>
      <c r="M2645" s="48">
        <v>14.11</v>
      </c>
      <c r="N2645" s="49">
        <f t="shared" si="246"/>
        <v>86.110749999998191</v>
      </c>
      <c r="O2645" s="49">
        <f t="shared" si="247"/>
        <v>88.455250000001868</v>
      </c>
      <c r="P2645" s="49">
        <f t="shared" si="248"/>
        <v>90.421999999998548</v>
      </c>
      <c r="Q2645" s="49">
        <f t="shared" si="249"/>
        <v>91.944250000000395</v>
      </c>
      <c r="R2645" s="49">
        <f t="shared" si="250"/>
        <v>93.766499999997805</v>
      </c>
    </row>
    <row r="2646" spans="12:18" hidden="1">
      <c r="L2646" s="71"/>
      <c r="M2646" s="48">
        <v>14.12</v>
      </c>
      <c r="N2646" s="49">
        <f t="shared" si="246"/>
        <v>86.113999999998185</v>
      </c>
      <c r="O2646" s="49">
        <f t="shared" si="247"/>
        <v>88.458000000001874</v>
      </c>
      <c r="P2646" s="49">
        <f t="shared" si="248"/>
        <v>90.423999999998543</v>
      </c>
      <c r="Q2646" s="49">
        <f t="shared" si="249"/>
        <v>91.946000000000396</v>
      </c>
      <c r="R2646" s="49">
        <f t="shared" si="250"/>
        <v>93.767999999997798</v>
      </c>
    </row>
    <row r="2647" spans="12:18" hidden="1">
      <c r="L2647" s="71"/>
      <c r="M2647" s="48">
        <v>14.13</v>
      </c>
      <c r="N2647" s="49">
        <f t="shared" si="246"/>
        <v>86.11724999999818</v>
      </c>
      <c r="O2647" s="49">
        <f t="shared" si="247"/>
        <v>88.46075000000188</v>
      </c>
      <c r="P2647" s="49">
        <f t="shared" si="248"/>
        <v>90.425999999998538</v>
      </c>
      <c r="Q2647" s="49">
        <f t="shared" si="249"/>
        <v>91.947750000000397</v>
      </c>
      <c r="R2647" s="49">
        <f t="shared" si="250"/>
        <v>93.769499999997791</v>
      </c>
    </row>
    <row r="2648" spans="12:18" hidden="1">
      <c r="L2648" s="71"/>
      <c r="M2648" s="48">
        <v>14.14</v>
      </c>
      <c r="N2648" s="49">
        <f t="shared" si="246"/>
        <v>86.120499999998174</v>
      </c>
      <c r="O2648" s="49">
        <f t="shared" si="247"/>
        <v>88.463500000001886</v>
      </c>
      <c r="P2648" s="49">
        <f t="shared" si="248"/>
        <v>90.427999999998534</v>
      </c>
      <c r="Q2648" s="49">
        <f t="shared" si="249"/>
        <v>91.949500000000398</v>
      </c>
      <c r="R2648" s="49">
        <f t="shared" si="250"/>
        <v>93.770999999997784</v>
      </c>
    </row>
    <row r="2649" spans="12:18" hidden="1">
      <c r="L2649" s="71"/>
      <c r="M2649" s="48">
        <v>14.15</v>
      </c>
      <c r="N2649" s="49">
        <f t="shared" si="246"/>
        <v>86.123749999998168</v>
      </c>
      <c r="O2649" s="49">
        <f t="shared" si="247"/>
        <v>88.466250000001892</v>
      </c>
      <c r="P2649" s="49">
        <f t="shared" si="248"/>
        <v>90.429999999998529</v>
      </c>
      <c r="Q2649" s="49">
        <f t="shared" si="249"/>
        <v>91.9512500000004</v>
      </c>
      <c r="R2649" s="49">
        <f t="shared" si="250"/>
        <v>93.772499999997777</v>
      </c>
    </row>
    <row r="2650" spans="12:18" hidden="1">
      <c r="L2650" s="71"/>
      <c r="M2650" s="48">
        <v>14.16</v>
      </c>
      <c r="N2650" s="49">
        <f t="shared" si="246"/>
        <v>86.126999999998162</v>
      </c>
      <c r="O2650" s="49">
        <f t="shared" si="247"/>
        <v>88.469000000001898</v>
      </c>
      <c r="P2650" s="49">
        <f t="shared" si="248"/>
        <v>90.431999999998524</v>
      </c>
      <c r="Q2650" s="49">
        <f t="shared" si="249"/>
        <v>91.953000000000401</v>
      </c>
      <c r="R2650" s="49">
        <f t="shared" si="250"/>
        <v>93.77399999999777</v>
      </c>
    </row>
    <row r="2651" spans="12:18" hidden="1">
      <c r="L2651" s="71"/>
      <c r="M2651" s="48">
        <v>14.17</v>
      </c>
      <c r="N2651" s="49">
        <f t="shared" si="246"/>
        <v>86.130249999998156</v>
      </c>
      <c r="O2651" s="49">
        <f t="shared" si="247"/>
        <v>88.471750000001904</v>
      </c>
      <c r="P2651" s="49">
        <f t="shared" si="248"/>
        <v>90.43399999999852</v>
      </c>
      <c r="Q2651" s="49">
        <f t="shared" si="249"/>
        <v>91.954750000000402</v>
      </c>
      <c r="R2651" s="49">
        <f t="shared" si="250"/>
        <v>93.775499999997763</v>
      </c>
    </row>
    <row r="2652" spans="12:18" hidden="1">
      <c r="L2652" s="71"/>
      <c r="M2652" s="48">
        <v>14.18</v>
      </c>
      <c r="N2652" s="49">
        <f t="shared" si="246"/>
        <v>86.133499999998151</v>
      </c>
      <c r="O2652" s="49">
        <f t="shared" si="247"/>
        <v>88.47450000000191</v>
      </c>
      <c r="P2652" s="49">
        <f t="shared" si="248"/>
        <v>90.435999999998515</v>
      </c>
      <c r="Q2652" s="49">
        <f t="shared" si="249"/>
        <v>91.956500000000403</v>
      </c>
      <c r="R2652" s="49">
        <f t="shared" si="250"/>
        <v>93.776999999997756</v>
      </c>
    </row>
    <row r="2653" spans="12:18" hidden="1">
      <c r="L2653" s="71"/>
      <c r="M2653" s="48">
        <v>14.19</v>
      </c>
      <c r="N2653" s="49">
        <f t="shared" si="246"/>
        <v>86.136749999998145</v>
      </c>
      <c r="O2653" s="49">
        <f t="shared" si="247"/>
        <v>88.477250000001916</v>
      </c>
      <c r="P2653" s="49">
        <f t="shared" si="248"/>
        <v>90.43799999999851</v>
      </c>
      <c r="Q2653" s="49">
        <f t="shared" si="249"/>
        <v>91.958250000000405</v>
      </c>
      <c r="R2653" s="49">
        <f t="shared" si="250"/>
        <v>93.778499999997749</v>
      </c>
    </row>
    <row r="2654" spans="12:18" hidden="1">
      <c r="L2654" s="71"/>
      <c r="M2654" s="48">
        <v>14.2</v>
      </c>
      <c r="N2654" s="49">
        <f t="shared" si="246"/>
        <v>86.139999999998139</v>
      </c>
      <c r="O2654" s="49">
        <f t="shared" si="247"/>
        <v>88.480000000001922</v>
      </c>
      <c r="P2654" s="49">
        <f t="shared" si="248"/>
        <v>90.439999999998506</v>
      </c>
      <c r="Q2654" s="49">
        <f t="shared" si="249"/>
        <v>91.960000000000406</v>
      </c>
      <c r="R2654" s="49">
        <f t="shared" si="250"/>
        <v>93.779999999997742</v>
      </c>
    </row>
    <row r="2655" spans="12:18" hidden="1">
      <c r="L2655" s="71"/>
      <c r="M2655" s="48">
        <v>14.21</v>
      </c>
      <c r="N2655" s="49">
        <f t="shared" si="246"/>
        <v>86.143249999998133</v>
      </c>
      <c r="O2655" s="49">
        <f t="shared" si="247"/>
        <v>88.482750000001928</v>
      </c>
      <c r="P2655" s="49">
        <f t="shared" si="248"/>
        <v>90.441999999998501</v>
      </c>
      <c r="Q2655" s="49">
        <f t="shared" si="249"/>
        <v>91.961750000000407</v>
      </c>
      <c r="R2655" s="49">
        <f t="shared" si="250"/>
        <v>93.781499999997735</v>
      </c>
    </row>
    <row r="2656" spans="12:18" hidden="1">
      <c r="L2656" s="71"/>
      <c r="M2656" s="48">
        <v>14.22</v>
      </c>
      <c r="N2656" s="49">
        <f t="shared" ref="N2656:N2719" si="251">N2655+0.00325</f>
        <v>86.146499999998127</v>
      </c>
      <c r="O2656" s="49">
        <f t="shared" ref="O2656:O2719" si="252">O2655+0.00275</f>
        <v>88.485500000001934</v>
      </c>
      <c r="P2656" s="49">
        <f t="shared" ref="P2656:P2719" si="253">P2655+0.002</f>
        <v>90.443999999998496</v>
      </c>
      <c r="Q2656" s="49">
        <f t="shared" ref="Q2656:Q2719" si="254">Q2655+0.00175</f>
        <v>91.963500000000408</v>
      </c>
      <c r="R2656" s="49">
        <f t="shared" ref="R2656:R2719" si="255">R2655+0.0015</f>
        <v>93.782999999997728</v>
      </c>
    </row>
    <row r="2657" spans="12:18" hidden="1">
      <c r="L2657" s="71"/>
      <c r="M2657" s="48">
        <v>14.23</v>
      </c>
      <c r="N2657" s="49">
        <f t="shared" si="251"/>
        <v>86.149749999998122</v>
      </c>
      <c r="O2657" s="49">
        <f t="shared" si="252"/>
        <v>88.488250000001941</v>
      </c>
      <c r="P2657" s="49">
        <f t="shared" si="253"/>
        <v>90.445999999998492</v>
      </c>
      <c r="Q2657" s="49">
        <f t="shared" si="254"/>
        <v>91.96525000000041</v>
      </c>
      <c r="R2657" s="49">
        <f t="shared" si="255"/>
        <v>93.78449999999772</v>
      </c>
    </row>
    <row r="2658" spans="12:18" hidden="1">
      <c r="L2658" s="71"/>
      <c r="M2658" s="48">
        <v>14.24</v>
      </c>
      <c r="N2658" s="49">
        <f t="shared" si="251"/>
        <v>86.152999999998116</v>
      </c>
      <c r="O2658" s="49">
        <f t="shared" si="252"/>
        <v>88.491000000001947</v>
      </c>
      <c r="P2658" s="49">
        <f t="shared" si="253"/>
        <v>90.447999999998487</v>
      </c>
      <c r="Q2658" s="49">
        <f t="shared" si="254"/>
        <v>91.967000000000411</v>
      </c>
      <c r="R2658" s="49">
        <f t="shared" si="255"/>
        <v>93.785999999997713</v>
      </c>
    </row>
    <row r="2659" spans="12:18" hidden="1">
      <c r="L2659" s="71"/>
      <c r="M2659" s="48">
        <v>14.25</v>
      </c>
      <c r="N2659" s="49">
        <f t="shared" si="251"/>
        <v>86.15624999999811</v>
      </c>
      <c r="O2659" s="49">
        <f t="shared" si="252"/>
        <v>88.493750000001953</v>
      </c>
      <c r="P2659" s="49">
        <f t="shared" si="253"/>
        <v>90.449999999998482</v>
      </c>
      <c r="Q2659" s="49">
        <f t="shared" si="254"/>
        <v>91.968750000000412</v>
      </c>
      <c r="R2659" s="49">
        <f t="shared" si="255"/>
        <v>93.787499999997706</v>
      </c>
    </row>
    <row r="2660" spans="12:18" hidden="1">
      <c r="L2660" s="71"/>
      <c r="M2660" s="48">
        <v>14.26</v>
      </c>
      <c r="N2660" s="49">
        <f t="shared" si="251"/>
        <v>86.159499999998104</v>
      </c>
      <c r="O2660" s="49">
        <f t="shared" si="252"/>
        <v>88.496500000001959</v>
      </c>
      <c r="P2660" s="49">
        <f t="shared" si="253"/>
        <v>90.451999999998478</v>
      </c>
      <c r="Q2660" s="49">
        <f t="shared" si="254"/>
        <v>91.970500000000413</v>
      </c>
      <c r="R2660" s="49">
        <f t="shared" si="255"/>
        <v>93.788999999997699</v>
      </c>
    </row>
    <row r="2661" spans="12:18" hidden="1">
      <c r="L2661" s="71"/>
      <c r="M2661" s="48">
        <v>14.27</v>
      </c>
      <c r="N2661" s="49">
        <f t="shared" si="251"/>
        <v>86.162749999998098</v>
      </c>
      <c r="O2661" s="49">
        <f t="shared" si="252"/>
        <v>88.499250000001965</v>
      </c>
      <c r="P2661" s="49">
        <f t="shared" si="253"/>
        <v>90.453999999998473</v>
      </c>
      <c r="Q2661" s="49">
        <f t="shared" si="254"/>
        <v>91.972250000000415</v>
      </c>
      <c r="R2661" s="49">
        <f t="shared" si="255"/>
        <v>93.790499999997692</v>
      </c>
    </row>
    <row r="2662" spans="12:18" hidden="1">
      <c r="L2662" s="71"/>
      <c r="M2662" s="48">
        <v>14.28</v>
      </c>
      <c r="N2662" s="49">
        <f t="shared" si="251"/>
        <v>86.165999999998093</v>
      </c>
      <c r="O2662" s="49">
        <f t="shared" si="252"/>
        <v>88.502000000001971</v>
      </c>
      <c r="P2662" s="49">
        <f t="shared" si="253"/>
        <v>90.455999999998468</v>
      </c>
      <c r="Q2662" s="49">
        <f t="shared" si="254"/>
        <v>91.974000000000416</v>
      </c>
      <c r="R2662" s="49">
        <f t="shared" si="255"/>
        <v>93.791999999997685</v>
      </c>
    </row>
    <row r="2663" spans="12:18" hidden="1">
      <c r="L2663" s="71"/>
      <c r="M2663" s="48">
        <v>14.29</v>
      </c>
      <c r="N2663" s="49">
        <f t="shared" si="251"/>
        <v>86.169249999998087</v>
      </c>
      <c r="O2663" s="49">
        <f t="shared" si="252"/>
        <v>88.504750000001977</v>
      </c>
      <c r="P2663" s="49">
        <f t="shared" si="253"/>
        <v>90.457999999998464</v>
      </c>
      <c r="Q2663" s="49">
        <f t="shared" si="254"/>
        <v>91.975750000000417</v>
      </c>
      <c r="R2663" s="49">
        <f t="shared" si="255"/>
        <v>93.793499999997678</v>
      </c>
    </row>
    <row r="2664" spans="12:18" hidden="1">
      <c r="L2664" s="71"/>
      <c r="M2664" s="48">
        <v>14.3</v>
      </c>
      <c r="N2664" s="49">
        <f t="shared" si="251"/>
        <v>86.172499999998081</v>
      </c>
      <c r="O2664" s="49">
        <f t="shared" si="252"/>
        <v>88.507500000001983</v>
      </c>
      <c r="P2664" s="49">
        <f t="shared" si="253"/>
        <v>90.459999999998459</v>
      </c>
      <c r="Q2664" s="49">
        <f t="shared" si="254"/>
        <v>91.977500000000418</v>
      </c>
      <c r="R2664" s="49">
        <f t="shared" si="255"/>
        <v>93.794999999997671</v>
      </c>
    </row>
    <row r="2665" spans="12:18" hidden="1">
      <c r="L2665" s="71"/>
      <c r="M2665" s="48">
        <v>14.31</v>
      </c>
      <c r="N2665" s="49">
        <f t="shared" si="251"/>
        <v>86.175749999998075</v>
      </c>
      <c r="O2665" s="49">
        <f t="shared" si="252"/>
        <v>88.510250000001989</v>
      </c>
      <c r="P2665" s="49">
        <f t="shared" si="253"/>
        <v>90.461999999998454</v>
      </c>
      <c r="Q2665" s="49">
        <f t="shared" si="254"/>
        <v>91.97925000000042</v>
      </c>
      <c r="R2665" s="49">
        <f t="shared" si="255"/>
        <v>93.796499999997664</v>
      </c>
    </row>
    <row r="2666" spans="12:18" hidden="1">
      <c r="L2666" s="71"/>
      <c r="M2666" s="48">
        <v>14.32</v>
      </c>
      <c r="N2666" s="49">
        <f t="shared" si="251"/>
        <v>86.178999999998069</v>
      </c>
      <c r="O2666" s="49">
        <f t="shared" si="252"/>
        <v>88.513000000001995</v>
      </c>
      <c r="P2666" s="49">
        <f t="shared" si="253"/>
        <v>90.46399999999845</v>
      </c>
      <c r="Q2666" s="49">
        <f t="shared" si="254"/>
        <v>91.981000000000421</v>
      </c>
      <c r="R2666" s="49">
        <f t="shared" si="255"/>
        <v>93.797999999997657</v>
      </c>
    </row>
    <row r="2667" spans="12:18" hidden="1">
      <c r="L2667" s="71"/>
      <c r="M2667" s="48">
        <v>14.33</v>
      </c>
      <c r="N2667" s="49">
        <f t="shared" si="251"/>
        <v>86.182249999998064</v>
      </c>
      <c r="O2667" s="49">
        <f t="shared" si="252"/>
        <v>88.515750000002001</v>
      </c>
      <c r="P2667" s="49">
        <f t="shared" si="253"/>
        <v>90.465999999998445</v>
      </c>
      <c r="Q2667" s="49">
        <f t="shared" si="254"/>
        <v>91.982750000000422</v>
      </c>
      <c r="R2667" s="49">
        <f t="shared" si="255"/>
        <v>93.79949999999765</v>
      </c>
    </row>
    <row r="2668" spans="12:18" hidden="1">
      <c r="L2668" s="71"/>
      <c r="M2668" s="48">
        <v>14.34</v>
      </c>
      <c r="N2668" s="49">
        <f t="shared" si="251"/>
        <v>86.185499999998058</v>
      </c>
      <c r="O2668" s="49">
        <f t="shared" si="252"/>
        <v>88.518500000002007</v>
      </c>
      <c r="P2668" s="49">
        <f t="shared" si="253"/>
        <v>90.46799999999844</v>
      </c>
      <c r="Q2668" s="49">
        <f t="shared" si="254"/>
        <v>91.984500000000423</v>
      </c>
      <c r="R2668" s="49">
        <f t="shared" si="255"/>
        <v>93.800999999997643</v>
      </c>
    </row>
    <row r="2669" spans="12:18" hidden="1">
      <c r="L2669" s="71"/>
      <c r="M2669" s="48">
        <v>14.35</v>
      </c>
      <c r="N2669" s="49">
        <f t="shared" si="251"/>
        <v>86.188749999998052</v>
      </c>
      <c r="O2669" s="49">
        <f t="shared" si="252"/>
        <v>88.521250000002013</v>
      </c>
      <c r="P2669" s="49">
        <f t="shared" si="253"/>
        <v>90.469999999998436</v>
      </c>
      <c r="Q2669" s="49">
        <f t="shared" si="254"/>
        <v>91.986250000000425</v>
      </c>
      <c r="R2669" s="49">
        <f t="shared" si="255"/>
        <v>93.802499999997636</v>
      </c>
    </row>
    <row r="2670" spans="12:18" hidden="1">
      <c r="L2670" s="71"/>
      <c r="M2670" s="48">
        <v>14.36</v>
      </c>
      <c r="N2670" s="49">
        <f t="shared" si="251"/>
        <v>86.191999999998046</v>
      </c>
      <c r="O2670" s="49">
        <f t="shared" si="252"/>
        <v>88.524000000002019</v>
      </c>
      <c r="P2670" s="49">
        <f t="shared" si="253"/>
        <v>90.471999999998431</v>
      </c>
      <c r="Q2670" s="49">
        <f t="shared" si="254"/>
        <v>91.988000000000426</v>
      </c>
      <c r="R2670" s="49">
        <f t="shared" si="255"/>
        <v>93.803999999997629</v>
      </c>
    </row>
    <row r="2671" spans="12:18" hidden="1">
      <c r="L2671" s="71"/>
      <c r="M2671" s="48">
        <v>14.37</v>
      </c>
      <c r="N2671" s="49">
        <f t="shared" si="251"/>
        <v>86.19524999999804</v>
      </c>
      <c r="O2671" s="49">
        <f t="shared" si="252"/>
        <v>88.526750000002025</v>
      </c>
      <c r="P2671" s="49">
        <f t="shared" si="253"/>
        <v>90.473999999998426</v>
      </c>
      <c r="Q2671" s="49">
        <f t="shared" si="254"/>
        <v>91.989750000000427</v>
      </c>
      <c r="R2671" s="49">
        <f t="shared" si="255"/>
        <v>93.805499999997622</v>
      </c>
    </row>
    <row r="2672" spans="12:18" hidden="1">
      <c r="L2672" s="71"/>
      <c r="M2672" s="48">
        <v>14.38</v>
      </c>
      <c r="N2672" s="49">
        <f t="shared" si="251"/>
        <v>86.198499999998035</v>
      </c>
      <c r="O2672" s="49">
        <f t="shared" si="252"/>
        <v>88.529500000002031</v>
      </c>
      <c r="P2672" s="49">
        <f t="shared" si="253"/>
        <v>90.475999999998422</v>
      </c>
      <c r="Q2672" s="49">
        <f t="shared" si="254"/>
        <v>91.991500000000428</v>
      </c>
      <c r="R2672" s="49">
        <f t="shared" si="255"/>
        <v>93.806999999997615</v>
      </c>
    </row>
    <row r="2673" spans="12:18" hidden="1">
      <c r="L2673" s="71"/>
      <c r="M2673" s="48">
        <v>14.39</v>
      </c>
      <c r="N2673" s="49">
        <f t="shared" si="251"/>
        <v>86.201749999998029</v>
      </c>
      <c r="O2673" s="49">
        <f t="shared" si="252"/>
        <v>88.532250000002037</v>
      </c>
      <c r="P2673" s="49">
        <f t="shared" si="253"/>
        <v>90.477999999998417</v>
      </c>
      <c r="Q2673" s="49">
        <f t="shared" si="254"/>
        <v>91.99325000000043</v>
      </c>
      <c r="R2673" s="49">
        <f t="shared" si="255"/>
        <v>93.808499999997608</v>
      </c>
    </row>
    <row r="2674" spans="12:18" hidden="1">
      <c r="L2674" s="71"/>
      <c r="M2674" s="48">
        <v>14.4</v>
      </c>
      <c r="N2674" s="49">
        <f t="shared" si="251"/>
        <v>86.204999999998023</v>
      </c>
      <c r="O2674" s="49">
        <f t="shared" si="252"/>
        <v>88.535000000002043</v>
      </c>
      <c r="P2674" s="49">
        <f t="shared" si="253"/>
        <v>90.479999999998412</v>
      </c>
      <c r="Q2674" s="49">
        <f t="shared" si="254"/>
        <v>91.995000000000431</v>
      </c>
      <c r="R2674" s="49">
        <f t="shared" si="255"/>
        <v>93.809999999997601</v>
      </c>
    </row>
    <row r="2675" spans="12:18" hidden="1">
      <c r="L2675" s="71"/>
      <c r="M2675" s="48">
        <v>14.41</v>
      </c>
      <c r="N2675" s="49">
        <f t="shared" si="251"/>
        <v>86.208249999998017</v>
      </c>
      <c r="O2675" s="49">
        <f t="shared" si="252"/>
        <v>88.537750000002049</v>
      </c>
      <c r="P2675" s="49">
        <f t="shared" si="253"/>
        <v>90.481999999998408</v>
      </c>
      <c r="Q2675" s="49">
        <f t="shared" si="254"/>
        <v>91.996750000000432</v>
      </c>
      <c r="R2675" s="49">
        <f t="shared" si="255"/>
        <v>93.811499999997594</v>
      </c>
    </row>
    <row r="2676" spans="12:18" hidden="1">
      <c r="L2676" s="71"/>
      <c r="M2676" s="48">
        <v>14.42</v>
      </c>
      <c r="N2676" s="49">
        <f t="shared" si="251"/>
        <v>86.211499999998011</v>
      </c>
      <c r="O2676" s="49">
        <f t="shared" si="252"/>
        <v>88.540500000002055</v>
      </c>
      <c r="P2676" s="49">
        <f t="shared" si="253"/>
        <v>90.483999999998403</v>
      </c>
      <c r="Q2676" s="49">
        <f t="shared" si="254"/>
        <v>91.998500000000433</v>
      </c>
      <c r="R2676" s="49">
        <f t="shared" si="255"/>
        <v>93.812999999997587</v>
      </c>
    </row>
    <row r="2677" spans="12:18" hidden="1">
      <c r="L2677" s="71"/>
      <c r="M2677" s="48">
        <v>14.43</v>
      </c>
      <c r="N2677" s="49">
        <f t="shared" si="251"/>
        <v>86.214749999998006</v>
      </c>
      <c r="O2677" s="49">
        <f t="shared" si="252"/>
        <v>88.543250000002061</v>
      </c>
      <c r="P2677" s="49">
        <f t="shared" si="253"/>
        <v>90.485999999998398</v>
      </c>
      <c r="Q2677" s="49">
        <f t="shared" si="254"/>
        <v>92.000250000000435</v>
      </c>
      <c r="R2677" s="49">
        <f t="shared" si="255"/>
        <v>93.814499999997579</v>
      </c>
    </row>
    <row r="2678" spans="12:18" hidden="1">
      <c r="L2678" s="71"/>
      <c r="M2678" s="48">
        <v>14.44</v>
      </c>
      <c r="N2678" s="49">
        <f t="shared" si="251"/>
        <v>86.217999999998</v>
      </c>
      <c r="O2678" s="49">
        <f t="shared" si="252"/>
        <v>88.546000000002067</v>
      </c>
      <c r="P2678" s="49">
        <f t="shared" si="253"/>
        <v>90.487999999998394</v>
      </c>
      <c r="Q2678" s="49">
        <f t="shared" si="254"/>
        <v>92.002000000000436</v>
      </c>
      <c r="R2678" s="49">
        <f t="shared" si="255"/>
        <v>93.815999999997572</v>
      </c>
    </row>
    <row r="2679" spans="12:18" hidden="1">
      <c r="L2679" s="71"/>
      <c r="M2679" s="48">
        <v>14.45</v>
      </c>
      <c r="N2679" s="49">
        <f t="shared" si="251"/>
        <v>86.221249999997994</v>
      </c>
      <c r="O2679" s="49">
        <f t="shared" si="252"/>
        <v>88.548750000002073</v>
      </c>
      <c r="P2679" s="49">
        <f t="shared" si="253"/>
        <v>90.489999999998389</v>
      </c>
      <c r="Q2679" s="49">
        <f t="shared" si="254"/>
        <v>92.003750000000437</v>
      </c>
      <c r="R2679" s="49">
        <f t="shared" si="255"/>
        <v>93.817499999997565</v>
      </c>
    </row>
    <row r="2680" spans="12:18" hidden="1">
      <c r="L2680" s="71"/>
      <c r="M2680" s="48">
        <v>14.46</v>
      </c>
      <c r="N2680" s="49">
        <f t="shared" si="251"/>
        <v>86.224499999997988</v>
      </c>
      <c r="O2680" s="49">
        <f t="shared" si="252"/>
        <v>88.551500000002079</v>
      </c>
      <c r="P2680" s="49">
        <f t="shared" si="253"/>
        <v>90.491999999998384</v>
      </c>
      <c r="Q2680" s="49">
        <f t="shared" si="254"/>
        <v>92.005500000000438</v>
      </c>
      <c r="R2680" s="49">
        <f t="shared" si="255"/>
        <v>93.818999999997558</v>
      </c>
    </row>
    <row r="2681" spans="12:18" hidden="1">
      <c r="L2681" s="71"/>
      <c r="M2681" s="48">
        <v>14.47</v>
      </c>
      <c r="N2681" s="49">
        <f t="shared" si="251"/>
        <v>86.227749999997982</v>
      </c>
      <c r="O2681" s="49">
        <f t="shared" si="252"/>
        <v>88.554250000002085</v>
      </c>
      <c r="P2681" s="49">
        <f t="shared" si="253"/>
        <v>90.49399999999838</v>
      </c>
      <c r="Q2681" s="49">
        <f t="shared" si="254"/>
        <v>92.00725000000044</v>
      </c>
      <c r="R2681" s="49">
        <f t="shared" si="255"/>
        <v>93.820499999997551</v>
      </c>
    </row>
    <row r="2682" spans="12:18" hidden="1">
      <c r="L2682" s="71"/>
      <c r="M2682" s="48">
        <v>14.48</v>
      </c>
      <c r="N2682" s="49">
        <f t="shared" si="251"/>
        <v>86.230999999997977</v>
      </c>
      <c r="O2682" s="49">
        <f t="shared" si="252"/>
        <v>88.557000000002091</v>
      </c>
      <c r="P2682" s="49">
        <f t="shared" si="253"/>
        <v>90.495999999998375</v>
      </c>
      <c r="Q2682" s="49">
        <f t="shared" si="254"/>
        <v>92.009000000000441</v>
      </c>
      <c r="R2682" s="49">
        <f t="shared" si="255"/>
        <v>93.821999999997544</v>
      </c>
    </row>
    <row r="2683" spans="12:18" hidden="1">
      <c r="L2683" s="71"/>
      <c r="M2683" s="48">
        <v>14.49</v>
      </c>
      <c r="N2683" s="49">
        <f t="shared" si="251"/>
        <v>86.234249999997971</v>
      </c>
      <c r="O2683" s="49">
        <f t="shared" si="252"/>
        <v>88.559750000002097</v>
      </c>
      <c r="P2683" s="49">
        <f t="shared" si="253"/>
        <v>90.49799999999837</v>
      </c>
      <c r="Q2683" s="49">
        <f t="shared" si="254"/>
        <v>92.010750000000442</v>
      </c>
      <c r="R2683" s="49">
        <f t="shared" si="255"/>
        <v>93.823499999997537</v>
      </c>
    </row>
    <row r="2684" spans="12:18" hidden="1">
      <c r="L2684" s="71"/>
      <c r="M2684" s="48">
        <v>14.5</v>
      </c>
      <c r="N2684" s="49">
        <f t="shared" si="251"/>
        <v>86.237499999997965</v>
      </c>
      <c r="O2684" s="49">
        <f t="shared" si="252"/>
        <v>88.562500000002103</v>
      </c>
      <c r="P2684" s="49">
        <f t="shared" si="253"/>
        <v>90.499999999998366</v>
      </c>
      <c r="Q2684" s="49">
        <f t="shared" si="254"/>
        <v>92.012500000000443</v>
      </c>
      <c r="R2684" s="49">
        <f t="shared" si="255"/>
        <v>93.82499999999753</v>
      </c>
    </row>
    <row r="2685" spans="12:18" hidden="1">
      <c r="L2685" s="71"/>
      <c r="M2685" s="48">
        <v>14.51</v>
      </c>
      <c r="N2685" s="49">
        <f t="shared" si="251"/>
        <v>86.240749999997959</v>
      </c>
      <c r="O2685" s="49">
        <f t="shared" si="252"/>
        <v>88.565250000002109</v>
      </c>
      <c r="P2685" s="49">
        <f t="shared" si="253"/>
        <v>90.501999999998361</v>
      </c>
      <c r="Q2685" s="49">
        <f t="shared" si="254"/>
        <v>92.014250000000445</v>
      </c>
      <c r="R2685" s="49">
        <f t="shared" si="255"/>
        <v>93.826499999997523</v>
      </c>
    </row>
    <row r="2686" spans="12:18" hidden="1">
      <c r="L2686" s="71"/>
      <c r="M2686" s="48">
        <v>14.52</v>
      </c>
      <c r="N2686" s="49">
        <f t="shared" si="251"/>
        <v>86.243999999997953</v>
      </c>
      <c r="O2686" s="49">
        <f t="shared" si="252"/>
        <v>88.568000000002115</v>
      </c>
      <c r="P2686" s="49">
        <f t="shared" si="253"/>
        <v>90.503999999998356</v>
      </c>
      <c r="Q2686" s="49">
        <f t="shared" si="254"/>
        <v>92.016000000000446</v>
      </c>
      <c r="R2686" s="49">
        <f t="shared" si="255"/>
        <v>93.827999999997516</v>
      </c>
    </row>
    <row r="2687" spans="12:18" hidden="1">
      <c r="L2687" s="71"/>
      <c r="M2687" s="48">
        <v>14.53</v>
      </c>
      <c r="N2687" s="49">
        <f t="shared" si="251"/>
        <v>86.247249999997948</v>
      </c>
      <c r="O2687" s="49">
        <f t="shared" si="252"/>
        <v>88.570750000002121</v>
      </c>
      <c r="P2687" s="49">
        <f t="shared" si="253"/>
        <v>90.505999999998352</v>
      </c>
      <c r="Q2687" s="49">
        <f t="shared" si="254"/>
        <v>92.017750000000447</v>
      </c>
      <c r="R2687" s="49">
        <f t="shared" si="255"/>
        <v>93.829499999997509</v>
      </c>
    </row>
    <row r="2688" spans="12:18" hidden="1">
      <c r="L2688" s="71"/>
      <c r="M2688" s="48">
        <v>14.54</v>
      </c>
      <c r="N2688" s="49">
        <f t="shared" si="251"/>
        <v>86.250499999997942</v>
      </c>
      <c r="O2688" s="49">
        <f t="shared" si="252"/>
        <v>88.573500000002127</v>
      </c>
      <c r="P2688" s="49">
        <f t="shared" si="253"/>
        <v>90.507999999998347</v>
      </c>
      <c r="Q2688" s="49">
        <f t="shared" si="254"/>
        <v>92.019500000000448</v>
      </c>
      <c r="R2688" s="49">
        <f t="shared" si="255"/>
        <v>93.830999999997502</v>
      </c>
    </row>
    <row r="2689" spans="12:18" hidden="1">
      <c r="L2689" s="71"/>
      <c r="M2689" s="48">
        <v>14.55</v>
      </c>
      <c r="N2689" s="49">
        <f t="shared" si="251"/>
        <v>86.253749999997936</v>
      </c>
      <c r="O2689" s="49">
        <f t="shared" si="252"/>
        <v>88.576250000002133</v>
      </c>
      <c r="P2689" s="49">
        <f t="shared" si="253"/>
        <v>90.509999999998342</v>
      </c>
      <c r="Q2689" s="49">
        <f t="shared" si="254"/>
        <v>92.02125000000045</v>
      </c>
      <c r="R2689" s="49">
        <f t="shared" si="255"/>
        <v>93.832499999997495</v>
      </c>
    </row>
    <row r="2690" spans="12:18" hidden="1">
      <c r="L2690" s="71"/>
      <c r="M2690" s="48">
        <v>14.56</v>
      </c>
      <c r="N2690" s="49">
        <f t="shared" si="251"/>
        <v>86.25699999999793</v>
      </c>
      <c r="O2690" s="49">
        <f t="shared" si="252"/>
        <v>88.579000000002139</v>
      </c>
      <c r="P2690" s="49">
        <f t="shared" si="253"/>
        <v>90.511999999998338</v>
      </c>
      <c r="Q2690" s="49">
        <f t="shared" si="254"/>
        <v>92.023000000000451</v>
      </c>
      <c r="R2690" s="49">
        <f t="shared" si="255"/>
        <v>93.833999999997488</v>
      </c>
    </row>
    <row r="2691" spans="12:18" hidden="1">
      <c r="L2691" s="71"/>
      <c r="M2691" s="48">
        <v>14.57</v>
      </c>
      <c r="N2691" s="49">
        <f t="shared" si="251"/>
        <v>86.260249999997924</v>
      </c>
      <c r="O2691" s="49">
        <f t="shared" si="252"/>
        <v>88.581750000002145</v>
      </c>
      <c r="P2691" s="49">
        <f t="shared" si="253"/>
        <v>90.513999999998333</v>
      </c>
      <c r="Q2691" s="49">
        <f t="shared" si="254"/>
        <v>92.024750000000452</v>
      </c>
      <c r="R2691" s="49">
        <f t="shared" si="255"/>
        <v>93.835499999997481</v>
      </c>
    </row>
    <row r="2692" spans="12:18" hidden="1">
      <c r="L2692" s="71"/>
      <c r="M2692" s="48">
        <v>14.58</v>
      </c>
      <c r="N2692" s="49">
        <f t="shared" si="251"/>
        <v>86.263499999997919</v>
      </c>
      <c r="O2692" s="49">
        <f t="shared" si="252"/>
        <v>88.584500000002151</v>
      </c>
      <c r="P2692" s="49">
        <f t="shared" si="253"/>
        <v>90.515999999998328</v>
      </c>
      <c r="Q2692" s="49">
        <f t="shared" si="254"/>
        <v>92.026500000000453</v>
      </c>
      <c r="R2692" s="49">
        <f t="shared" si="255"/>
        <v>93.836999999997474</v>
      </c>
    </row>
    <row r="2693" spans="12:18" hidden="1">
      <c r="L2693" s="71"/>
      <c r="M2693" s="48">
        <v>14.59</v>
      </c>
      <c r="N2693" s="49">
        <f t="shared" si="251"/>
        <v>86.266749999997913</v>
      </c>
      <c r="O2693" s="49">
        <f t="shared" si="252"/>
        <v>88.587250000002157</v>
      </c>
      <c r="P2693" s="49">
        <f t="shared" si="253"/>
        <v>90.517999999998324</v>
      </c>
      <c r="Q2693" s="49">
        <f t="shared" si="254"/>
        <v>92.028250000000455</v>
      </c>
      <c r="R2693" s="49">
        <f t="shared" si="255"/>
        <v>93.838499999997467</v>
      </c>
    </row>
    <row r="2694" spans="12:18" hidden="1">
      <c r="L2694" s="71"/>
      <c r="M2694" s="48">
        <v>14.6</v>
      </c>
      <c r="N2694" s="49">
        <f t="shared" si="251"/>
        <v>86.269999999997907</v>
      </c>
      <c r="O2694" s="49">
        <f t="shared" si="252"/>
        <v>88.590000000002163</v>
      </c>
      <c r="P2694" s="49">
        <f t="shared" si="253"/>
        <v>90.519999999998319</v>
      </c>
      <c r="Q2694" s="49">
        <f t="shared" si="254"/>
        <v>92.030000000000456</v>
      </c>
      <c r="R2694" s="49">
        <f t="shared" si="255"/>
        <v>93.83999999999746</v>
      </c>
    </row>
    <row r="2695" spans="12:18" hidden="1">
      <c r="L2695" s="71"/>
      <c r="M2695" s="48">
        <v>14.61</v>
      </c>
      <c r="N2695" s="49">
        <f t="shared" si="251"/>
        <v>86.273249999997901</v>
      </c>
      <c r="O2695" s="49">
        <f t="shared" si="252"/>
        <v>88.592750000002169</v>
      </c>
      <c r="P2695" s="49">
        <f t="shared" si="253"/>
        <v>90.521999999998314</v>
      </c>
      <c r="Q2695" s="49">
        <f t="shared" si="254"/>
        <v>92.031750000000457</v>
      </c>
      <c r="R2695" s="49">
        <f t="shared" si="255"/>
        <v>93.841499999997453</v>
      </c>
    </row>
    <row r="2696" spans="12:18" hidden="1">
      <c r="L2696" s="71"/>
      <c r="M2696" s="48">
        <v>14.62</v>
      </c>
      <c r="N2696" s="49">
        <f t="shared" si="251"/>
        <v>86.276499999997895</v>
      </c>
      <c r="O2696" s="49">
        <f t="shared" si="252"/>
        <v>88.595500000002176</v>
      </c>
      <c r="P2696" s="49">
        <f t="shared" si="253"/>
        <v>90.52399999999831</v>
      </c>
      <c r="Q2696" s="49">
        <f t="shared" si="254"/>
        <v>92.033500000000458</v>
      </c>
      <c r="R2696" s="49">
        <f t="shared" si="255"/>
        <v>93.842999999997446</v>
      </c>
    </row>
    <row r="2697" spans="12:18" hidden="1">
      <c r="L2697" s="71"/>
      <c r="M2697" s="48">
        <v>14.63</v>
      </c>
      <c r="N2697" s="49">
        <f t="shared" si="251"/>
        <v>86.27974999999789</v>
      </c>
      <c r="O2697" s="49">
        <f t="shared" si="252"/>
        <v>88.598250000002182</v>
      </c>
      <c r="P2697" s="49">
        <f t="shared" si="253"/>
        <v>90.525999999998305</v>
      </c>
      <c r="Q2697" s="49">
        <f t="shared" si="254"/>
        <v>92.03525000000046</v>
      </c>
      <c r="R2697" s="49">
        <f t="shared" si="255"/>
        <v>93.844499999997439</v>
      </c>
    </row>
    <row r="2698" spans="12:18" hidden="1">
      <c r="L2698" s="71"/>
      <c r="M2698" s="48">
        <v>14.64</v>
      </c>
      <c r="N2698" s="49">
        <f t="shared" si="251"/>
        <v>86.282999999997884</v>
      </c>
      <c r="O2698" s="49">
        <f t="shared" si="252"/>
        <v>88.601000000002188</v>
      </c>
      <c r="P2698" s="49">
        <f t="shared" si="253"/>
        <v>90.5279999999983</v>
      </c>
      <c r="Q2698" s="49">
        <f t="shared" si="254"/>
        <v>92.037000000000461</v>
      </c>
      <c r="R2698" s="49">
        <f t="shared" si="255"/>
        <v>93.845999999997431</v>
      </c>
    </row>
    <row r="2699" spans="12:18" hidden="1">
      <c r="L2699" s="71"/>
      <c r="M2699" s="48">
        <v>14.65</v>
      </c>
      <c r="N2699" s="49">
        <f t="shared" si="251"/>
        <v>86.286249999997878</v>
      </c>
      <c r="O2699" s="49">
        <f t="shared" si="252"/>
        <v>88.603750000002194</v>
      </c>
      <c r="P2699" s="49">
        <f t="shared" si="253"/>
        <v>90.529999999998296</v>
      </c>
      <c r="Q2699" s="49">
        <f t="shared" si="254"/>
        <v>92.038750000000462</v>
      </c>
      <c r="R2699" s="49">
        <f t="shared" si="255"/>
        <v>93.847499999997424</v>
      </c>
    </row>
    <row r="2700" spans="12:18" hidden="1">
      <c r="L2700" s="71"/>
      <c r="M2700" s="48">
        <v>14.66</v>
      </c>
      <c r="N2700" s="49">
        <f t="shared" si="251"/>
        <v>86.289499999997872</v>
      </c>
      <c r="O2700" s="49">
        <f t="shared" si="252"/>
        <v>88.6065000000022</v>
      </c>
      <c r="P2700" s="49">
        <f t="shared" si="253"/>
        <v>90.531999999998291</v>
      </c>
      <c r="Q2700" s="49">
        <f t="shared" si="254"/>
        <v>92.040500000000463</v>
      </c>
      <c r="R2700" s="49">
        <f t="shared" si="255"/>
        <v>93.848999999997417</v>
      </c>
    </row>
    <row r="2701" spans="12:18" hidden="1">
      <c r="L2701" s="71"/>
      <c r="M2701" s="48">
        <v>14.67</v>
      </c>
      <c r="N2701" s="49">
        <f t="shared" si="251"/>
        <v>86.292749999997866</v>
      </c>
      <c r="O2701" s="49">
        <f t="shared" si="252"/>
        <v>88.609250000002206</v>
      </c>
      <c r="P2701" s="49">
        <f t="shared" si="253"/>
        <v>90.533999999998287</v>
      </c>
      <c r="Q2701" s="49">
        <f t="shared" si="254"/>
        <v>92.042250000000465</v>
      </c>
      <c r="R2701" s="49">
        <f t="shared" si="255"/>
        <v>93.85049999999741</v>
      </c>
    </row>
    <row r="2702" spans="12:18" hidden="1">
      <c r="L2702" s="71"/>
      <c r="M2702" s="48">
        <v>14.68</v>
      </c>
      <c r="N2702" s="49">
        <f t="shared" si="251"/>
        <v>86.295999999997861</v>
      </c>
      <c r="O2702" s="49">
        <f t="shared" si="252"/>
        <v>88.612000000002212</v>
      </c>
      <c r="P2702" s="49">
        <f t="shared" si="253"/>
        <v>90.535999999998282</v>
      </c>
      <c r="Q2702" s="49">
        <f t="shared" si="254"/>
        <v>92.044000000000466</v>
      </c>
      <c r="R2702" s="49">
        <f t="shared" si="255"/>
        <v>93.851999999997403</v>
      </c>
    </row>
    <row r="2703" spans="12:18" hidden="1">
      <c r="L2703" s="71"/>
      <c r="M2703" s="48">
        <v>14.69</v>
      </c>
      <c r="N2703" s="49">
        <f t="shared" si="251"/>
        <v>86.299249999997855</v>
      </c>
      <c r="O2703" s="49">
        <f t="shared" si="252"/>
        <v>88.614750000002218</v>
      </c>
      <c r="P2703" s="49">
        <f t="shared" si="253"/>
        <v>90.537999999998277</v>
      </c>
      <c r="Q2703" s="49">
        <f t="shared" si="254"/>
        <v>92.045750000000467</v>
      </c>
      <c r="R2703" s="49">
        <f t="shared" si="255"/>
        <v>93.853499999997396</v>
      </c>
    </row>
    <row r="2704" spans="12:18" hidden="1">
      <c r="L2704" s="71"/>
      <c r="M2704" s="48">
        <v>14.7</v>
      </c>
      <c r="N2704" s="49">
        <f t="shared" si="251"/>
        <v>86.302499999997849</v>
      </c>
      <c r="O2704" s="49">
        <f t="shared" si="252"/>
        <v>88.617500000002224</v>
      </c>
      <c r="P2704" s="49">
        <f t="shared" si="253"/>
        <v>90.539999999998273</v>
      </c>
      <c r="Q2704" s="49">
        <f t="shared" si="254"/>
        <v>92.047500000000468</v>
      </c>
      <c r="R2704" s="49">
        <f t="shared" si="255"/>
        <v>93.854999999997389</v>
      </c>
    </row>
    <row r="2705" spans="12:18" hidden="1">
      <c r="L2705" s="71"/>
      <c r="M2705" s="48">
        <v>14.71</v>
      </c>
      <c r="N2705" s="49">
        <f t="shared" si="251"/>
        <v>86.305749999997843</v>
      </c>
      <c r="O2705" s="49">
        <f t="shared" si="252"/>
        <v>88.62025000000223</v>
      </c>
      <c r="P2705" s="49">
        <f t="shared" si="253"/>
        <v>90.541999999998268</v>
      </c>
      <c r="Q2705" s="49">
        <f t="shared" si="254"/>
        <v>92.04925000000047</v>
      </c>
      <c r="R2705" s="49">
        <f t="shared" si="255"/>
        <v>93.856499999997382</v>
      </c>
    </row>
    <row r="2706" spans="12:18" hidden="1">
      <c r="L2706" s="71"/>
      <c r="M2706" s="48">
        <v>14.72</v>
      </c>
      <c r="N2706" s="49">
        <f t="shared" si="251"/>
        <v>86.308999999997837</v>
      </c>
      <c r="O2706" s="49">
        <f t="shared" si="252"/>
        <v>88.623000000002236</v>
      </c>
      <c r="P2706" s="49">
        <f t="shared" si="253"/>
        <v>90.543999999998263</v>
      </c>
      <c r="Q2706" s="49">
        <f t="shared" si="254"/>
        <v>92.051000000000471</v>
      </c>
      <c r="R2706" s="49">
        <f t="shared" si="255"/>
        <v>93.857999999997375</v>
      </c>
    </row>
    <row r="2707" spans="12:18" hidden="1">
      <c r="L2707" s="71"/>
      <c r="M2707" s="48">
        <v>14.73</v>
      </c>
      <c r="N2707" s="49">
        <f t="shared" si="251"/>
        <v>86.312249999997832</v>
      </c>
      <c r="O2707" s="49">
        <f t="shared" si="252"/>
        <v>88.625750000002242</v>
      </c>
      <c r="P2707" s="49">
        <f t="shared" si="253"/>
        <v>90.545999999998259</v>
      </c>
      <c r="Q2707" s="49">
        <f t="shared" si="254"/>
        <v>92.052750000000472</v>
      </c>
      <c r="R2707" s="49">
        <f t="shared" si="255"/>
        <v>93.859499999997368</v>
      </c>
    </row>
    <row r="2708" spans="12:18" hidden="1">
      <c r="L2708" s="71"/>
      <c r="M2708" s="48">
        <v>14.74</v>
      </c>
      <c r="N2708" s="49">
        <f t="shared" si="251"/>
        <v>86.315499999997826</v>
      </c>
      <c r="O2708" s="49">
        <f t="shared" si="252"/>
        <v>88.628500000002248</v>
      </c>
      <c r="P2708" s="49">
        <f t="shared" si="253"/>
        <v>90.547999999998254</v>
      </c>
      <c r="Q2708" s="49">
        <f t="shared" si="254"/>
        <v>92.054500000000473</v>
      </c>
      <c r="R2708" s="49">
        <f t="shared" si="255"/>
        <v>93.860999999997361</v>
      </c>
    </row>
    <row r="2709" spans="12:18" hidden="1">
      <c r="L2709" s="71"/>
      <c r="M2709" s="48">
        <v>14.75</v>
      </c>
      <c r="N2709" s="49">
        <f t="shared" si="251"/>
        <v>86.31874999999782</v>
      </c>
      <c r="O2709" s="49">
        <f t="shared" si="252"/>
        <v>88.631250000002254</v>
      </c>
      <c r="P2709" s="49">
        <f t="shared" si="253"/>
        <v>90.549999999998249</v>
      </c>
      <c r="Q2709" s="49">
        <f t="shared" si="254"/>
        <v>92.056250000000475</v>
      </c>
      <c r="R2709" s="49">
        <f t="shared" si="255"/>
        <v>93.862499999997354</v>
      </c>
    </row>
    <row r="2710" spans="12:18" hidden="1">
      <c r="L2710" s="71"/>
      <c r="M2710" s="48">
        <v>14.76</v>
      </c>
      <c r="N2710" s="49">
        <f t="shared" si="251"/>
        <v>86.321999999997814</v>
      </c>
      <c r="O2710" s="49">
        <f t="shared" si="252"/>
        <v>88.63400000000226</v>
      </c>
      <c r="P2710" s="49">
        <f t="shared" si="253"/>
        <v>90.551999999998245</v>
      </c>
      <c r="Q2710" s="49">
        <f t="shared" si="254"/>
        <v>92.058000000000476</v>
      </c>
      <c r="R2710" s="49">
        <f t="shared" si="255"/>
        <v>93.863999999997347</v>
      </c>
    </row>
    <row r="2711" spans="12:18" hidden="1">
      <c r="L2711" s="71"/>
      <c r="M2711" s="48">
        <v>14.77</v>
      </c>
      <c r="N2711" s="49">
        <f t="shared" si="251"/>
        <v>86.325249999997808</v>
      </c>
      <c r="O2711" s="49">
        <f t="shared" si="252"/>
        <v>88.636750000002266</v>
      </c>
      <c r="P2711" s="49">
        <f t="shared" si="253"/>
        <v>90.55399999999824</v>
      </c>
      <c r="Q2711" s="49">
        <f t="shared" si="254"/>
        <v>92.059750000000477</v>
      </c>
      <c r="R2711" s="49">
        <f t="shared" si="255"/>
        <v>93.86549999999734</v>
      </c>
    </row>
    <row r="2712" spans="12:18" hidden="1">
      <c r="L2712" s="71"/>
      <c r="M2712" s="48">
        <v>14.78</v>
      </c>
      <c r="N2712" s="49">
        <f t="shared" si="251"/>
        <v>86.328499999997803</v>
      </c>
      <c r="O2712" s="49">
        <f t="shared" si="252"/>
        <v>88.639500000002272</v>
      </c>
      <c r="P2712" s="49">
        <f t="shared" si="253"/>
        <v>90.555999999998235</v>
      </c>
      <c r="Q2712" s="49">
        <f t="shared" si="254"/>
        <v>92.061500000000478</v>
      </c>
      <c r="R2712" s="49">
        <f t="shared" si="255"/>
        <v>93.866999999997333</v>
      </c>
    </row>
    <row r="2713" spans="12:18" hidden="1">
      <c r="L2713" s="71"/>
      <c r="M2713" s="48">
        <v>14.79</v>
      </c>
      <c r="N2713" s="49">
        <f t="shared" si="251"/>
        <v>86.331749999997797</v>
      </c>
      <c r="O2713" s="49">
        <f t="shared" si="252"/>
        <v>88.642250000002278</v>
      </c>
      <c r="P2713" s="49">
        <f t="shared" si="253"/>
        <v>90.557999999998231</v>
      </c>
      <c r="Q2713" s="49">
        <f t="shared" si="254"/>
        <v>92.06325000000048</v>
      </c>
      <c r="R2713" s="49">
        <f t="shared" si="255"/>
        <v>93.868499999997326</v>
      </c>
    </row>
    <row r="2714" spans="12:18" hidden="1">
      <c r="L2714" s="71"/>
      <c r="M2714" s="48">
        <v>14.8</v>
      </c>
      <c r="N2714" s="49">
        <f t="shared" si="251"/>
        <v>86.334999999997791</v>
      </c>
      <c r="O2714" s="49">
        <f t="shared" si="252"/>
        <v>88.645000000002284</v>
      </c>
      <c r="P2714" s="49">
        <f t="shared" si="253"/>
        <v>90.559999999998226</v>
      </c>
      <c r="Q2714" s="49">
        <f t="shared" si="254"/>
        <v>92.065000000000481</v>
      </c>
      <c r="R2714" s="49">
        <f t="shared" si="255"/>
        <v>93.869999999997319</v>
      </c>
    </row>
    <row r="2715" spans="12:18" hidden="1">
      <c r="L2715" s="71"/>
      <c r="M2715" s="48">
        <v>14.81</v>
      </c>
      <c r="N2715" s="49">
        <f t="shared" si="251"/>
        <v>86.338249999997785</v>
      </c>
      <c r="O2715" s="49">
        <f t="shared" si="252"/>
        <v>88.64775000000229</v>
      </c>
      <c r="P2715" s="49">
        <f t="shared" si="253"/>
        <v>90.561999999998221</v>
      </c>
      <c r="Q2715" s="49">
        <f t="shared" si="254"/>
        <v>92.066750000000482</v>
      </c>
      <c r="R2715" s="49">
        <f t="shared" si="255"/>
        <v>93.871499999997312</v>
      </c>
    </row>
    <row r="2716" spans="12:18" hidden="1">
      <c r="L2716" s="71"/>
      <c r="M2716" s="48">
        <v>14.82</v>
      </c>
      <c r="N2716" s="49">
        <f t="shared" si="251"/>
        <v>86.341499999997779</v>
      </c>
      <c r="O2716" s="49">
        <f t="shared" si="252"/>
        <v>88.650500000002296</v>
      </c>
      <c r="P2716" s="49">
        <f t="shared" si="253"/>
        <v>90.563999999998217</v>
      </c>
      <c r="Q2716" s="49">
        <f t="shared" si="254"/>
        <v>92.068500000000483</v>
      </c>
      <c r="R2716" s="49">
        <f t="shared" si="255"/>
        <v>93.872999999997305</v>
      </c>
    </row>
    <row r="2717" spans="12:18" hidden="1">
      <c r="L2717" s="71"/>
      <c r="M2717" s="48">
        <v>14.83</v>
      </c>
      <c r="N2717" s="49">
        <f t="shared" si="251"/>
        <v>86.344749999997774</v>
      </c>
      <c r="O2717" s="49">
        <f t="shared" si="252"/>
        <v>88.653250000002302</v>
      </c>
      <c r="P2717" s="49">
        <f t="shared" si="253"/>
        <v>90.565999999998212</v>
      </c>
      <c r="Q2717" s="49">
        <f t="shared" si="254"/>
        <v>92.070250000000485</v>
      </c>
      <c r="R2717" s="49">
        <f t="shared" si="255"/>
        <v>93.874499999997298</v>
      </c>
    </row>
    <row r="2718" spans="12:18" hidden="1">
      <c r="L2718" s="71"/>
      <c r="M2718" s="48">
        <v>14.84</v>
      </c>
      <c r="N2718" s="49">
        <f t="shared" si="251"/>
        <v>86.347999999997768</v>
      </c>
      <c r="O2718" s="49">
        <f t="shared" si="252"/>
        <v>88.656000000002308</v>
      </c>
      <c r="P2718" s="49">
        <f t="shared" si="253"/>
        <v>90.567999999998207</v>
      </c>
      <c r="Q2718" s="49">
        <f t="shared" si="254"/>
        <v>92.072000000000486</v>
      </c>
      <c r="R2718" s="49">
        <f t="shared" si="255"/>
        <v>93.875999999997291</v>
      </c>
    </row>
    <row r="2719" spans="12:18" hidden="1">
      <c r="L2719" s="71"/>
      <c r="M2719" s="48">
        <v>14.85</v>
      </c>
      <c r="N2719" s="49">
        <f t="shared" si="251"/>
        <v>86.351249999997762</v>
      </c>
      <c r="O2719" s="49">
        <f t="shared" si="252"/>
        <v>88.658750000002314</v>
      </c>
      <c r="P2719" s="49">
        <f t="shared" si="253"/>
        <v>90.569999999998203</v>
      </c>
      <c r="Q2719" s="49">
        <f t="shared" si="254"/>
        <v>92.073750000000487</v>
      </c>
      <c r="R2719" s="49">
        <f t="shared" si="255"/>
        <v>93.877499999997283</v>
      </c>
    </row>
    <row r="2720" spans="12:18" hidden="1">
      <c r="L2720" s="71"/>
      <c r="M2720" s="48">
        <v>14.86</v>
      </c>
      <c r="N2720" s="49">
        <f t="shared" ref="N2720:N2733" si="256">N2719+0.00325</f>
        <v>86.354499999997756</v>
      </c>
      <c r="O2720" s="49">
        <f t="shared" ref="O2720:O2733" si="257">O2719+0.00275</f>
        <v>88.66150000000232</v>
      </c>
      <c r="P2720" s="49">
        <f t="shared" ref="P2720:P2733" si="258">P2719+0.002</f>
        <v>90.571999999998198</v>
      </c>
      <c r="Q2720" s="49">
        <f t="shared" ref="Q2720:Q2733" si="259">Q2719+0.00175</f>
        <v>92.075500000000488</v>
      </c>
      <c r="R2720" s="49">
        <f t="shared" ref="R2720:R2733" si="260">R2719+0.0015</f>
        <v>93.878999999997276</v>
      </c>
    </row>
    <row r="2721" spans="12:18" hidden="1">
      <c r="L2721" s="71"/>
      <c r="M2721" s="48">
        <v>14.87</v>
      </c>
      <c r="N2721" s="49">
        <f t="shared" si="256"/>
        <v>86.35774999999775</v>
      </c>
      <c r="O2721" s="49">
        <f t="shared" si="257"/>
        <v>88.664250000002326</v>
      </c>
      <c r="P2721" s="49">
        <f t="shared" si="258"/>
        <v>90.573999999998193</v>
      </c>
      <c r="Q2721" s="49">
        <f t="shared" si="259"/>
        <v>92.07725000000049</v>
      </c>
      <c r="R2721" s="49">
        <f t="shared" si="260"/>
        <v>93.880499999997269</v>
      </c>
    </row>
    <row r="2722" spans="12:18" hidden="1">
      <c r="L2722" s="71"/>
      <c r="M2722" s="48">
        <v>14.88</v>
      </c>
      <c r="N2722" s="49">
        <f t="shared" si="256"/>
        <v>86.360999999997745</v>
      </c>
      <c r="O2722" s="49">
        <f t="shared" si="257"/>
        <v>88.667000000002332</v>
      </c>
      <c r="P2722" s="49">
        <f t="shared" si="258"/>
        <v>90.575999999998189</v>
      </c>
      <c r="Q2722" s="49">
        <f t="shared" si="259"/>
        <v>92.079000000000491</v>
      </c>
      <c r="R2722" s="49">
        <f t="shared" si="260"/>
        <v>93.881999999997262</v>
      </c>
    </row>
    <row r="2723" spans="12:18" hidden="1">
      <c r="L2723" s="71"/>
      <c r="M2723" s="48">
        <v>14.89</v>
      </c>
      <c r="N2723" s="49">
        <f t="shared" si="256"/>
        <v>86.364249999997739</v>
      </c>
      <c r="O2723" s="49">
        <f t="shared" si="257"/>
        <v>88.669750000002338</v>
      </c>
      <c r="P2723" s="49">
        <f t="shared" si="258"/>
        <v>90.577999999998184</v>
      </c>
      <c r="Q2723" s="49">
        <f t="shared" si="259"/>
        <v>92.080750000000492</v>
      </c>
      <c r="R2723" s="49">
        <f t="shared" si="260"/>
        <v>93.883499999997255</v>
      </c>
    </row>
    <row r="2724" spans="12:18" hidden="1">
      <c r="L2724" s="71"/>
      <c r="M2724" s="48">
        <v>14.9</v>
      </c>
      <c r="N2724" s="49">
        <f t="shared" si="256"/>
        <v>86.367499999997733</v>
      </c>
      <c r="O2724" s="49">
        <f t="shared" si="257"/>
        <v>88.672500000002344</v>
      </c>
      <c r="P2724" s="49">
        <f t="shared" si="258"/>
        <v>90.579999999998179</v>
      </c>
      <c r="Q2724" s="49">
        <f t="shared" si="259"/>
        <v>92.082500000000493</v>
      </c>
      <c r="R2724" s="49">
        <f t="shared" si="260"/>
        <v>93.884999999997248</v>
      </c>
    </row>
    <row r="2725" spans="12:18" hidden="1">
      <c r="L2725" s="71"/>
      <c r="M2725" s="48">
        <v>14.91</v>
      </c>
      <c r="N2725" s="49">
        <f t="shared" si="256"/>
        <v>86.370749999997727</v>
      </c>
      <c r="O2725" s="49">
        <f t="shared" si="257"/>
        <v>88.67525000000235</v>
      </c>
      <c r="P2725" s="49">
        <f t="shared" si="258"/>
        <v>90.581999999998175</v>
      </c>
      <c r="Q2725" s="49">
        <f t="shared" si="259"/>
        <v>92.084250000000495</v>
      </c>
      <c r="R2725" s="49">
        <f t="shared" si="260"/>
        <v>93.886499999997241</v>
      </c>
    </row>
    <row r="2726" spans="12:18" hidden="1">
      <c r="L2726" s="71"/>
      <c r="M2726" s="48">
        <v>14.92</v>
      </c>
      <c r="N2726" s="49">
        <f t="shared" si="256"/>
        <v>86.373999999997721</v>
      </c>
      <c r="O2726" s="49">
        <f t="shared" si="257"/>
        <v>88.678000000002356</v>
      </c>
      <c r="P2726" s="49">
        <f t="shared" si="258"/>
        <v>90.58399999999817</v>
      </c>
      <c r="Q2726" s="49">
        <f t="shared" si="259"/>
        <v>92.086000000000496</v>
      </c>
      <c r="R2726" s="49">
        <f t="shared" si="260"/>
        <v>93.887999999997234</v>
      </c>
    </row>
    <row r="2727" spans="12:18" hidden="1">
      <c r="L2727" s="71"/>
      <c r="M2727" s="48">
        <v>14.93</v>
      </c>
      <c r="N2727" s="49">
        <f t="shared" si="256"/>
        <v>86.377249999997716</v>
      </c>
      <c r="O2727" s="49">
        <f t="shared" si="257"/>
        <v>88.680750000002362</v>
      </c>
      <c r="P2727" s="49">
        <f t="shared" si="258"/>
        <v>90.585999999998165</v>
      </c>
      <c r="Q2727" s="49">
        <f t="shared" si="259"/>
        <v>92.087750000000497</v>
      </c>
      <c r="R2727" s="49">
        <f t="shared" si="260"/>
        <v>93.889499999997227</v>
      </c>
    </row>
    <row r="2728" spans="12:18" hidden="1">
      <c r="L2728" s="71"/>
      <c r="M2728" s="48">
        <v>14.94</v>
      </c>
      <c r="N2728" s="49">
        <f t="shared" si="256"/>
        <v>86.38049999999771</v>
      </c>
      <c r="O2728" s="49">
        <f t="shared" si="257"/>
        <v>88.683500000002368</v>
      </c>
      <c r="P2728" s="49">
        <f t="shared" si="258"/>
        <v>90.587999999998161</v>
      </c>
      <c r="Q2728" s="49">
        <f t="shared" si="259"/>
        <v>92.089500000000498</v>
      </c>
      <c r="R2728" s="49">
        <f t="shared" si="260"/>
        <v>93.89099999999722</v>
      </c>
    </row>
    <row r="2729" spans="12:18" hidden="1">
      <c r="L2729" s="71"/>
      <c r="M2729" s="48">
        <v>14.95</v>
      </c>
      <c r="N2729" s="49">
        <f t="shared" si="256"/>
        <v>86.383749999997704</v>
      </c>
      <c r="O2729" s="49">
        <f t="shared" si="257"/>
        <v>88.686250000002374</v>
      </c>
      <c r="P2729" s="49">
        <f t="shared" si="258"/>
        <v>90.589999999998156</v>
      </c>
      <c r="Q2729" s="49">
        <f t="shared" si="259"/>
        <v>92.0912500000005</v>
      </c>
      <c r="R2729" s="49">
        <f t="shared" si="260"/>
        <v>93.892499999997213</v>
      </c>
    </row>
    <row r="2730" spans="12:18" hidden="1">
      <c r="L2730" s="71"/>
      <c r="M2730" s="48">
        <v>14.96</v>
      </c>
      <c r="N2730" s="49">
        <f t="shared" si="256"/>
        <v>86.386999999997698</v>
      </c>
      <c r="O2730" s="49">
        <f t="shared" si="257"/>
        <v>88.68900000000238</v>
      </c>
      <c r="P2730" s="49">
        <f t="shared" si="258"/>
        <v>90.591999999998151</v>
      </c>
      <c r="Q2730" s="49">
        <f t="shared" si="259"/>
        <v>92.093000000000501</v>
      </c>
      <c r="R2730" s="49">
        <f t="shared" si="260"/>
        <v>93.893999999997206</v>
      </c>
    </row>
    <row r="2731" spans="12:18" hidden="1">
      <c r="L2731" s="71"/>
      <c r="M2731" s="48">
        <v>14.97</v>
      </c>
      <c r="N2731" s="49">
        <f t="shared" si="256"/>
        <v>86.390249999997692</v>
      </c>
      <c r="O2731" s="49">
        <f t="shared" si="257"/>
        <v>88.691750000002386</v>
      </c>
      <c r="P2731" s="49">
        <f t="shared" si="258"/>
        <v>90.593999999998147</v>
      </c>
      <c r="Q2731" s="49">
        <f t="shared" si="259"/>
        <v>92.094750000000502</v>
      </c>
      <c r="R2731" s="49">
        <f t="shared" si="260"/>
        <v>93.895499999997199</v>
      </c>
    </row>
    <row r="2732" spans="12:18" hidden="1">
      <c r="L2732" s="71"/>
      <c r="M2732" s="48">
        <v>14.98</v>
      </c>
      <c r="N2732" s="49">
        <f t="shared" si="256"/>
        <v>86.393499999997687</v>
      </c>
      <c r="O2732" s="49">
        <f t="shared" si="257"/>
        <v>88.694500000002392</v>
      </c>
      <c r="P2732" s="49">
        <f t="shared" si="258"/>
        <v>90.595999999998142</v>
      </c>
      <c r="Q2732" s="49">
        <f t="shared" si="259"/>
        <v>92.096500000000503</v>
      </c>
      <c r="R2732" s="49">
        <f t="shared" si="260"/>
        <v>93.896999999997192</v>
      </c>
    </row>
    <row r="2733" spans="12:18" hidden="1">
      <c r="L2733" s="71"/>
      <c r="M2733" s="48">
        <v>14.99</v>
      </c>
      <c r="N2733" s="49">
        <f t="shared" si="256"/>
        <v>86.396749999997681</v>
      </c>
      <c r="O2733" s="49">
        <f t="shared" si="257"/>
        <v>88.697250000002398</v>
      </c>
      <c r="P2733" s="49">
        <f t="shared" si="258"/>
        <v>90.597999999998137</v>
      </c>
      <c r="Q2733" s="49">
        <f t="shared" si="259"/>
        <v>92.098250000000505</v>
      </c>
      <c r="R2733" s="49">
        <f t="shared" si="260"/>
        <v>93.898499999997185</v>
      </c>
    </row>
    <row r="2734" spans="12:18" hidden="1">
      <c r="L2734" s="71"/>
      <c r="M2734" s="48">
        <v>15</v>
      </c>
      <c r="N2734" s="49">
        <v>86.4</v>
      </c>
      <c r="O2734" s="49">
        <v>88.7</v>
      </c>
      <c r="P2734" s="49">
        <v>90.6</v>
      </c>
      <c r="Q2734" s="49">
        <v>92.1</v>
      </c>
      <c r="R2734" s="49">
        <v>93.9</v>
      </c>
    </row>
    <row r="2735" spans="12:18" hidden="1">
      <c r="L2735" s="71"/>
      <c r="M2735" s="48">
        <v>15.01</v>
      </c>
      <c r="N2735" s="49">
        <f>N2734+0.0022857142857143</f>
        <v>86.402285714285725</v>
      </c>
      <c r="O2735" s="49">
        <f>O2734+0.0017142857142857</f>
        <v>88.701714285714289</v>
      </c>
      <c r="P2735" s="49">
        <f>P2734+0.0017142857142857</f>
        <v>90.60171428571428</v>
      </c>
      <c r="Q2735" s="49">
        <f>Q2734+0.0014285714285714</f>
        <v>92.101428571428571</v>
      </c>
      <c r="R2735" s="49">
        <f>R2734+0.000857142857142857</f>
        <v>93.900857142857149</v>
      </c>
    </row>
    <row r="2736" spans="12:18" hidden="1">
      <c r="L2736" s="71"/>
      <c r="M2736" s="48">
        <v>15.02</v>
      </c>
      <c r="N2736" s="49">
        <f t="shared" ref="N2736:N2799" si="261">N2735+0.0022857142857143</f>
        <v>86.404571428571444</v>
      </c>
      <c r="O2736" s="49">
        <f t="shared" ref="O2736:P2751" si="262">O2735+0.0017142857142857</f>
        <v>88.703428571428574</v>
      </c>
      <c r="P2736" s="49">
        <f t="shared" si="262"/>
        <v>90.603428571428566</v>
      </c>
      <c r="Q2736" s="49">
        <f t="shared" ref="Q2736:Q2799" si="263">Q2735+0.0014285714285714</f>
        <v>92.102857142857147</v>
      </c>
      <c r="R2736" s="49">
        <f t="shared" ref="R2736:R2799" si="264">R2735+0.000857142857142857</f>
        <v>93.901714285714291</v>
      </c>
    </row>
    <row r="2737" spans="12:18" hidden="1">
      <c r="L2737" s="71"/>
      <c r="M2737" s="48">
        <v>15.03</v>
      </c>
      <c r="N2737" s="49">
        <f t="shared" si="261"/>
        <v>86.406857142857163</v>
      </c>
      <c r="O2737" s="49">
        <f t="shared" si="262"/>
        <v>88.70514285714286</v>
      </c>
      <c r="P2737" s="49">
        <f t="shared" si="262"/>
        <v>90.605142857142852</v>
      </c>
      <c r="Q2737" s="49">
        <f t="shared" si="263"/>
        <v>92.104285714285723</v>
      </c>
      <c r="R2737" s="49">
        <f t="shared" si="264"/>
        <v>93.902571428571434</v>
      </c>
    </row>
    <row r="2738" spans="12:18" hidden="1">
      <c r="L2738" s="71"/>
      <c r="M2738" s="48">
        <v>15.04</v>
      </c>
      <c r="N2738" s="49">
        <f t="shared" si="261"/>
        <v>86.409142857142882</v>
      </c>
      <c r="O2738" s="49">
        <f t="shared" si="262"/>
        <v>88.706857142857146</v>
      </c>
      <c r="P2738" s="49">
        <f t="shared" si="262"/>
        <v>90.606857142857137</v>
      </c>
      <c r="Q2738" s="49">
        <f t="shared" si="263"/>
        <v>92.105714285714299</v>
      </c>
      <c r="R2738" s="49">
        <f t="shared" si="264"/>
        <v>93.903428571428577</v>
      </c>
    </row>
    <row r="2739" spans="12:18" hidden="1">
      <c r="L2739" s="71"/>
      <c r="M2739" s="48">
        <v>15.05</v>
      </c>
      <c r="N2739" s="49">
        <f t="shared" si="261"/>
        <v>86.411428571428601</v>
      </c>
      <c r="O2739" s="49">
        <f t="shared" si="262"/>
        <v>88.708571428571432</v>
      </c>
      <c r="P2739" s="49">
        <f t="shared" si="262"/>
        <v>90.608571428571423</v>
      </c>
      <c r="Q2739" s="49">
        <f t="shared" si="263"/>
        <v>92.107142857142875</v>
      </c>
      <c r="R2739" s="49">
        <f t="shared" si="264"/>
        <v>93.90428571428572</v>
      </c>
    </row>
    <row r="2740" spans="12:18" hidden="1">
      <c r="L2740" s="71"/>
      <c r="M2740" s="48">
        <v>15.06</v>
      </c>
      <c r="N2740" s="49">
        <f t="shared" si="261"/>
        <v>86.41371428571432</v>
      </c>
      <c r="O2740" s="49">
        <f t="shared" si="262"/>
        <v>88.710285714285718</v>
      </c>
      <c r="P2740" s="49">
        <f t="shared" si="262"/>
        <v>90.610285714285709</v>
      </c>
      <c r="Q2740" s="49">
        <f t="shared" si="263"/>
        <v>92.108571428571452</v>
      </c>
      <c r="R2740" s="49">
        <f t="shared" si="264"/>
        <v>93.905142857142863</v>
      </c>
    </row>
    <row r="2741" spans="12:18" hidden="1">
      <c r="L2741" s="71"/>
      <c r="M2741" s="48">
        <v>15.07</v>
      </c>
      <c r="N2741" s="49">
        <f t="shared" si="261"/>
        <v>86.416000000000039</v>
      </c>
      <c r="O2741" s="49">
        <f t="shared" si="262"/>
        <v>88.712000000000003</v>
      </c>
      <c r="P2741" s="49">
        <f t="shared" si="262"/>
        <v>90.611999999999995</v>
      </c>
      <c r="Q2741" s="49">
        <f t="shared" si="263"/>
        <v>92.110000000000028</v>
      </c>
      <c r="R2741" s="49">
        <f t="shared" si="264"/>
        <v>93.906000000000006</v>
      </c>
    </row>
    <row r="2742" spans="12:18" hidden="1">
      <c r="L2742" s="71"/>
      <c r="M2742" s="48">
        <v>15.08</v>
      </c>
      <c r="N2742" s="49">
        <f t="shared" si="261"/>
        <v>86.418285714285759</v>
      </c>
      <c r="O2742" s="49">
        <f t="shared" si="262"/>
        <v>88.713714285714289</v>
      </c>
      <c r="P2742" s="49">
        <f t="shared" si="262"/>
        <v>90.613714285714281</v>
      </c>
      <c r="Q2742" s="49">
        <f t="shared" si="263"/>
        <v>92.111428571428604</v>
      </c>
      <c r="R2742" s="49">
        <f t="shared" si="264"/>
        <v>93.906857142857149</v>
      </c>
    </row>
    <row r="2743" spans="12:18" hidden="1">
      <c r="L2743" s="71"/>
      <c r="M2743" s="48">
        <v>15.09</v>
      </c>
      <c r="N2743" s="49">
        <f t="shared" si="261"/>
        <v>86.420571428571478</v>
      </c>
      <c r="O2743" s="49">
        <f t="shared" si="262"/>
        <v>88.715428571428575</v>
      </c>
      <c r="P2743" s="49">
        <f t="shared" si="262"/>
        <v>90.615428571428566</v>
      </c>
      <c r="Q2743" s="49">
        <f t="shared" si="263"/>
        <v>92.11285714285718</v>
      </c>
      <c r="R2743" s="49">
        <f t="shared" si="264"/>
        <v>93.907714285714292</v>
      </c>
    </row>
    <row r="2744" spans="12:18" hidden="1">
      <c r="L2744" s="71"/>
      <c r="M2744" s="48">
        <v>15.1</v>
      </c>
      <c r="N2744" s="49">
        <f t="shared" si="261"/>
        <v>86.422857142857197</v>
      </c>
      <c r="O2744" s="49">
        <f t="shared" si="262"/>
        <v>88.717142857142861</v>
      </c>
      <c r="P2744" s="49">
        <f t="shared" si="262"/>
        <v>90.617142857142852</v>
      </c>
      <c r="Q2744" s="49">
        <f t="shared" si="263"/>
        <v>92.114285714285757</v>
      </c>
      <c r="R2744" s="49">
        <f t="shared" si="264"/>
        <v>93.908571428571435</v>
      </c>
    </row>
    <row r="2745" spans="12:18" hidden="1">
      <c r="L2745" s="71"/>
      <c r="M2745" s="48">
        <v>15.11</v>
      </c>
      <c r="N2745" s="49">
        <f t="shared" si="261"/>
        <v>86.425142857142916</v>
      </c>
      <c r="O2745" s="49">
        <f t="shared" si="262"/>
        <v>88.718857142857146</v>
      </c>
      <c r="P2745" s="49">
        <f t="shared" si="262"/>
        <v>90.618857142857138</v>
      </c>
      <c r="Q2745" s="49">
        <f t="shared" si="263"/>
        <v>92.115714285714333</v>
      </c>
      <c r="R2745" s="49">
        <f t="shared" si="264"/>
        <v>93.909428571428577</v>
      </c>
    </row>
    <row r="2746" spans="12:18" hidden="1">
      <c r="L2746" s="71"/>
      <c r="M2746" s="48">
        <v>15.12</v>
      </c>
      <c r="N2746" s="49">
        <f t="shared" si="261"/>
        <v>86.427428571428635</v>
      </c>
      <c r="O2746" s="49">
        <f t="shared" si="262"/>
        <v>88.720571428571432</v>
      </c>
      <c r="P2746" s="49">
        <f t="shared" si="262"/>
        <v>90.620571428571424</v>
      </c>
      <c r="Q2746" s="49">
        <f t="shared" si="263"/>
        <v>92.117142857142909</v>
      </c>
      <c r="R2746" s="49">
        <f t="shared" si="264"/>
        <v>93.91028571428572</v>
      </c>
    </row>
    <row r="2747" spans="12:18" hidden="1">
      <c r="L2747" s="71"/>
      <c r="M2747" s="48">
        <v>15.13</v>
      </c>
      <c r="N2747" s="49">
        <f t="shared" si="261"/>
        <v>86.429714285714354</v>
      </c>
      <c r="O2747" s="49">
        <f t="shared" si="262"/>
        <v>88.722285714285718</v>
      </c>
      <c r="P2747" s="49">
        <f t="shared" si="262"/>
        <v>90.622285714285709</v>
      </c>
      <c r="Q2747" s="49">
        <f t="shared" si="263"/>
        <v>92.118571428571485</v>
      </c>
      <c r="R2747" s="49">
        <f t="shared" si="264"/>
        <v>93.911142857142863</v>
      </c>
    </row>
    <row r="2748" spans="12:18" hidden="1">
      <c r="L2748" s="71"/>
      <c r="M2748" s="48">
        <v>15.14</v>
      </c>
      <c r="N2748" s="49">
        <f t="shared" si="261"/>
        <v>86.432000000000073</v>
      </c>
      <c r="O2748" s="49">
        <f t="shared" si="262"/>
        <v>88.724000000000004</v>
      </c>
      <c r="P2748" s="49">
        <f t="shared" si="262"/>
        <v>90.623999999999995</v>
      </c>
      <c r="Q2748" s="49">
        <f t="shared" si="263"/>
        <v>92.120000000000061</v>
      </c>
      <c r="R2748" s="49">
        <f t="shared" si="264"/>
        <v>93.912000000000006</v>
      </c>
    </row>
    <row r="2749" spans="12:18" hidden="1">
      <c r="L2749" s="71"/>
      <c r="M2749" s="48">
        <v>15.15</v>
      </c>
      <c r="N2749" s="49">
        <f t="shared" si="261"/>
        <v>86.434285714285792</v>
      </c>
      <c r="O2749" s="49">
        <f t="shared" si="262"/>
        <v>88.72571428571429</v>
      </c>
      <c r="P2749" s="49">
        <f t="shared" si="262"/>
        <v>90.625714285714281</v>
      </c>
      <c r="Q2749" s="49">
        <f t="shared" si="263"/>
        <v>92.121428571428638</v>
      </c>
      <c r="R2749" s="49">
        <f t="shared" si="264"/>
        <v>93.912857142857149</v>
      </c>
    </row>
    <row r="2750" spans="12:18" hidden="1">
      <c r="L2750" s="71"/>
      <c r="M2750" s="48">
        <v>15.16</v>
      </c>
      <c r="N2750" s="49">
        <f t="shared" si="261"/>
        <v>86.436571428571511</v>
      </c>
      <c r="O2750" s="49">
        <f t="shared" si="262"/>
        <v>88.727428571428575</v>
      </c>
      <c r="P2750" s="49">
        <f t="shared" si="262"/>
        <v>90.627428571428567</v>
      </c>
      <c r="Q2750" s="49">
        <f t="shared" si="263"/>
        <v>92.122857142857214</v>
      </c>
      <c r="R2750" s="49">
        <f t="shared" si="264"/>
        <v>93.913714285714292</v>
      </c>
    </row>
    <row r="2751" spans="12:18" hidden="1">
      <c r="L2751" s="71"/>
      <c r="M2751" s="48">
        <v>15.17</v>
      </c>
      <c r="N2751" s="49">
        <f t="shared" si="261"/>
        <v>86.438857142857231</v>
      </c>
      <c r="O2751" s="49">
        <f t="shared" si="262"/>
        <v>88.729142857142861</v>
      </c>
      <c r="P2751" s="49">
        <f t="shared" si="262"/>
        <v>90.629142857142853</v>
      </c>
      <c r="Q2751" s="49">
        <f t="shared" si="263"/>
        <v>92.12428571428579</v>
      </c>
      <c r="R2751" s="49">
        <f t="shared" si="264"/>
        <v>93.914571428571435</v>
      </c>
    </row>
    <row r="2752" spans="12:18" hidden="1">
      <c r="L2752" s="71"/>
      <c r="M2752" s="48">
        <v>15.18</v>
      </c>
      <c r="N2752" s="49">
        <f t="shared" si="261"/>
        <v>86.44114285714295</v>
      </c>
      <c r="O2752" s="49">
        <f t="shared" ref="O2752:P2767" si="265">O2751+0.0017142857142857</f>
        <v>88.730857142857147</v>
      </c>
      <c r="P2752" s="49">
        <f t="shared" si="265"/>
        <v>90.630857142857138</v>
      </c>
      <c r="Q2752" s="49">
        <f t="shared" si="263"/>
        <v>92.125714285714366</v>
      </c>
      <c r="R2752" s="49">
        <f t="shared" si="264"/>
        <v>93.915428571428578</v>
      </c>
    </row>
    <row r="2753" spans="12:18" hidden="1">
      <c r="L2753" s="71"/>
      <c r="M2753" s="48">
        <v>15.19</v>
      </c>
      <c r="N2753" s="49">
        <f t="shared" si="261"/>
        <v>86.443428571428669</v>
      </c>
      <c r="O2753" s="49">
        <f t="shared" si="265"/>
        <v>88.732571428571433</v>
      </c>
      <c r="P2753" s="49">
        <f t="shared" si="265"/>
        <v>90.632571428571424</v>
      </c>
      <c r="Q2753" s="49">
        <f t="shared" si="263"/>
        <v>92.127142857142942</v>
      </c>
      <c r="R2753" s="49">
        <f t="shared" si="264"/>
        <v>93.916285714285721</v>
      </c>
    </row>
    <row r="2754" spans="12:18" hidden="1">
      <c r="L2754" s="71"/>
      <c r="M2754" s="48">
        <v>15.2</v>
      </c>
      <c r="N2754" s="49">
        <f t="shared" si="261"/>
        <v>86.445714285714388</v>
      </c>
      <c r="O2754" s="49">
        <f t="shared" si="265"/>
        <v>88.734285714285718</v>
      </c>
      <c r="P2754" s="49">
        <f t="shared" si="265"/>
        <v>90.63428571428571</v>
      </c>
      <c r="Q2754" s="49">
        <f t="shared" si="263"/>
        <v>92.128571428571519</v>
      </c>
      <c r="R2754" s="49">
        <f t="shared" si="264"/>
        <v>93.917142857142863</v>
      </c>
    </row>
    <row r="2755" spans="12:18" hidden="1">
      <c r="L2755" s="71"/>
      <c r="M2755" s="48">
        <v>15.21</v>
      </c>
      <c r="N2755" s="49">
        <f t="shared" si="261"/>
        <v>86.448000000000107</v>
      </c>
      <c r="O2755" s="49">
        <f t="shared" si="265"/>
        <v>88.736000000000004</v>
      </c>
      <c r="P2755" s="49">
        <f t="shared" si="265"/>
        <v>90.635999999999996</v>
      </c>
      <c r="Q2755" s="49">
        <f t="shared" si="263"/>
        <v>92.130000000000095</v>
      </c>
      <c r="R2755" s="49">
        <f t="shared" si="264"/>
        <v>93.918000000000006</v>
      </c>
    </row>
    <row r="2756" spans="12:18" hidden="1">
      <c r="L2756" s="71"/>
      <c r="M2756" s="48">
        <v>15.22</v>
      </c>
      <c r="N2756" s="49">
        <f t="shared" si="261"/>
        <v>86.450285714285826</v>
      </c>
      <c r="O2756" s="49">
        <f t="shared" si="265"/>
        <v>88.73771428571429</v>
      </c>
      <c r="P2756" s="49">
        <f t="shared" si="265"/>
        <v>90.637714285714281</v>
      </c>
      <c r="Q2756" s="49">
        <f t="shared" si="263"/>
        <v>92.131428571428671</v>
      </c>
      <c r="R2756" s="49">
        <f t="shared" si="264"/>
        <v>93.918857142857149</v>
      </c>
    </row>
    <row r="2757" spans="12:18" hidden="1">
      <c r="L2757" s="71"/>
      <c r="M2757" s="48">
        <v>15.23</v>
      </c>
      <c r="N2757" s="49">
        <f t="shared" si="261"/>
        <v>86.452571428571545</v>
      </c>
      <c r="O2757" s="49">
        <f t="shared" si="265"/>
        <v>88.739428571428576</v>
      </c>
      <c r="P2757" s="49">
        <f t="shared" si="265"/>
        <v>90.639428571428567</v>
      </c>
      <c r="Q2757" s="49">
        <f t="shared" si="263"/>
        <v>92.132857142857247</v>
      </c>
      <c r="R2757" s="49">
        <f t="shared" si="264"/>
        <v>93.919714285714292</v>
      </c>
    </row>
    <row r="2758" spans="12:18" hidden="1">
      <c r="L2758" s="71"/>
      <c r="M2758" s="48">
        <v>15.24</v>
      </c>
      <c r="N2758" s="49">
        <f t="shared" si="261"/>
        <v>86.454857142857264</v>
      </c>
      <c r="O2758" s="49">
        <f t="shared" si="265"/>
        <v>88.741142857142862</v>
      </c>
      <c r="P2758" s="49">
        <f t="shared" si="265"/>
        <v>90.641142857142853</v>
      </c>
      <c r="Q2758" s="49">
        <f t="shared" si="263"/>
        <v>92.134285714285824</v>
      </c>
      <c r="R2758" s="49">
        <f t="shared" si="264"/>
        <v>93.920571428571435</v>
      </c>
    </row>
    <row r="2759" spans="12:18" hidden="1">
      <c r="L2759" s="71"/>
      <c r="M2759" s="48">
        <v>15.25</v>
      </c>
      <c r="N2759" s="49">
        <f t="shared" si="261"/>
        <v>86.457142857142983</v>
      </c>
      <c r="O2759" s="49">
        <f t="shared" si="265"/>
        <v>88.742857142857147</v>
      </c>
      <c r="P2759" s="49">
        <f t="shared" si="265"/>
        <v>90.642857142857139</v>
      </c>
      <c r="Q2759" s="49">
        <f t="shared" si="263"/>
        <v>92.1357142857144</v>
      </c>
      <c r="R2759" s="49">
        <f t="shared" si="264"/>
        <v>93.921428571428578</v>
      </c>
    </row>
    <row r="2760" spans="12:18" hidden="1">
      <c r="L2760" s="71"/>
      <c r="M2760" s="48">
        <v>15.26</v>
      </c>
      <c r="N2760" s="49">
        <f t="shared" si="261"/>
        <v>86.459428571428703</v>
      </c>
      <c r="O2760" s="49">
        <f t="shared" si="265"/>
        <v>88.744571428571433</v>
      </c>
      <c r="P2760" s="49">
        <f t="shared" si="265"/>
        <v>90.644571428571425</v>
      </c>
      <c r="Q2760" s="49">
        <f t="shared" si="263"/>
        <v>92.137142857142976</v>
      </c>
      <c r="R2760" s="49">
        <f t="shared" si="264"/>
        <v>93.922285714285721</v>
      </c>
    </row>
    <row r="2761" spans="12:18" hidden="1">
      <c r="L2761" s="71"/>
      <c r="M2761" s="48">
        <v>15.27</v>
      </c>
      <c r="N2761" s="49">
        <f t="shared" si="261"/>
        <v>86.461714285714422</v>
      </c>
      <c r="O2761" s="49">
        <f t="shared" si="265"/>
        <v>88.746285714285719</v>
      </c>
      <c r="P2761" s="49">
        <f t="shared" si="265"/>
        <v>90.64628571428571</v>
      </c>
      <c r="Q2761" s="49">
        <f t="shared" si="263"/>
        <v>92.138571428571552</v>
      </c>
      <c r="R2761" s="49">
        <f t="shared" si="264"/>
        <v>93.923142857142864</v>
      </c>
    </row>
    <row r="2762" spans="12:18" hidden="1">
      <c r="L2762" s="71"/>
      <c r="M2762" s="48">
        <v>15.28</v>
      </c>
      <c r="N2762" s="49">
        <f t="shared" si="261"/>
        <v>86.464000000000141</v>
      </c>
      <c r="O2762" s="49">
        <f t="shared" si="265"/>
        <v>88.748000000000005</v>
      </c>
      <c r="P2762" s="49">
        <f t="shared" si="265"/>
        <v>90.647999999999996</v>
      </c>
      <c r="Q2762" s="49">
        <f t="shared" si="263"/>
        <v>92.140000000000128</v>
      </c>
      <c r="R2762" s="49">
        <f t="shared" si="264"/>
        <v>93.924000000000007</v>
      </c>
    </row>
    <row r="2763" spans="12:18" hidden="1">
      <c r="L2763" s="71"/>
      <c r="M2763" s="48">
        <v>15.29</v>
      </c>
      <c r="N2763" s="49">
        <f t="shared" si="261"/>
        <v>86.46628571428586</v>
      </c>
      <c r="O2763" s="49">
        <f t="shared" si="265"/>
        <v>88.74971428571429</v>
      </c>
      <c r="P2763" s="49">
        <f t="shared" si="265"/>
        <v>90.649714285714282</v>
      </c>
      <c r="Q2763" s="49">
        <f t="shared" si="263"/>
        <v>92.141428571428705</v>
      </c>
      <c r="R2763" s="49">
        <f t="shared" si="264"/>
        <v>93.924857142857149</v>
      </c>
    </row>
    <row r="2764" spans="12:18" hidden="1">
      <c r="L2764" s="71"/>
      <c r="M2764" s="48">
        <v>15.3</v>
      </c>
      <c r="N2764" s="49">
        <f t="shared" si="261"/>
        <v>86.468571428571579</v>
      </c>
      <c r="O2764" s="49">
        <f t="shared" si="265"/>
        <v>88.751428571428576</v>
      </c>
      <c r="P2764" s="49">
        <f t="shared" si="265"/>
        <v>90.651428571428568</v>
      </c>
      <c r="Q2764" s="49">
        <f t="shared" si="263"/>
        <v>92.142857142857281</v>
      </c>
      <c r="R2764" s="49">
        <f t="shared" si="264"/>
        <v>93.925714285714292</v>
      </c>
    </row>
    <row r="2765" spans="12:18" hidden="1">
      <c r="L2765" s="71"/>
      <c r="M2765" s="48">
        <v>15.31</v>
      </c>
      <c r="N2765" s="49">
        <f t="shared" si="261"/>
        <v>86.470857142857298</v>
      </c>
      <c r="O2765" s="49">
        <f t="shared" si="265"/>
        <v>88.753142857142862</v>
      </c>
      <c r="P2765" s="49">
        <f t="shared" si="265"/>
        <v>90.653142857142853</v>
      </c>
      <c r="Q2765" s="49">
        <f t="shared" si="263"/>
        <v>92.144285714285857</v>
      </c>
      <c r="R2765" s="49">
        <f t="shared" si="264"/>
        <v>93.926571428571435</v>
      </c>
    </row>
    <row r="2766" spans="12:18" hidden="1">
      <c r="L2766" s="71"/>
      <c r="M2766" s="48">
        <v>15.32</v>
      </c>
      <c r="N2766" s="49">
        <f t="shared" si="261"/>
        <v>86.473142857143017</v>
      </c>
      <c r="O2766" s="49">
        <f t="shared" si="265"/>
        <v>88.754857142857148</v>
      </c>
      <c r="P2766" s="49">
        <f t="shared" si="265"/>
        <v>90.654857142857139</v>
      </c>
      <c r="Q2766" s="49">
        <f t="shared" si="263"/>
        <v>92.145714285714433</v>
      </c>
      <c r="R2766" s="49">
        <f t="shared" si="264"/>
        <v>93.927428571428578</v>
      </c>
    </row>
    <row r="2767" spans="12:18" hidden="1">
      <c r="L2767" s="71"/>
      <c r="M2767" s="48">
        <v>15.33</v>
      </c>
      <c r="N2767" s="49">
        <f t="shared" si="261"/>
        <v>86.475428571428736</v>
      </c>
      <c r="O2767" s="49">
        <f t="shared" si="265"/>
        <v>88.756571428571434</v>
      </c>
      <c r="P2767" s="49">
        <f t="shared" si="265"/>
        <v>90.656571428571425</v>
      </c>
      <c r="Q2767" s="49">
        <f t="shared" si="263"/>
        <v>92.14714285714301</v>
      </c>
      <c r="R2767" s="49">
        <f t="shared" si="264"/>
        <v>93.928285714285721</v>
      </c>
    </row>
    <row r="2768" spans="12:18" hidden="1">
      <c r="L2768" s="71"/>
      <c r="M2768" s="48">
        <v>15.34</v>
      </c>
      <c r="N2768" s="49">
        <f t="shared" si="261"/>
        <v>86.477714285714455</v>
      </c>
      <c r="O2768" s="49">
        <f t="shared" ref="O2768:P2783" si="266">O2767+0.0017142857142857</f>
        <v>88.758285714285719</v>
      </c>
      <c r="P2768" s="49">
        <f t="shared" si="266"/>
        <v>90.658285714285711</v>
      </c>
      <c r="Q2768" s="49">
        <f t="shared" si="263"/>
        <v>92.148571428571586</v>
      </c>
      <c r="R2768" s="49">
        <f t="shared" si="264"/>
        <v>93.929142857142864</v>
      </c>
    </row>
    <row r="2769" spans="12:18" hidden="1">
      <c r="L2769" s="71"/>
      <c r="M2769" s="48">
        <v>15.35</v>
      </c>
      <c r="N2769" s="49">
        <f t="shared" si="261"/>
        <v>86.480000000000175</v>
      </c>
      <c r="O2769" s="49">
        <f t="shared" si="266"/>
        <v>88.76</v>
      </c>
      <c r="P2769" s="49">
        <f t="shared" si="266"/>
        <v>90.66</v>
      </c>
      <c r="Q2769" s="49">
        <f t="shared" si="263"/>
        <v>92.150000000000162</v>
      </c>
      <c r="R2769" s="49">
        <f t="shared" si="264"/>
        <v>93.93</v>
      </c>
    </row>
    <row r="2770" spans="12:18" hidden="1">
      <c r="L2770" s="71"/>
      <c r="M2770" s="48">
        <v>15.36</v>
      </c>
      <c r="N2770" s="49">
        <f t="shared" si="261"/>
        <v>86.482285714285894</v>
      </c>
      <c r="O2770" s="49">
        <f t="shared" si="266"/>
        <v>88.761714285714291</v>
      </c>
      <c r="P2770" s="49">
        <f t="shared" si="266"/>
        <v>90.661714285714282</v>
      </c>
      <c r="Q2770" s="49">
        <f t="shared" si="263"/>
        <v>92.151428571428738</v>
      </c>
      <c r="R2770" s="49">
        <f t="shared" si="264"/>
        <v>93.93085714285715</v>
      </c>
    </row>
    <row r="2771" spans="12:18" hidden="1">
      <c r="L2771" s="71"/>
      <c r="M2771" s="48">
        <v>15.37</v>
      </c>
      <c r="N2771" s="49">
        <f t="shared" si="261"/>
        <v>86.484571428571613</v>
      </c>
      <c r="O2771" s="49">
        <f t="shared" si="266"/>
        <v>88.763428571428577</v>
      </c>
      <c r="P2771" s="49">
        <f t="shared" si="266"/>
        <v>90.663428571428568</v>
      </c>
      <c r="Q2771" s="49">
        <f t="shared" si="263"/>
        <v>92.152857142857314</v>
      </c>
      <c r="R2771" s="49">
        <f t="shared" si="264"/>
        <v>93.931714285714293</v>
      </c>
    </row>
    <row r="2772" spans="12:18" hidden="1">
      <c r="L2772" s="71"/>
      <c r="M2772" s="48">
        <v>15.38</v>
      </c>
      <c r="N2772" s="49">
        <f t="shared" si="261"/>
        <v>86.486857142857332</v>
      </c>
      <c r="O2772" s="49">
        <f t="shared" si="266"/>
        <v>88.765142857142862</v>
      </c>
      <c r="P2772" s="49">
        <f t="shared" si="266"/>
        <v>90.665142857142854</v>
      </c>
      <c r="Q2772" s="49">
        <f t="shared" si="263"/>
        <v>92.154285714285891</v>
      </c>
      <c r="R2772" s="49">
        <f t="shared" si="264"/>
        <v>93.932571428571435</v>
      </c>
    </row>
    <row r="2773" spans="12:18" hidden="1">
      <c r="L2773" s="71"/>
      <c r="M2773" s="48">
        <v>15.39</v>
      </c>
      <c r="N2773" s="49">
        <f t="shared" si="261"/>
        <v>86.489142857143051</v>
      </c>
      <c r="O2773" s="49">
        <f t="shared" si="266"/>
        <v>88.766857142857148</v>
      </c>
      <c r="P2773" s="49">
        <f t="shared" si="266"/>
        <v>90.66685714285714</v>
      </c>
      <c r="Q2773" s="49">
        <f t="shared" si="263"/>
        <v>92.155714285714467</v>
      </c>
      <c r="R2773" s="49">
        <f t="shared" si="264"/>
        <v>93.933428571428578</v>
      </c>
    </row>
    <row r="2774" spans="12:18" hidden="1">
      <c r="L2774" s="71"/>
      <c r="M2774" s="48">
        <v>15.4</v>
      </c>
      <c r="N2774" s="49">
        <f t="shared" si="261"/>
        <v>86.49142857142877</v>
      </c>
      <c r="O2774" s="49">
        <f t="shared" si="266"/>
        <v>88.768571428571434</v>
      </c>
      <c r="P2774" s="49">
        <f t="shared" si="266"/>
        <v>90.668571428571425</v>
      </c>
      <c r="Q2774" s="49">
        <f t="shared" si="263"/>
        <v>92.157142857143043</v>
      </c>
      <c r="R2774" s="49">
        <f t="shared" si="264"/>
        <v>93.934285714285721</v>
      </c>
    </row>
    <row r="2775" spans="12:18" hidden="1">
      <c r="L2775" s="71"/>
      <c r="M2775" s="48">
        <v>15.41</v>
      </c>
      <c r="N2775" s="49">
        <f t="shared" si="261"/>
        <v>86.493714285714489</v>
      </c>
      <c r="O2775" s="49">
        <f t="shared" si="266"/>
        <v>88.77028571428572</v>
      </c>
      <c r="P2775" s="49">
        <f t="shared" si="266"/>
        <v>90.670285714285711</v>
      </c>
      <c r="Q2775" s="49">
        <f t="shared" si="263"/>
        <v>92.158571428571619</v>
      </c>
      <c r="R2775" s="49">
        <f t="shared" si="264"/>
        <v>93.935142857142864</v>
      </c>
    </row>
    <row r="2776" spans="12:18" hidden="1">
      <c r="L2776" s="71"/>
      <c r="M2776" s="48">
        <v>15.42</v>
      </c>
      <c r="N2776" s="49">
        <f t="shared" si="261"/>
        <v>86.496000000000208</v>
      </c>
      <c r="O2776" s="49">
        <f t="shared" si="266"/>
        <v>88.772000000000006</v>
      </c>
      <c r="P2776" s="49">
        <f t="shared" si="266"/>
        <v>90.671999999999997</v>
      </c>
      <c r="Q2776" s="49">
        <f t="shared" si="263"/>
        <v>92.160000000000196</v>
      </c>
      <c r="R2776" s="49">
        <f t="shared" si="264"/>
        <v>93.936000000000007</v>
      </c>
    </row>
    <row r="2777" spans="12:18" hidden="1">
      <c r="L2777" s="71"/>
      <c r="M2777" s="48">
        <v>15.43</v>
      </c>
      <c r="N2777" s="49">
        <f t="shared" si="261"/>
        <v>86.498285714285927</v>
      </c>
      <c r="O2777" s="49">
        <f t="shared" si="266"/>
        <v>88.773714285714291</v>
      </c>
      <c r="P2777" s="49">
        <f t="shared" si="266"/>
        <v>90.673714285714283</v>
      </c>
      <c r="Q2777" s="49">
        <f t="shared" si="263"/>
        <v>92.161428571428772</v>
      </c>
      <c r="R2777" s="49">
        <f t="shared" si="264"/>
        <v>93.93685714285715</v>
      </c>
    </row>
    <row r="2778" spans="12:18" hidden="1">
      <c r="L2778" s="71"/>
      <c r="M2778" s="48">
        <v>15.44</v>
      </c>
      <c r="N2778" s="49">
        <f t="shared" si="261"/>
        <v>86.500571428571646</v>
      </c>
      <c r="O2778" s="49">
        <f t="shared" si="266"/>
        <v>88.775428571428577</v>
      </c>
      <c r="P2778" s="49">
        <f t="shared" si="266"/>
        <v>90.675428571428569</v>
      </c>
      <c r="Q2778" s="49">
        <f t="shared" si="263"/>
        <v>92.162857142857348</v>
      </c>
      <c r="R2778" s="49">
        <f t="shared" si="264"/>
        <v>93.937714285714293</v>
      </c>
    </row>
    <row r="2779" spans="12:18" hidden="1">
      <c r="L2779" s="71"/>
      <c r="M2779" s="48">
        <v>15.45</v>
      </c>
      <c r="N2779" s="49">
        <f t="shared" si="261"/>
        <v>86.502857142857366</v>
      </c>
      <c r="O2779" s="49">
        <f t="shared" si="266"/>
        <v>88.777142857142863</v>
      </c>
      <c r="P2779" s="49">
        <f t="shared" si="266"/>
        <v>90.677142857142854</v>
      </c>
      <c r="Q2779" s="49">
        <f t="shared" si="263"/>
        <v>92.164285714285924</v>
      </c>
      <c r="R2779" s="49">
        <f t="shared" si="264"/>
        <v>93.938571428571436</v>
      </c>
    </row>
    <row r="2780" spans="12:18" hidden="1">
      <c r="L2780" s="71"/>
      <c r="M2780" s="48">
        <v>15.46</v>
      </c>
      <c r="N2780" s="49">
        <f t="shared" si="261"/>
        <v>86.505142857143085</v>
      </c>
      <c r="O2780" s="49">
        <f t="shared" si="266"/>
        <v>88.778857142857149</v>
      </c>
      <c r="P2780" s="49">
        <f t="shared" si="266"/>
        <v>90.67885714285714</v>
      </c>
      <c r="Q2780" s="49">
        <f t="shared" si="263"/>
        <v>92.1657142857145</v>
      </c>
      <c r="R2780" s="49">
        <f t="shared" si="264"/>
        <v>93.939428571428579</v>
      </c>
    </row>
    <row r="2781" spans="12:18" hidden="1">
      <c r="L2781" s="71"/>
      <c r="M2781" s="48">
        <v>15.47</v>
      </c>
      <c r="N2781" s="49">
        <f t="shared" si="261"/>
        <v>86.507428571428804</v>
      </c>
      <c r="O2781" s="49">
        <f t="shared" si="266"/>
        <v>88.780571428571434</v>
      </c>
      <c r="P2781" s="49">
        <f t="shared" si="266"/>
        <v>90.680571428571426</v>
      </c>
      <c r="Q2781" s="49">
        <f t="shared" si="263"/>
        <v>92.167142857143077</v>
      </c>
      <c r="R2781" s="49">
        <f t="shared" si="264"/>
        <v>93.940285714285721</v>
      </c>
    </row>
    <row r="2782" spans="12:18" hidden="1">
      <c r="L2782" s="71"/>
      <c r="M2782" s="48">
        <v>15.48</v>
      </c>
      <c r="N2782" s="49">
        <f t="shared" si="261"/>
        <v>86.509714285714523</v>
      </c>
      <c r="O2782" s="49">
        <f t="shared" si="266"/>
        <v>88.78228571428572</v>
      </c>
      <c r="P2782" s="49">
        <f t="shared" si="266"/>
        <v>90.682285714285712</v>
      </c>
      <c r="Q2782" s="49">
        <f t="shared" si="263"/>
        <v>92.168571428571653</v>
      </c>
      <c r="R2782" s="49">
        <f t="shared" si="264"/>
        <v>93.941142857142864</v>
      </c>
    </row>
    <row r="2783" spans="12:18" hidden="1">
      <c r="L2783" s="71"/>
      <c r="M2783" s="48">
        <v>15.49</v>
      </c>
      <c r="N2783" s="49">
        <f t="shared" si="261"/>
        <v>86.512000000000242</v>
      </c>
      <c r="O2783" s="49">
        <f t="shared" si="266"/>
        <v>88.784000000000006</v>
      </c>
      <c r="P2783" s="49">
        <f t="shared" si="266"/>
        <v>90.683999999999997</v>
      </c>
      <c r="Q2783" s="49">
        <f t="shared" si="263"/>
        <v>92.170000000000229</v>
      </c>
      <c r="R2783" s="49">
        <f t="shared" si="264"/>
        <v>93.942000000000007</v>
      </c>
    </row>
    <row r="2784" spans="12:18" hidden="1">
      <c r="L2784" s="71"/>
      <c r="M2784" s="48">
        <v>15.5</v>
      </c>
      <c r="N2784" s="49">
        <f t="shared" si="261"/>
        <v>86.514285714285961</v>
      </c>
      <c r="O2784" s="49">
        <f t="shared" ref="O2784:P2799" si="267">O2783+0.0017142857142857</f>
        <v>88.785714285714292</v>
      </c>
      <c r="P2784" s="49">
        <f t="shared" si="267"/>
        <v>90.685714285714283</v>
      </c>
      <c r="Q2784" s="49">
        <f t="shared" si="263"/>
        <v>92.171428571428805</v>
      </c>
      <c r="R2784" s="49">
        <f t="shared" si="264"/>
        <v>93.94285714285715</v>
      </c>
    </row>
    <row r="2785" spans="12:18" hidden="1">
      <c r="L2785" s="71"/>
      <c r="M2785" s="48">
        <v>15.51</v>
      </c>
      <c r="N2785" s="49">
        <f t="shared" si="261"/>
        <v>86.51657142857168</v>
      </c>
      <c r="O2785" s="49">
        <f t="shared" si="267"/>
        <v>88.787428571428578</v>
      </c>
      <c r="P2785" s="49">
        <f t="shared" si="267"/>
        <v>90.687428571428569</v>
      </c>
      <c r="Q2785" s="49">
        <f t="shared" si="263"/>
        <v>92.172857142857382</v>
      </c>
      <c r="R2785" s="49">
        <f t="shared" si="264"/>
        <v>93.943714285714293</v>
      </c>
    </row>
    <row r="2786" spans="12:18" hidden="1">
      <c r="L2786" s="71"/>
      <c r="M2786" s="48">
        <v>15.52</v>
      </c>
      <c r="N2786" s="49">
        <f t="shared" si="261"/>
        <v>86.518857142857399</v>
      </c>
      <c r="O2786" s="49">
        <f t="shared" si="267"/>
        <v>88.789142857142863</v>
      </c>
      <c r="P2786" s="49">
        <f t="shared" si="267"/>
        <v>90.689142857142855</v>
      </c>
      <c r="Q2786" s="49">
        <f t="shared" si="263"/>
        <v>92.174285714285958</v>
      </c>
      <c r="R2786" s="49">
        <f t="shared" si="264"/>
        <v>93.944571428571436</v>
      </c>
    </row>
    <row r="2787" spans="12:18" hidden="1">
      <c r="L2787" s="71"/>
      <c r="M2787" s="48">
        <v>15.53</v>
      </c>
      <c r="N2787" s="49">
        <f t="shared" si="261"/>
        <v>86.521142857143118</v>
      </c>
      <c r="O2787" s="49">
        <f t="shared" si="267"/>
        <v>88.790857142857149</v>
      </c>
      <c r="P2787" s="49">
        <f t="shared" si="267"/>
        <v>90.690857142857141</v>
      </c>
      <c r="Q2787" s="49">
        <f t="shared" si="263"/>
        <v>92.175714285714534</v>
      </c>
      <c r="R2787" s="49">
        <f t="shared" si="264"/>
        <v>93.945428571428579</v>
      </c>
    </row>
    <row r="2788" spans="12:18" hidden="1">
      <c r="L2788" s="71"/>
      <c r="M2788" s="48">
        <v>15.54</v>
      </c>
      <c r="N2788" s="49">
        <f t="shared" si="261"/>
        <v>86.523428571428838</v>
      </c>
      <c r="O2788" s="49">
        <f t="shared" si="267"/>
        <v>88.792571428571435</v>
      </c>
      <c r="P2788" s="49">
        <f t="shared" si="267"/>
        <v>90.692571428571426</v>
      </c>
      <c r="Q2788" s="49">
        <f t="shared" si="263"/>
        <v>92.17714285714311</v>
      </c>
      <c r="R2788" s="49">
        <f t="shared" si="264"/>
        <v>93.946285714285722</v>
      </c>
    </row>
    <row r="2789" spans="12:18" hidden="1">
      <c r="L2789" s="71"/>
      <c r="M2789" s="48">
        <v>15.55</v>
      </c>
      <c r="N2789" s="49">
        <f t="shared" si="261"/>
        <v>86.525714285714557</v>
      </c>
      <c r="O2789" s="49">
        <f t="shared" si="267"/>
        <v>88.794285714285721</v>
      </c>
      <c r="P2789" s="49">
        <f t="shared" si="267"/>
        <v>90.694285714285712</v>
      </c>
      <c r="Q2789" s="49">
        <f t="shared" si="263"/>
        <v>92.178571428571686</v>
      </c>
      <c r="R2789" s="49">
        <f t="shared" si="264"/>
        <v>93.947142857142865</v>
      </c>
    </row>
    <row r="2790" spans="12:18" hidden="1">
      <c r="L2790" s="71"/>
      <c r="M2790" s="48">
        <v>15.56</v>
      </c>
      <c r="N2790" s="49">
        <f t="shared" si="261"/>
        <v>86.528000000000276</v>
      </c>
      <c r="O2790" s="49">
        <f t="shared" si="267"/>
        <v>88.796000000000006</v>
      </c>
      <c r="P2790" s="49">
        <f t="shared" si="267"/>
        <v>90.695999999999998</v>
      </c>
      <c r="Q2790" s="49">
        <f t="shared" si="263"/>
        <v>92.180000000000263</v>
      </c>
      <c r="R2790" s="49">
        <f t="shared" si="264"/>
        <v>93.948000000000008</v>
      </c>
    </row>
    <row r="2791" spans="12:18" hidden="1">
      <c r="L2791" s="71"/>
      <c r="M2791" s="48">
        <v>15.57</v>
      </c>
      <c r="N2791" s="49">
        <f t="shared" si="261"/>
        <v>86.530285714285995</v>
      </c>
      <c r="O2791" s="49">
        <f t="shared" si="267"/>
        <v>88.797714285714292</v>
      </c>
      <c r="P2791" s="49">
        <f t="shared" si="267"/>
        <v>90.697714285714284</v>
      </c>
      <c r="Q2791" s="49">
        <f t="shared" si="263"/>
        <v>92.181428571428839</v>
      </c>
      <c r="R2791" s="49">
        <f t="shared" si="264"/>
        <v>93.94885714285715</v>
      </c>
    </row>
    <row r="2792" spans="12:18" hidden="1">
      <c r="L2792" s="71"/>
      <c r="M2792" s="48">
        <v>15.58</v>
      </c>
      <c r="N2792" s="49">
        <f t="shared" si="261"/>
        <v>86.532571428571714</v>
      </c>
      <c r="O2792" s="49">
        <f t="shared" si="267"/>
        <v>88.799428571428578</v>
      </c>
      <c r="P2792" s="49">
        <f t="shared" si="267"/>
        <v>90.69942857142857</v>
      </c>
      <c r="Q2792" s="49">
        <f t="shared" si="263"/>
        <v>92.182857142857415</v>
      </c>
      <c r="R2792" s="49">
        <f t="shared" si="264"/>
        <v>93.949714285714293</v>
      </c>
    </row>
    <row r="2793" spans="12:18" hidden="1">
      <c r="L2793" s="71"/>
      <c r="M2793" s="48">
        <v>15.59</v>
      </c>
      <c r="N2793" s="49">
        <f t="shared" si="261"/>
        <v>86.534857142857433</v>
      </c>
      <c r="O2793" s="49">
        <f t="shared" si="267"/>
        <v>88.801142857142864</v>
      </c>
      <c r="P2793" s="49">
        <f t="shared" si="267"/>
        <v>90.701142857142855</v>
      </c>
      <c r="Q2793" s="49">
        <f t="shared" si="263"/>
        <v>92.184285714285991</v>
      </c>
      <c r="R2793" s="49">
        <f t="shared" si="264"/>
        <v>93.950571428571436</v>
      </c>
    </row>
    <row r="2794" spans="12:18" hidden="1">
      <c r="L2794" s="71"/>
      <c r="M2794" s="48">
        <v>15.6</v>
      </c>
      <c r="N2794" s="49">
        <f t="shared" si="261"/>
        <v>86.537142857143152</v>
      </c>
      <c r="O2794" s="49">
        <f t="shared" si="267"/>
        <v>88.80285714285715</v>
      </c>
      <c r="P2794" s="49">
        <f t="shared" si="267"/>
        <v>90.702857142857141</v>
      </c>
      <c r="Q2794" s="49">
        <f t="shared" si="263"/>
        <v>92.185714285714567</v>
      </c>
      <c r="R2794" s="49">
        <f t="shared" si="264"/>
        <v>93.951428571428579</v>
      </c>
    </row>
    <row r="2795" spans="12:18" hidden="1">
      <c r="L2795" s="71"/>
      <c r="M2795" s="48">
        <v>15.61</v>
      </c>
      <c r="N2795" s="49">
        <f t="shared" si="261"/>
        <v>86.539428571428871</v>
      </c>
      <c r="O2795" s="49">
        <f t="shared" si="267"/>
        <v>88.804571428571435</v>
      </c>
      <c r="P2795" s="49">
        <f t="shared" si="267"/>
        <v>90.704571428571427</v>
      </c>
      <c r="Q2795" s="49">
        <f t="shared" si="263"/>
        <v>92.187142857143144</v>
      </c>
      <c r="R2795" s="49">
        <f t="shared" si="264"/>
        <v>93.952285714285722</v>
      </c>
    </row>
    <row r="2796" spans="12:18" hidden="1">
      <c r="L2796" s="71"/>
      <c r="M2796" s="48">
        <v>15.62</v>
      </c>
      <c r="N2796" s="49">
        <f t="shared" si="261"/>
        <v>86.54171428571459</v>
      </c>
      <c r="O2796" s="49">
        <f t="shared" si="267"/>
        <v>88.806285714285721</v>
      </c>
      <c r="P2796" s="49">
        <f t="shared" si="267"/>
        <v>90.706285714285713</v>
      </c>
      <c r="Q2796" s="49">
        <f t="shared" si="263"/>
        <v>92.18857142857172</v>
      </c>
      <c r="R2796" s="49">
        <f t="shared" si="264"/>
        <v>93.953142857142865</v>
      </c>
    </row>
    <row r="2797" spans="12:18" hidden="1">
      <c r="L2797" s="71"/>
      <c r="M2797" s="48">
        <v>15.63</v>
      </c>
      <c r="N2797" s="49">
        <f t="shared" si="261"/>
        <v>86.54400000000031</v>
      </c>
      <c r="O2797" s="49">
        <f t="shared" si="267"/>
        <v>88.808000000000007</v>
      </c>
      <c r="P2797" s="49">
        <f t="shared" si="267"/>
        <v>90.707999999999998</v>
      </c>
      <c r="Q2797" s="49">
        <f t="shared" si="263"/>
        <v>92.190000000000296</v>
      </c>
      <c r="R2797" s="49">
        <f t="shared" si="264"/>
        <v>93.954000000000008</v>
      </c>
    </row>
    <row r="2798" spans="12:18" hidden="1">
      <c r="L2798" s="71"/>
      <c r="M2798" s="48">
        <v>15.64</v>
      </c>
      <c r="N2798" s="49">
        <f t="shared" si="261"/>
        <v>86.546285714286029</v>
      </c>
      <c r="O2798" s="49">
        <f t="shared" si="267"/>
        <v>88.809714285714293</v>
      </c>
      <c r="P2798" s="49">
        <f t="shared" si="267"/>
        <v>90.709714285714284</v>
      </c>
      <c r="Q2798" s="49">
        <f t="shared" si="263"/>
        <v>92.191428571428872</v>
      </c>
      <c r="R2798" s="49">
        <f t="shared" si="264"/>
        <v>93.954857142857151</v>
      </c>
    </row>
    <row r="2799" spans="12:18" hidden="1">
      <c r="L2799" s="71"/>
      <c r="M2799" s="48">
        <v>15.65</v>
      </c>
      <c r="N2799" s="49">
        <f t="shared" si="261"/>
        <v>86.548571428571748</v>
      </c>
      <c r="O2799" s="49">
        <f t="shared" si="267"/>
        <v>88.811428571428578</v>
      </c>
      <c r="P2799" s="49">
        <f t="shared" si="267"/>
        <v>90.71142857142857</v>
      </c>
      <c r="Q2799" s="49">
        <f t="shared" si="263"/>
        <v>92.192857142857449</v>
      </c>
      <c r="R2799" s="49">
        <f t="shared" si="264"/>
        <v>93.955714285714294</v>
      </c>
    </row>
    <row r="2800" spans="12:18" hidden="1">
      <c r="L2800" s="71"/>
      <c r="M2800" s="48">
        <v>15.66</v>
      </c>
      <c r="N2800" s="49">
        <f t="shared" ref="N2800:N2863" si="268">N2799+0.0022857142857143</f>
        <v>86.550857142857467</v>
      </c>
      <c r="O2800" s="49">
        <f t="shared" ref="O2800:P2815" si="269">O2799+0.0017142857142857</f>
        <v>88.813142857142864</v>
      </c>
      <c r="P2800" s="49">
        <f t="shared" si="269"/>
        <v>90.713142857142856</v>
      </c>
      <c r="Q2800" s="49">
        <f t="shared" ref="Q2800:Q2863" si="270">Q2799+0.0014285714285714</f>
        <v>92.194285714286025</v>
      </c>
      <c r="R2800" s="49">
        <f t="shared" ref="R2800:R2863" si="271">R2799+0.000857142857142857</f>
        <v>93.956571428571436</v>
      </c>
    </row>
    <row r="2801" spans="12:18" hidden="1">
      <c r="L2801" s="71"/>
      <c r="M2801" s="48">
        <v>15.67</v>
      </c>
      <c r="N2801" s="49">
        <f t="shared" si="268"/>
        <v>86.553142857143186</v>
      </c>
      <c r="O2801" s="49">
        <f t="shared" si="269"/>
        <v>88.81485714285715</v>
      </c>
      <c r="P2801" s="49">
        <f t="shared" si="269"/>
        <v>90.714857142857142</v>
      </c>
      <c r="Q2801" s="49">
        <f t="shared" si="270"/>
        <v>92.195714285714601</v>
      </c>
      <c r="R2801" s="49">
        <f t="shared" si="271"/>
        <v>93.957428571428579</v>
      </c>
    </row>
    <row r="2802" spans="12:18" hidden="1">
      <c r="L2802" s="71"/>
      <c r="M2802" s="48">
        <v>15.68</v>
      </c>
      <c r="N2802" s="49">
        <f t="shared" si="268"/>
        <v>86.555428571428905</v>
      </c>
      <c r="O2802" s="49">
        <f t="shared" si="269"/>
        <v>88.816571428571436</v>
      </c>
      <c r="P2802" s="49">
        <f t="shared" si="269"/>
        <v>90.716571428571427</v>
      </c>
      <c r="Q2802" s="49">
        <f t="shared" si="270"/>
        <v>92.197142857143177</v>
      </c>
      <c r="R2802" s="49">
        <f t="shared" si="271"/>
        <v>93.958285714285722</v>
      </c>
    </row>
    <row r="2803" spans="12:18" hidden="1">
      <c r="L2803" s="71"/>
      <c r="M2803" s="48">
        <v>15.69</v>
      </c>
      <c r="N2803" s="49">
        <f t="shared" si="268"/>
        <v>86.557714285714624</v>
      </c>
      <c r="O2803" s="49">
        <f t="shared" si="269"/>
        <v>88.818285714285722</v>
      </c>
      <c r="P2803" s="49">
        <f t="shared" si="269"/>
        <v>90.718285714285713</v>
      </c>
      <c r="Q2803" s="49">
        <f t="shared" si="270"/>
        <v>92.198571428571753</v>
      </c>
      <c r="R2803" s="49">
        <f t="shared" si="271"/>
        <v>93.959142857142865</v>
      </c>
    </row>
    <row r="2804" spans="12:18" hidden="1">
      <c r="L2804" s="71"/>
      <c r="M2804" s="48">
        <v>15.7</v>
      </c>
      <c r="N2804" s="49">
        <f t="shared" si="268"/>
        <v>86.560000000000343</v>
      </c>
      <c r="O2804" s="49">
        <f t="shared" si="269"/>
        <v>88.820000000000007</v>
      </c>
      <c r="P2804" s="49">
        <f t="shared" si="269"/>
        <v>90.72</v>
      </c>
      <c r="Q2804" s="49">
        <f t="shared" si="270"/>
        <v>92.20000000000033</v>
      </c>
      <c r="R2804" s="49">
        <f t="shared" si="271"/>
        <v>93.960000000000008</v>
      </c>
    </row>
    <row r="2805" spans="12:18" hidden="1">
      <c r="L2805" s="71"/>
      <c r="M2805" s="48">
        <v>15.71</v>
      </c>
      <c r="N2805" s="49">
        <f t="shared" si="268"/>
        <v>86.562285714286062</v>
      </c>
      <c r="O2805" s="49">
        <f t="shared" si="269"/>
        <v>88.821714285714293</v>
      </c>
      <c r="P2805" s="49">
        <f t="shared" si="269"/>
        <v>90.721714285714285</v>
      </c>
      <c r="Q2805" s="49">
        <f t="shared" si="270"/>
        <v>92.201428571428906</v>
      </c>
      <c r="R2805" s="49">
        <f t="shared" si="271"/>
        <v>93.960857142857151</v>
      </c>
    </row>
    <row r="2806" spans="12:18" hidden="1">
      <c r="L2806" s="71"/>
      <c r="M2806" s="48">
        <v>15.72</v>
      </c>
      <c r="N2806" s="49">
        <f t="shared" si="268"/>
        <v>86.564571428571782</v>
      </c>
      <c r="O2806" s="49">
        <f t="shared" si="269"/>
        <v>88.823428571428579</v>
      </c>
      <c r="P2806" s="49">
        <f t="shared" si="269"/>
        <v>90.72342857142857</v>
      </c>
      <c r="Q2806" s="49">
        <f t="shared" si="270"/>
        <v>92.202857142857482</v>
      </c>
      <c r="R2806" s="49">
        <f t="shared" si="271"/>
        <v>93.961714285714294</v>
      </c>
    </row>
    <row r="2807" spans="12:18" hidden="1">
      <c r="L2807" s="71"/>
      <c r="M2807" s="48">
        <v>15.73</v>
      </c>
      <c r="N2807" s="49">
        <f t="shared" si="268"/>
        <v>86.566857142857501</v>
      </c>
      <c r="O2807" s="49">
        <f t="shared" si="269"/>
        <v>88.825142857142865</v>
      </c>
      <c r="P2807" s="49">
        <f t="shared" si="269"/>
        <v>90.725142857142856</v>
      </c>
      <c r="Q2807" s="49">
        <f t="shared" si="270"/>
        <v>92.204285714286058</v>
      </c>
      <c r="R2807" s="49">
        <f t="shared" si="271"/>
        <v>93.962571428571437</v>
      </c>
    </row>
    <row r="2808" spans="12:18" hidden="1">
      <c r="L2808" s="71"/>
      <c r="M2808" s="48">
        <v>15.74</v>
      </c>
      <c r="N2808" s="49">
        <f t="shared" si="268"/>
        <v>86.56914285714322</v>
      </c>
      <c r="O2808" s="49">
        <f t="shared" si="269"/>
        <v>88.826857142857151</v>
      </c>
      <c r="P2808" s="49">
        <f t="shared" si="269"/>
        <v>90.726857142857142</v>
      </c>
      <c r="Q2808" s="49">
        <f t="shared" si="270"/>
        <v>92.205714285714635</v>
      </c>
      <c r="R2808" s="49">
        <f t="shared" si="271"/>
        <v>93.96342857142858</v>
      </c>
    </row>
    <row r="2809" spans="12:18" hidden="1">
      <c r="L2809" s="71"/>
      <c r="M2809" s="48">
        <v>15.75</v>
      </c>
      <c r="N2809" s="49">
        <f t="shared" si="268"/>
        <v>86.571428571428939</v>
      </c>
      <c r="O2809" s="49">
        <f t="shared" si="269"/>
        <v>88.828571428571436</v>
      </c>
      <c r="P2809" s="49">
        <f t="shared" si="269"/>
        <v>90.728571428571428</v>
      </c>
      <c r="Q2809" s="49">
        <f t="shared" si="270"/>
        <v>92.207142857143211</v>
      </c>
      <c r="R2809" s="49">
        <f t="shared" si="271"/>
        <v>93.964285714285722</v>
      </c>
    </row>
    <row r="2810" spans="12:18" hidden="1">
      <c r="L2810" s="71"/>
      <c r="M2810" s="48">
        <v>15.76</v>
      </c>
      <c r="N2810" s="49">
        <f t="shared" si="268"/>
        <v>86.573714285714658</v>
      </c>
      <c r="O2810" s="49">
        <f t="shared" si="269"/>
        <v>88.830285714285722</v>
      </c>
      <c r="P2810" s="49">
        <f t="shared" si="269"/>
        <v>90.730285714285714</v>
      </c>
      <c r="Q2810" s="49">
        <f t="shared" si="270"/>
        <v>92.208571428571787</v>
      </c>
      <c r="R2810" s="49">
        <f t="shared" si="271"/>
        <v>93.965142857142865</v>
      </c>
    </row>
    <row r="2811" spans="12:18" hidden="1">
      <c r="L2811" s="71"/>
      <c r="M2811" s="48">
        <v>15.77</v>
      </c>
      <c r="N2811" s="49">
        <f t="shared" si="268"/>
        <v>86.576000000000377</v>
      </c>
      <c r="O2811" s="49">
        <f t="shared" si="269"/>
        <v>88.832000000000008</v>
      </c>
      <c r="P2811" s="49">
        <f t="shared" si="269"/>
        <v>90.731999999999999</v>
      </c>
      <c r="Q2811" s="49">
        <f t="shared" si="270"/>
        <v>92.210000000000363</v>
      </c>
      <c r="R2811" s="49">
        <f t="shared" si="271"/>
        <v>93.966000000000008</v>
      </c>
    </row>
    <row r="2812" spans="12:18" hidden="1">
      <c r="L2812" s="71"/>
      <c r="M2812" s="48">
        <v>15.78</v>
      </c>
      <c r="N2812" s="49">
        <f t="shared" si="268"/>
        <v>86.578285714286096</v>
      </c>
      <c r="O2812" s="49">
        <f t="shared" si="269"/>
        <v>88.833714285714294</v>
      </c>
      <c r="P2812" s="49">
        <f t="shared" si="269"/>
        <v>90.733714285714285</v>
      </c>
      <c r="Q2812" s="49">
        <f t="shared" si="270"/>
        <v>92.211428571428939</v>
      </c>
      <c r="R2812" s="49">
        <f t="shared" si="271"/>
        <v>93.966857142857151</v>
      </c>
    </row>
    <row r="2813" spans="12:18" hidden="1">
      <c r="L2813" s="71"/>
      <c r="M2813" s="48">
        <v>15.79</v>
      </c>
      <c r="N2813" s="49">
        <f t="shared" si="268"/>
        <v>86.580571428571815</v>
      </c>
      <c r="O2813" s="49">
        <f t="shared" si="269"/>
        <v>88.835428571428579</v>
      </c>
      <c r="P2813" s="49">
        <f t="shared" si="269"/>
        <v>90.735428571428571</v>
      </c>
      <c r="Q2813" s="49">
        <f t="shared" si="270"/>
        <v>92.212857142857516</v>
      </c>
      <c r="R2813" s="49">
        <f t="shared" si="271"/>
        <v>93.967714285714294</v>
      </c>
    </row>
    <row r="2814" spans="12:18" hidden="1">
      <c r="L2814" s="71"/>
      <c r="M2814" s="48">
        <v>15.8</v>
      </c>
      <c r="N2814" s="49">
        <f t="shared" si="268"/>
        <v>86.582857142857534</v>
      </c>
      <c r="O2814" s="49">
        <f t="shared" si="269"/>
        <v>88.837142857142865</v>
      </c>
      <c r="P2814" s="49">
        <f t="shared" si="269"/>
        <v>90.737142857142857</v>
      </c>
      <c r="Q2814" s="49">
        <f t="shared" si="270"/>
        <v>92.214285714286092</v>
      </c>
      <c r="R2814" s="49">
        <f t="shared" si="271"/>
        <v>93.968571428571437</v>
      </c>
    </row>
    <row r="2815" spans="12:18" hidden="1">
      <c r="L2815" s="71"/>
      <c r="M2815" s="48">
        <v>15.81</v>
      </c>
      <c r="N2815" s="49">
        <f t="shared" si="268"/>
        <v>86.585142857143254</v>
      </c>
      <c r="O2815" s="49">
        <f t="shared" si="269"/>
        <v>88.838857142857151</v>
      </c>
      <c r="P2815" s="49">
        <f t="shared" si="269"/>
        <v>90.738857142857142</v>
      </c>
      <c r="Q2815" s="49">
        <f t="shared" si="270"/>
        <v>92.215714285714668</v>
      </c>
      <c r="R2815" s="49">
        <f t="shared" si="271"/>
        <v>93.96942857142858</v>
      </c>
    </row>
    <row r="2816" spans="12:18" hidden="1">
      <c r="L2816" s="71"/>
      <c r="M2816" s="48">
        <v>15.82</v>
      </c>
      <c r="N2816" s="49">
        <f t="shared" si="268"/>
        <v>86.587428571428973</v>
      </c>
      <c r="O2816" s="49">
        <f t="shared" ref="O2816:P2831" si="272">O2815+0.0017142857142857</f>
        <v>88.840571428571437</v>
      </c>
      <c r="P2816" s="49">
        <f t="shared" si="272"/>
        <v>90.740571428571428</v>
      </c>
      <c r="Q2816" s="49">
        <f t="shared" si="270"/>
        <v>92.217142857143244</v>
      </c>
      <c r="R2816" s="49">
        <f t="shared" si="271"/>
        <v>93.970285714285723</v>
      </c>
    </row>
    <row r="2817" spans="12:18" hidden="1">
      <c r="L2817" s="71"/>
      <c r="M2817" s="48">
        <v>15.83</v>
      </c>
      <c r="N2817" s="49">
        <f t="shared" si="268"/>
        <v>86.589714285714692</v>
      </c>
      <c r="O2817" s="49">
        <f t="shared" si="272"/>
        <v>88.842285714285723</v>
      </c>
      <c r="P2817" s="49">
        <f t="shared" si="272"/>
        <v>90.742285714285714</v>
      </c>
      <c r="Q2817" s="49">
        <f t="shared" si="270"/>
        <v>92.218571428571821</v>
      </c>
      <c r="R2817" s="49">
        <f t="shared" si="271"/>
        <v>93.971142857142866</v>
      </c>
    </row>
    <row r="2818" spans="12:18" hidden="1">
      <c r="L2818" s="71"/>
      <c r="M2818" s="48">
        <v>15.84</v>
      </c>
      <c r="N2818" s="49">
        <f t="shared" si="268"/>
        <v>86.592000000000411</v>
      </c>
      <c r="O2818" s="49">
        <f t="shared" si="272"/>
        <v>88.844000000000008</v>
      </c>
      <c r="P2818" s="49">
        <f t="shared" si="272"/>
        <v>90.744</v>
      </c>
      <c r="Q2818" s="49">
        <f t="shared" si="270"/>
        <v>92.220000000000397</v>
      </c>
      <c r="R2818" s="49">
        <f t="shared" si="271"/>
        <v>93.972000000000008</v>
      </c>
    </row>
    <row r="2819" spans="12:18" hidden="1">
      <c r="L2819" s="71"/>
      <c r="M2819" s="48">
        <v>15.85</v>
      </c>
      <c r="N2819" s="49">
        <f t="shared" si="268"/>
        <v>86.59428571428613</v>
      </c>
      <c r="O2819" s="49">
        <f t="shared" si="272"/>
        <v>88.845714285714294</v>
      </c>
      <c r="P2819" s="49">
        <f t="shared" si="272"/>
        <v>90.745714285714286</v>
      </c>
      <c r="Q2819" s="49">
        <f t="shared" si="270"/>
        <v>92.221428571428973</v>
      </c>
      <c r="R2819" s="49">
        <f t="shared" si="271"/>
        <v>93.972857142857151</v>
      </c>
    </row>
    <row r="2820" spans="12:18" hidden="1">
      <c r="L2820" s="71"/>
      <c r="M2820" s="48">
        <v>15.86</v>
      </c>
      <c r="N2820" s="49">
        <f t="shared" si="268"/>
        <v>86.596571428571849</v>
      </c>
      <c r="O2820" s="49">
        <f t="shared" si="272"/>
        <v>88.84742857142858</v>
      </c>
      <c r="P2820" s="49">
        <f t="shared" si="272"/>
        <v>90.747428571428571</v>
      </c>
      <c r="Q2820" s="49">
        <f t="shared" si="270"/>
        <v>92.222857142857549</v>
      </c>
      <c r="R2820" s="49">
        <f t="shared" si="271"/>
        <v>93.973714285714294</v>
      </c>
    </row>
    <row r="2821" spans="12:18" hidden="1">
      <c r="L2821" s="71"/>
      <c r="M2821" s="48">
        <v>15.87</v>
      </c>
      <c r="N2821" s="49">
        <f t="shared" si="268"/>
        <v>86.598857142857568</v>
      </c>
      <c r="O2821" s="49">
        <f t="shared" si="272"/>
        <v>88.849142857142866</v>
      </c>
      <c r="P2821" s="49">
        <f t="shared" si="272"/>
        <v>90.749142857142857</v>
      </c>
      <c r="Q2821" s="49">
        <f t="shared" si="270"/>
        <v>92.224285714286125</v>
      </c>
      <c r="R2821" s="49">
        <f t="shared" si="271"/>
        <v>93.974571428571437</v>
      </c>
    </row>
    <row r="2822" spans="12:18" hidden="1">
      <c r="L2822" s="71"/>
      <c r="M2822" s="48">
        <v>15.88</v>
      </c>
      <c r="N2822" s="49">
        <f t="shared" si="268"/>
        <v>86.601142857143287</v>
      </c>
      <c r="O2822" s="49">
        <f t="shared" si="272"/>
        <v>88.850857142857151</v>
      </c>
      <c r="P2822" s="49">
        <f t="shared" si="272"/>
        <v>90.750857142857143</v>
      </c>
      <c r="Q2822" s="49">
        <f t="shared" si="270"/>
        <v>92.225714285714702</v>
      </c>
      <c r="R2822" s="49">
        <f t="shared" si="271"/>
        <v>93.97542857142858</v>
      </c>
    </row>
    <row r="2823" spans="12:18" hidden="1">
      <c r="L2823" s="71"/>
      <c r="M2823" s="48">
        <v>15.89</v>
      </c>
      <c r="N2823" s="49">
        <f t="shared" si="268"/>
        <v>86.603428571429006</v>
      </c>
      <c r="O2823" s="49">
        <f t="shared" si="272"/>
        <v>88.852571428571437</v>
      </c>
      <c r="P2823" s="49">
        <f t="shared" si="272"/>
        <v>90.752571428571429</v>
      </c>
      <c r="Q2823" s="49">
        <f t="shared" si="270"/>
        <v>92.227142857143278</v>
      </c>
      <c r="R2823" s="49">
        <f t="shared" si="271"/>
        <v>93.976285714285723</v>
      </c>
    </row>
    <row r="2824" spans="12:18" hidden="1">
      <c r="L2824" s="71"/>
      <c r="M2824" s="48">
        <v>15.9</v>
      </c>
      <c r="N2824" s="49">
        <f t="shared" si="268"/>
        <v>86.605714285714726</v>
      </c>
      <c r="O2824" s="49">
        <f t="shared" si="272"/>
        <v>88.854285714285723</v>
      </c>
      <c r="P2824" s="49">
        <f t="shared" si="272"/>
        <v>90.754285714285714</v>
      </c>
      <c r="Q2824" s="49">
        <f t="shared" si="270"/>
        <v>92.228571428571854</v>
      </c>
      <c r="R2824" s="49">
        <f t="shared" si="271"/>
        <v>93.977142857142866</v>
      </c>
    </row>
    <row r="2825" spans="12:18" hidden="1">
      <c r="L2825" s="71"/>
      <c r="M2825" s="48">
        <v>15.91</v>
      </c>
      <c r="N2825" s="49">
        <f t="shared" si="268"/>
        <v>86.608000000000445</v>
      </c>
      <c r="O2825" s="49">
        <f t="shared" si="272"/>
        <v>88.856000000000009</v>
      </c>
      <c r="P2825" s="49">
        <f t="shared" si="272"/>
        <v>90.756</v>
      </c>
      <c r="Q2825" s="49">
        <f t="shared" si="270"/>
        <v>92.23000000000043</v>
      </c>
      <c r="R2825" s="49">
        <f t="shared" si="271"/>
        <v>93.978000000000009</v>
      </c>
    </row>
    <row r="2826" spans="12:18" hidden="1">
      <c r="L2826" s="71"/>
      <c r="M2826" s="48">
        <v>15.92</v>
      </c>
      <c r="N2826" s="49">
        <f t="shared" si="268"/>
        <v>86.610285714286164</v>
      </c>
      <c r="O2826" s="49">
        <f t="shared" si="272"/>
        <v>88.857714285714295</v>
      </c>
      <c r="P2826" s="49">
        <f t="shared" si="272"/>
        <v>90.757714285714286</v>
      </c>
      <c r="Q2826" s="49">
        <f t="shared" si="270"/>
        <v>92.231428571429007</v>
      </c>
      <c r="R2826" s="49">
        <f t="shared" si="271"/>
        <v>93.978857142857152</v>
      </c>
    </row>
    <row r="2827" spans="12:18" hidden="1">
      <c r="L2827" s="71"/>
      <c r="M2827" s="48">
        <v>15.93</v>
      </c>
      <c r="N2827" s="49">
        <f t="shared" si="268"/>
        <v>86.612571428571883</v>
      </c>
      <c r="O2827" s="49">
        <f t="shared" si="272"/>
        <v>88.85942857142858</v>
      </c>
      <c r="P2827" s="49">
        <f t="shared" si="272"/>
        <v>90.759428571428572</v>
      </c>
      <c r="Q2827" s="49">
        <f t="shared" si="270"/>
        <v>92.232857142857583</v>
      </c>
      <c r="R2827" s="49">
        <f t="shared" si="271"/>
        <v>93.979714285714294</v>
      </c>
    </row>
    <row r="2828" spans="12:18" hidden="1">
      <c r="L2828" s="71"/>
      <c r="M2828" s="48">
        <v>15.94</v>
      </c>
      <c r="N2828" s="49">
        <f t="shared" si="268"/>
        <v>86.614857142857602</v>
      </c>
      <c r="O2828" s="49">
        <f t="shared" si="272"/>
        <v>88.861142857142866</v>
      </c>
      <c r="P2828" s="49">
        <f t="shared" si="272"/>
        <v>90.761142857142858</v>
      </c>
      <c r="Q2828" s="49">
        <f t="shared" si="270"/>
        <v>92.234285714286159</v>
      </c>
      <c r="R2828" s="49">
        <f t="shared" si="271"/>
        <v>93.980571428571437</v>
      </c>
    </row>
    <row r="2829" spans="12:18" hidden="1">
      <c r="L2829" s="71"/>
      <c r="M2829" s="48">
        <v>15.95</v>
      </c>
      <c r="N2829" s="49">
        <f t="shared" si="268"/>
        <v>86.617142857143321</v>
      </c>
      <c r="O2829" s="49">
        <f t="shared" si="272"/>
        <v>88.862857142857152</v>
      </c>
      <c r="P2829" s="49">
        <f t="shared" si="272"/>
        <v>90.762857142857143</v>
      </c>
      <c r="Q2829" s="49">
        <f t="shared" si="270"/>
        <v>92.235714285714735</v>
      </c>
      <c r="R2829" s="49">
        <f t="shared" si="271"/>
        <v>93.98142857142858</v>
      </c>
    </row>
    <row r="2830" spans="12:18" hidden="1">
      <c r="L2830" s="71"/>
      <c r="M2830" s="48">
        <v>15.96</v>
      </c>
      <c r="N2830" s="49">
        <f t="shared" si="268"/>
        <v>86.61942857142904</v>
      </c>
      <c r="O2830" s="49">
        <f t="shared" si="272"/>
        <v>88.864571428571438</v>
      </c>
      <c r="P2830" s="49">
        <f t="shared" si="272"/>
        <v>90.764571428571429</v>
      </c>
      <c r="Q2830" s="49">
        <f t="shared" si="270"/>
        <v>92.237142857143311</v>
      </c>
      <c r="R2830" s="49">
        <f t="shared" si="271"/>
        <v>93.982285714285723</v>
      </c>
    </row>
    <row r="2831" spans="12:18" hidden="1">
      <c r="L2831" s="71"/>
      <c r="M2831" s="48">
        <v>15.97</v>
      </c>
      <c r="N2831" s="49">
        <f t="shared" si="268"/>
        <v>86.621714285714759</v>
      </c>
      <c r="O2831" s="49">
        <f t="shared" si="272"/>
        <v>88.866285714285723</v>
      </c>
      <c r="P2831" s="49">
        <f t="shared" si="272"/>
        <v>90.766285714285715</v>
      </c>
      <c r="Q2831" s="49">
        <f t="shared" si="270"/>
        <v>92.238571428571888</v>
      </c>
      <c r="R2831" s="49">
        <f t="shared" si="271"/>
        <v>93.983142857142866</v>
      </c>
    </row>
    <row r="2832" spans="12:18" hidden="1">
      <c r="L2832" s="71"/>
      <c r="M2832" s="48">
        <v>15.98</v>
      </c>
      <c r="N2832" s="49">
        <f t="shared" si="268"/>
        <v>86.624000000000478</v>
      </c>
      <c r="O2832" s="49">
        <f t="shared" ref="O2832:P2847" si="273">O2831+0.0017142857142857</f>
        <v>88.868000000000009</v>
      </c>
      <c r="P2832" s="49">
        <f t="shared" si="273"/>
        <v>90.768000000000001</v>
      </c>
      <c r="Q2832" s="49">
        <f t="shared" si="270"/>
        <v>92.240000000000464</v>
      </c>
      <c r="R2832" s="49">
        <f t="shared" si="271"/>
        <v>93.984000000000009</v>
      </c>
    </row>
    <row r="2833" spans="12:18" hidden="1">
      <c r="L2833" s="71"/>
      <c r="M2833" s="48">
        <v>15.99</v>
      </c>
      <c r="N2833" s="49">
        <f t="shared" si="268"/>
        <v>86.626285714286198</v>
      </c>
      <c r="O2833" s="49">
        <f t="shared" si="273"/>
        <v>88.869714285714295</v>
      </c>
      <c r="P2833" s="49">
        <f t="shared" si="273"/>
        <v>90.769714285714286</v>
      </c>
      <c r="Q2833" s="49">
        <f t="shared" si="270"/>
        <v>92.24142857142904</v>
      </c>
      <c r="R2833" s="49">
        <f t="shared" si="271"/>
        <v>93.984857142857152</v>
      </c>
    </row>
    <row r="2834" spans="12:18" hidden="1">
      <c r="L2834" s="71"/>
      <c r="M2834" s="48">
        <v>16</v>
      </c>
      <c r="N2834" s="49">
        <f t="shared" si="268"/>
        <v>86.628571428571917</v>
      </c>
      <c r="O2834" s="49">
        <f t="shared" si="273"/>
        <v>88.871428571428581</v>
      </c>
      <c r="P2834" s="49">
        <f t="shared" si="273"/>
        <v>90.771428571428572</v>
      </c>
      <c r="Q2834" s="49">
        <f t="shared" si="270"/>
        <v>92.242857142857616</v>
      </c>
      <c r="R2834" s="49">
        <f t="shared" si="271"/>
        <v>93.985714285714295</v>
      </c>
    </row>
    <row r="2835" spans="12:18" hidden="1">
      <c r="L2835" s="71"/>
      <c r="M2835" s="48">
        <v>16.010000000000002</v>
      </c>
      <c r="N2835" s="49">
        <f t="shared" si="268"/>
        <v>86.630857142857636</v>
      </c>
      <c r="O2835" s="49">
        <f t="shared" si="273"/>
        <v>88.873142857142867</v>
      </c>
      <c r="P2835" s="49">
        <f t="shared" si="273"/>
        <v>90.773142857142858</v>
      </c>
      <c r="Q2835" s="49">
        <f t="shared" si="270"/>
        <v>92.244285714286193</v>
      </c>
      <c r="R2835" s="49">
        <f t="shared" si="271"/>
        <v>93.986571428571438</v>
      </c>
    </row>
    <row r="2836" spans="12:18" hidden="1">
      <c r="L2836" s="71"/>
      <c r="M2836" s="48">
        <v>16.02</v>
      </c>
      <c r="N2836" s="49">
        <f t="shared" si="268"/>
        <v>86.633142857143355</v>
      </c>
      <c r="O2836" s="49">
        <f t="shared" si="273"/>
        <v>88.874857142857152</v>
      </c>
      <c r="P2836" s="49">
        <f t="shared" si="273"/>
        <v>90.774857142857144</v>
      </c>
      <c r="Q2836" s="49">
        <f t="shared" si="270"/>
        <v>92.245714285714769</v>
      </c>
      <c r="R2836" s="49">
        <f t="shared" si="271"/>
        <v>93.98742857142858</v>
      </c>
    </row>
    <row r="2837" spans="12:18" hidden="1">
      <c r="L2837" s="71"/>
      <c r="M2837" s="48">
        <v>16.03</v>
      </c>
      <c r="N2837" s="49">
        <f t="shared" si="268"/>
        <v>86.635428571429074</v>
      </c>
      <c r="O2837" s="49">
        <f t="shared" si="273"/>
        <v>88.876571428571438</v>
      </c>
      <c r="P2837" s="49">
        <f t="shared" si="273"/>
        <v>90.77657142857143</v>
      </c>
      <c r="Q2837" s="49">
        <f t="shared" si="270"/>
        <v>92.247142857143345</v>
      </c>
      <c r="R2837" s="49">
        <f t="shared" si="271"/>
        <v>93.988285714285723</v>
      </c>
    </row>
    <row r="2838" spans="12:18" hidden="1">
      <c r="L2838" s="71"/>
      <c r="M2838" s="48">
        <v>16.04</v>
      </c>
      <c r="N2838" s="49">
        <f t="shared" si="268"/>
        <v>86.637714285714793</v>
      </c>
      <c r="O2838" s="49">
        <f t="shared" si="273"/>
        <v>88.878285714285724</v>
      </c>
      <c r="P2838" s="49">
        <f t="shared" si="273"/>
        <v>90.778285714285715</v>
      </c>
      <c r="Q2838" s="49">
        <f t="shared" si="270"/>
        <v>92.248571428571921</v>
      </c>
      <c r="R2838" s="49">
        <f t="shared" si="271"/>
        <v>93.989142857142866</v>
      </c>
    </row>
    <row r="2839" spans="12:18" hidden="1">
      <c r="L2839" s="71"/>
      <c r="M2839" s="48">
        <v>16.05</v>
      </c>
      <c r="N2839" s="49">
        <f t="shared" si="268"/>
        <v>86.640000000000512</v>
      </c>
      <c r="O2839" s="49">
        <f t="shared" si="273"/>
        <v>88.88000000000001</v>
      </c>
      <c r="P2839" s="49">
        <f t="shared" si="273"/>
        <v>90.78</v>
      </c>
      <c r="Q2839" s="49">
        <f t="shared" si="270"/>
        <v>92.250000000000497</v>
      </c>
      <c r="R2839" s="49">
        <f t="shared" si="271"/>
        <v>93.990000000000009</v>
      </c>
    </row>
    <row r="2840" spans="12:18" hidden="1">
      <c r="L2840" s="71"/>
      <c r="M2840" s="48">
        <v>16.059999999999999</v>
      </c>
      <c r="N2840" s="49">
        <f t="shared" si="268"/>
        <v>86.642285714286231</v>
      </c>
      <c r="O2840" s="49">
        <f t="shared" si="273"/>
        <v>88.881714285714295</v>
      </c>
      <c r="P2840" s="49">
        <f t="shared" si="273"/>
        <v>90.781714285714287</v>
      </c>
      <c r="Q2840" s="49">
        <f t="shared" si="270"/>
        <v>92.251428571429074</v>
      </c>
      <c r="R2840" s="49">
        <f t="shared" si="271"/>
        <v>93.990857142857152</v>
      </c>
    </row>
    <row r="2841" spans="12:18" hidden="1">
      <c r="L2841" s="71"/>
      <c r="M2841" s="48">
        <v>16.07</v>
      </c>
      <c r="N2841" s="49">
        <f t="shared" si="268"/>
        <v>86.64457142857195</v>
      </c>
      <c r="O2841" s="49">
        <f t="shared" si="273"/>
        <v>88.883428571428581</v>
      </c>
      <c r="P2841" s="49">
        <f t="shared" si="273"/>
        <v>90.783428571428573</v>
      </c>
      <c r="Q2841" s="49">
        <f t="shared" si="270"/>
        <v>92.25285714285765</v>
      </c>
      <c r="R2841" s="49">
        <f t="shared" si="271"/>
        <v>93.991714285714295</v>
      </c>
    </row>
    <row r="2842" spans="12:18" hidden="1">
      <c r="L2842" s="71"/>
      <c r="M2842" s="48">
        <v>16.079999999999998</v>
      </c>
      <c r="N2842" s="49">
        <f t="shared" si="268"/>
        <v>86.646857142857669</v>
      </c>
      <c r="O2842" s="49">
        <f t="shared" si="273"/>
        <v>88.885142857142867</v>
      </c>
      <c r="P2842" s="49">
        <f t="shared" si="273"/>
        <v>90.785142857142858</v>
      </c>
      <c r="Q2842" s="49">
        <f t="shared" si="270"/>
        <v>92.254285714286226</v>
      </c>
      <c r="R2842" s="49">
        <f t="shared" si="271"/>
        <v>93.992571428571438</v>
      </c>
    </row>
    <row r="2843" spans="12:18" hidden="1">
      <c r="L2843" s="71"/>
      <c r="M2843" s="48">
        <v>16.09</v>
      </c>
      <c r="N2843" s="49">
        <f t="shared" si="268"/>
        <v>86.649142857143389</v>
      </c>
      <c r="O2843" s="49">
        <f t="shared" si="273"/>
        <v>88.886857142857153</v>
      </c>
      <c r="P2843" s="49">
        <f t="shared" si="273"/>
        <v>90.786857142857144</v>
      </c>
      <c r="Q2843" s="49">
        <f t="shared" si="270"/>
        <v>92.255714285714802</v>
      </c>
      <c r="R2843" s="49">
        <f t="shared" si="271"/>
        <v>93.993428571428581</v>
      </c>
    </row>
    <row r="2844" spans="12:18" hidden="1">
      <c r="L2844" s="71"/>
      <c r="M2844" s="48">
        <v>16.100000000000001</v>
      </c>
      <c r="N2844" s="49">
        <f t="shared" si="268"/>
        <v>86.651428571429108</v>
      </c>
      <c r="O2844" s="49">
        <f t="shared" si="273"/>
        <v>88.888571428571439</v>
      </c>
      <c r="P2844" s="49">
        <f t="shared" si="273"/>
        <v>90.78857142857143</v>
      </c>
      <c r="Q2844" s="49">
        <f t="shared" si="270"/>
        <v>92.257142857143378</v>
      </c>
      <c r="R2844" s="49">
        <f t="shared" si="271"/>
        <v>93.994285714285724</v>
      </c>
    </row>
    <row r="2845" spans="12:18" hidden="1">
      <c r="L2845" s="71"/>
      <c r="M2845" s="48">
        <v>16.11</v>
      </c>
      <c r="N2845" s="49">
        <f t="shared" si="268"/>
        <v>86.653714285714827</v>
      </c>
      <c r="O2845" s="49">
        <f t="shared" si="273"/>
        <v>88.890285714285724</v>
      </c>
      <c r="P2845" s="49">
        <f t="shared" si="273"/>
        <v>90.790285714285716</v>
      </c>
      <c r="Q2845" s="49">
        <f t="shared" si="270"/>
        <v>92.258571428571955</v>
      </c>
      <c r="R2845" s="49">
        <f t="shared" si="271"/>
        <v>93.995142857142866</v>
      </c>
    </row>
    <row r="2846" spans="12:18" hidden="1">
      <c r="L2846" s="71"/>
      <c r="M2846" s="48">
        <v>16.12</v>
      </c>
      <c r="N2846" s="49">
        <f t="shared" si="268"/>
        <v>86.656000000000546</v>
      </c>
      <c r="O2846" s="49">
        <f t="shared" si="273"/>
        <v>88.89200000000001</v>
      </c>
      <c r="P2846" s="49">
        <f t="shared" si="273"/>
        <v>90.792000000000002</v>
      </c>
      <c r="Q2846" s="49">
        <f t="shared" si="270"/>
        <v>92.260000000000531</v>
      </c>
      <c r="R2846" s="49">
        <f t="shared" si="271"/>
        <v>93.996000000000009</v>
      </c>
    </row>
    <row r="2847" spans="12:18" hidden="1">
      <c r="L2847" s="71"/>
      <c r="M2847" s="48">
        <v>16.13</v>
      </c>
      <c r="N2847" s="49">
        <f t="shared" si="268"/>
        <v>86.658285714286265</v>
      </c>
      <c r="O2847" s="49">
        <f t="shared" si="273"/>
        <v>88.893714285714296</v>
      </c>
      <c r="P2847" s="49">
        <f t="shared" si="273"/>
        <v>90.793714285714287</v>
      </c>
      <c r="Q2847" s="49">
        <f t="shared" si="270"/>
        <v>92.261428571429107</v>
      </c>
      <c r="R2847" s="49">
        <f t="shared" si="271"/>
        <v>93.996857142857152</v>
      </c>
    </row>
    <row r="2848" spans="12:18" hidden="1">
      <c r="L2848" s="71"/>
      <c r="M2848" s="48">
        <v>16.14</v>
      </c>
      <c r="N2848" s="49">
        <f t="shared" si="268"/>
        <v>86.660571428571984</v>
      </c>
      <c r="O2848" s="49">
        <f t="shared" ref="O2848:P2863" si="274">O2847+0.0017142857142857</f>
        <v>88.895428571428582</v>
      </c>
      <c r="P2848" s="49">
        <f t="shared" si="274"/>
        <v>90.795428571428573</v>
      </c>
      <c r="Q2848" s="49">
        <f t="shared" si="270"/>
        <v>92.262857142857683</v>
      </c>
      <c r="R2848" s="49">
        <f t="shared" si="271"/>
        <v>93.997714285714295</v>
      </c>
    </row>
    <row r="2849" spans="12:18" hidden="1">
      <c r="L2849" s="71"/>
      <c r="M2849" s="48">
        <v>16.149999999999999</v>
      </c>
      <c r="N2849" s="49">
        <f t="shared" si="268"/>
        <v>86.662857142857703</v>
      </c>
      <c r="O2849" s="49">
        <f t="shared" si="274"/>
        <v>88.897142857142867</v>
      </c>
      <c r="P2849" s="49">
        <f t="shared" si="274"/>
        <v>90.797142857142859</v>
      </c>
      <c r="Q2849" s="49">
        <f t="shared" si="270"/>
        <v>92.26428571428626</v>
      </c>
      <c r="R2849" s="49">
        <f t="shared" si="271"/>
        <v>93.998571428571438</v>
      </c>
    </row>
    <row r="2850" spans="12:18" hidden="1">
      <c r="L2850" s="71"/>
      <c r="M2850" s="48">
        <v>16.16</v>
      </c>
      <c r="N2850" s="49">
        <f t="shared" si="268"/>
        <v>86.665142857143422</v>
      </c>
      <c r="O2850" s="49">
        <f t="shared" si="274"/>
        <v>88.898857142857153</v>
      </c>
      <c r="P2850" s="49">
        <f t="shared" si="274"/>
        <v>90.798857142857145</v>
      </c>
      <c r="Q2850" s="49">
        <f t="shared" si="270"/>
        <v>92.265714285714836</v>
      </c>
      <c r="R2850" s="49">
        <f t="shared" si="271"/>
        <v>93.999428571428581</v>
      </c>
    </row>
    <row r="2851" spans="12:18" hidden="1">
      <c r="L2851" s="71"/>
      <c r="M2851" s="48">
        <v>16.170000000000002</v>
      </c>
      <c r="N2851" s="49">
        <f t="shared" si="268"/>
        <v>86.667428571429141</v>
      </c>
      <c r="O2851" s="49">
        <f t="shared" si="274"/>
        <v>88.900571428571439</v>
      </c>
      <c r="P2851" s="49">
        <f t="shared" si="274"/>
        <v>90.80057142857143</v>
      </c>
      <c r="Q2851" s="49">
        <f t="shared" si="270"/>
        <v>92.267142857143412</v>
      </c>
      <c r="R2851" s="49">
        <f t="shared" si="271"/>
        <v>94.000285714285724</v>
      </c>
    </row>
    <row r="2852" spans="12:18" hidden="1">
      <c r="L2852" s="71"/>
      <c r="M2852" s="48">
        <v>16.18</v>
      </c>
      <c r="N2852" s="49">
        <f t="shared" si="268"/>
        <v>86.669714285714861</v>
      </c>
      <c r="O2852" s="49">
        <f t="shared" si="274"/>
        <v>88.902285714285725</v>
      </c>
      <c r="P2852" s="49">
        <f t="shared" si="274"/>
        <v>90.802285714285716</v>
      </c>
      <c r="Q2852" s="49">
        <f t="shared" si="270"/>
        <v>92.268571428571988</v>
      </c>
      <c r="R2852" s="49">
        <f t="shared" si="271"/>
        <v>94.001142857142867</v>
      </c>
    </row>
    <row r="2853" spans="12:18" hidden="1">
      <c r="L2853" s="71"/>
      <c r="M2853" s="48">
        <v>16.190000000000001</v>
      </c>
      <c r="N2853" s="49">
        <f t="shared" si="268"/>
        <v>86.67200000000058</v>
      </c>
      <c r="O2853" s="49">
        <f t="shared" si="274"/>
        <v>88.904000000000011</v>
      </c>
      <c r="P2853" s="49">
        <f t="shared" si="274"/>
        <v>90.804000000000002</v>
      </c>
      <c r="Q2853" s="49">
        <f t="shared" si="270"/>
        <v>92.270000000000564</v>
      </c>
      <c r="R2853" s="49">
        <f t="shared" si="271"/>
        <v>94.00200000000001</v>
      </c>
    </row>
    <row r="2854" spans="12:18" hidden="1">
      <c r="L2854" s="71"/>
      <c r="M2854" s="48">
        <v>16.2</v>
      </c>
      <c r="N2854" s="49">
        <f t="shared" si="268"/>
        <v>86.674285714286299</v>
      </c>
      <c r="O2854" s="49">
        <f t="shared" si="274"/>
        <v>88.905714285714296</v>
      </c>
      <c r="P2854" s="49">
        <f t="shared" si="274"/>
        <v>90.805714285714288</v>
      </c>
      <c r="Q2854" s="49">
        <f t="shared" si="270"/>
        <v>92.271428571429141</v>
      </c>
      <c r="R2854" s="49">
        <f t="shared" si="271"/>
        <v>94.002857142857152</v>
      </c>
    </row>
    <row r="2855" spans="12:18" hidden="1">
      <c r="L2855" s="71"/>
      <c r="M2855" s="48">
        <v>16.21</v>
      </c>
      <c r="N2855" s="49">
        <f t="shared" si="268"/>
        <v>86.676571428572018</v>
      </c>
      <c r="O2855" s="49">
        <f t="shared" si="274"/>
        <v>88.907428571428582</v>
      </c>
      <c r="P2855" s="49">
        <f t="shared" si="274"/>
        <v>90.807428571428574</v>
      </c>
      <c r="Q2855" s="49">
        <f t="shared" si="270"/>
        <v>92.272857142857717</v>
      </c>
      <c r="R2855" s="49">
        <f t="shared" si="271"/>
        <v>94.003714285714295</v>
      </c>
    </row>
    <row r="2856" spans="12:18" hidden="1">
      <c r="L2856" s="71"/>
      <c r="M2856" s="48">
        <v>16.22</v>
      </c>
      <c r="N2856" s="49">
        <f t="shared" si="268"/>
        <v>86.678857142857737</v>
      </c>
      <c r="O2856" s="49">
        <f t="shared" si="274"/>
        <v>88.909142857142868</v>
      </c>
      <c r="P2856" s="49">
        <f t="shared" si="274"/>
        <v>90.809142857142859</v>
      </c>
      <c r="Q2856" s="49">
        <f t="shared" si="270"/>
        <v>92.274285714286293</v>
      </c>
      <c r="R2856" s="49">
        <f t="shared" si="271"/>
        <v>94.004571428571438</v>
      </c>
    </row>
    <row r="2857" spans="12:18" hidden="1">
      <c r="L2857" s="71"/>
      <c r="M2857" s="48">
        <v>16.23</v>
      </c>
      <c r="N2857" s="49">
        <f t="shared" si="268"/>
        <v>86.681142857143456</v>
      </c>
      <c r="O2857" s="49">
        <f t="shared" si="274"/>
        <v>88.910857142857154</v>
      </c>
      <c r="P2857" s="49">
        <f t="shared" si="274"/>
        <v>90.810857142857145</v>
      </c>
      <c r="Q2857" s="49">
        <f t="shared" si="270"/>
        <v>92.275714285714869</v>
      </c>
      <c r="R2857" s="49">
        <f t="shared" si="271"/>
        <v>94.005428571428581</v>
      </c>
    </row>
    <row r="2858" spans="12:18" hidden="1">
      <c r="L2858" s="71"/>
      <c r="M2858" s="48">
        <v>16.239999999999998</v>
      </c>
      <c r="N2858" s="49">
        <f t="shared" si="268"/>
        <v>86.683428571429175</v>
      </c>
      <c r="O2858" s="49">
        <f t="shared" si="274"/>
        <v>88.912571428571439</v>
      </c>
      <c r="P2858" s="49">
        <f t="shared" si="274"/>
        <v>90.812571428571431</v>
      </c>
      <c r="Q2858" s="49">
        <f t="shared" si="270"/>
        <v>92.277142857143446</v>
      </c>
      <c r="R2858" s="49">
        <f t="shared" si="271"/>
        <v>94.006285714285724</v>
      </c>
    </row>
    <row r="2859" spans="12:18" hidden="1">
      <c r="L2859" s="71"/>
      <c r="M2859" s="48">
        <v>16.25</v>
      </c>
      <c r="N2859" s="49">
        <f t="shared" si="268"/>
        <v>86.685714285714894</v>
      </c>
      <c r="O2859" s="49">
        <f t="shared" si="274"/>
        <v>88.914285714285725</v>
      </c>
      <c r="P2859" s="49">
        <f t="shared" si="274"/>
        <v>90.814285714285717</v>
      </c>
      <c r="Q2859" s="49">
        <f t="shared" si="270"/>
        <v>92.278571428572022</v>
      </c>
      <c r="R2859" s="49">
        <f t="shared" si="271"/>
        <v>94.007142857142867</v>
      </c>
    </row>
    <row r="2860" spans="12:18" hidden="1">
      <c r="L2860" s="71"/>
      <c r="M2860" s="48">
        <v>16.260000000000002</v>
      </c>
      <c r="N2860" s="49">
        <f t="shared" si="268"/>
        <v>86.688000000000613</v>
      </c>
      <c r="O2860" s="49">
        <f t="shared" si="274"/>
        <v>88.916000000000011</v>
      </c>
      <c r="P2860" s="49">
        <f t="shared" si="274"/>
        <v>90.816000000000003</v>
      </c>
      <c r="Q2860" s="49">
        <f t="shared" si="270"/>
        <v>92.280000000000598</v>
      </c>
      <c r="R2860" s="49">
        <f t="shared" si="271"/>
        <v>94.00800000000001</v>
      </c>
    </row>
    <row r="2861" spans="12:18" hidden="1">
      <c r="L2861" s="71"/>
      <c r="M2861" s="48">
        <v>16.27</v>
      </c>
      <c r="N2861" s="49">
        <f t="shared" si="268"/>
        <v>86.690285714286333</v>
      </c>
      <c r="O2861" s="49">
        <f t="shared" si="274"/>
        <v>88.917714285714297</v>
      </c>
      <c r="P2861" s="49">
        <f t="shared" si="274"/>
        <v>90.817714285714288</v>
      </c>
      <c r="Q2861" s="49">
        <f t="shared" si="270"/>
        <v>92.281428571429174</v>
      </c>
      <c r="R2861" s="49">
        <f t="shared" si="271"/>
        <v>94.008857142857153</v>
      </c>
    </row>
    <row r="2862" spans="12:18" hidden="1">
      <c r="L2862" s="71"/>
      <c r="M2862" s="48">
        <v>16.28</v>
      </c>
      <c r="N2862" s="49">
        <f t="shared" si="268"/>
        <v>86.692571428572052</v>
      </c>
      <c r="O2862" s="49">
        <f t="shared" si="274"/>
        <v>88.919428571428583</v>
      </c>
      <c r="P2862" s="49">
        <f t="shared" si="274"/>
        <v>90.819428571428574</v>
      </c>
      <c r="Q2862" s="49">
        <f t="shared" si="270"/>
        <v>92.28285714285775</v>
      </c>
      <c r="R2862" s="49">
        <f t="shared" si="271"/>
        <v>94.009714285714296</v>
      </c>
    </row>
    <row r="2863" spans="12:18" hidden="1">
      <c r="L2863" s="71"/>
      <c r="M2863" s="48">
        <v>16.29</v>
      </c>
      <c r="N2863" s="49">
        <f t="shared" si="268"/>
        <v>86.694857142857771</v>
      </c>
      <c r="O2863" s="49">
        <f t="shared" si="274"/>
        <v>88.921142857142868</v>
      </c>
      <c r="P2863" s="49">
        <f t="shared" si="274"/>
        <v>90.82114285714286</v>
      </c>
      <c r="Q2863" s="49">
        <f t="shared" si="270"/>
        <v>92.284285714286327</v>
      </c>
      <c r="R2863" s="49">
        <f t="shared" si="271"/>
        <v>94.010571428571438</v>
      </c>
    </row>
    <row r="2864" spans="12:18" hidden="1">
      <c r="L2864" s="71"/>
      <c r="M2864" s="48">
        <v>16.3</v>
      </c>
      <c r="N2864" s="49">
        <f t="shared" ref="N2864:N2927" si="275">N2863+0.0022857142857143</f>
        <v>86.69714285714349</v>
      </c>
      <c r="O2864" s="49">
        <f t="shared" ref="O2864:P2879" si="276">O2863+0.0017142857142857</f>
        <v>88.922857142857154</v>
      </c>
      <c r="P2864" s="49">
        <f t="shared" si="276"/>
        <v>90.822857142857146</v>
      </c>
      <c r="Q2864" s="49">
        <f t="shared" ref="Q2864:Q2927" si="277">Q2863+0.0014285714285714</f>
        <v>92.285714285714903</v>
      </c>
      <c r="R2864" s="49">
        <f t="shared" ref="R2864:R2927" si="278">R2863+0.000857142857142857</f>
        <v>94.011428571428581</v>
      </c>
    </row>
    <row r="2865" spans="12:18" hidden="1">
      <c r="L2865" s="71"/>
      <c r="M2865" s="48">
        <v>16.309999999999999</v>
      </c>
      <c r="N2865" s="49">
        <f t="shared" si="275"/>
        <v>86.699428571429209</v>
      </c>
      <c r="O2865" s="49">
        <f t="shared" si="276"/>
        <v>88.92457142857144</v>
      </c>
      <c r="P2865" s="49">
        <f t="shared" si="276"/>
        <v>90.824571428571431</v>
      </c>
      <c r="Q2865" s="49">
        <f t="shared" si="277"/>
        <v>92.287142857143479</v>
      </c>
      <c r="R2865" s="49">
        <f t="shared" si="278"/>
        <v>94.012285714285724</v>
      </c>
    </row>
    <row r="2866" spans="12:18" hidden="1">
      <c r="L2866" s="71"/>
      <c r="M2866" s="48">
        <v>16.32</v>
      </c>
      <c r="N2866" s="49">
        <f t="shared" si="275"/>
        <v>86.701714285714928</v>
      </c>
      <c r="O2866" s="49">
        <f t="shared" si="276"/>
        <v>88.926285714285726</v>
      </c>
      <c r="P2866" s="49">
        <f t="shared" si="276"/>
        <v>90.826285714285717</v>
      </c>
      <c r="Q2866" s="49">
        <f t="shared" si="277"/>
        <v>92.288571428572055</v>
      </c>
      <c r="R2866" s="49">
        <f t="shared" si="278"/>
        <v>94.013142857142867</v>
      </c>
    </row>
    <row r="2867" spans="12:18" hidden="1">
      <c r="L2867" s="71"/>
      <c r="M2867" s="48">
        <v>16.329999999999998</v>
      </c>
      <c r="N2867" s="49">
        <f t="shared" si="275"/>
        <v>86.704000000000647</v>
      </c>
      <c r="O2867" s="49">
        <f t="shared" si="276"/>
        <v>88.928000000000011</v>
      </c>
      <c r="P2867" s="49">
        <f t="shared" si="276"/>
        <v>90.828000000000003</v>
      </c>
      <c r="Q2867" s="49">
        <f t="shared" si="277"/>
        <v>92.290000000000632</v>
      </c>
      <c r="R2867" s="49">
        <f t="shared" si="278"/>
        <v>94.01400000000001</v>
      </c>
    </row>
    <row r="2868" spans="12:18" hidden="1">
      <c r="L2868" s="71"/>
      <c r="M2868" s="48">
        <v>16.34</v>
      </c>
      <c r="N2868" s="49">
        <f t="shared" si="275"/>
        <v>86.706285714286366</v>
      </c>
      <c r="O2868" s="49">
        <f t="shared" si="276"/>
        <v>88.929714285714297</v>
      </c>
      <c r="P2868" s="49">
        <f t="shared" si="276"/>
        <v>90.829714285714289</v>
      </c>
      <c r="Q2868" s="49">
        <f t="shared" si="277"/>
        <v>92.291428571429208</v>
      </c>
      <c r="R2868" s="49">
        <f t="shared" si="278"/>
        <v>94.014857142857153</v>
      </c>
    </row>
    <row r="2869" spans="12:18" hidden="1">
      <c r="L2869" s="71"/>
      <c r="M2869" s="48">
        <v>16.350000000000001</v>
      </c>
      <c r="N2869" s="49">
        <f t="shared" si="275"/>
        <v>86.708571428572085</v>
      </c>
      <c r="O2869" s="49">
        <f t="shared" si="276"/>
        <v>88.931428571428583</v>
      </c>
      <c r="P2869" s="49">
        <f t="shared" si="276"/>
        <v>90.831428571428575</v>
      </c>
      <c r="Q2869" s="49">
        <f t="shared" si="277"/>
        <v>92.292857142857784</v>
      </c>
      <c r="R2869" s="49">
        <f t="shared" si="278"/>
        <v>94.015714285714296</v>
      </c>
    </row>
    <row r="2870" spans="12:18" hidden="1">
      <c r="L2870" s="71"/>
      <c r="M2870" s="48">
        <v>16.36</v>
      </c>
      <c r="N2870" s="49">
        <f t="shared" si="275"/>
        <v>86.710857142857805</v>
      </c>
      <c r="O2870" s="49">
        <f t="shared" si="276"/>
        <v>88.933142857142869</v>
      </c>
      <c r="P2870" s="49">
        <f t="shared" si="276"/>
        <v>90.83314285714286</v>
      </c>
      <c r="Q2870" s="49">
        <f t="shared" si="277"/>
        <v>92.29428571428636</v>
      </c>
      <c r="R2870" s="49">
        <f t="shared" si="278"/>
        <v>94.016571428571439</v>
      </c>
    </row>
    <row r="2871" spans="12:18" hidden="1">
      <c r="L2871" s="71"/>
      <c r="M2871" s="48">
        <v>16.37</v>
      </c>
      <c r="N2871" s="49">
        <f t="shared" si="275"/>
        <v>86.713142857143524</v>
      </c>
      <c r="O2871" s="49">
        <f t="shared" si="276"/>
        <v>88.934857142857155</v>
      </c>
      <c r="P2871" s="49">
        <f t="shared" si="276"/>
        <v>90.834857142857146</v>
      </c>
      <c r="Q2871" s="49">
        <f t="shared" si="277"/>
        <v>92.295714285714936</v>
      </c>
      <c r="R2871" s="49">
        <f t="shared" si="278"/>
        <v>94.017428571428582</v>
      </c>
    </row>
    <row r="2872" spans="12:18" hidden="1">
      <c r="L2872" s="71"/>
      <c r="M2872" s="48">
        <v>16.38</v>
      </c>
      <c r="N2872" s="49">
        <f t="shared" si="275"/>
        <v>86.715428571429243</v>
      </c>
      <c r="O2872" s="49">
        <f t="shared" si="276"/>
        <v>88.93657142857144</v>
      </c>
      <c r="P2872" s="49">
        <f t="shared" si="276"/>
        <v>90.836571428571432</v>
      </c>
      <c r="Q2872" s="49">
        <f t="shared" si="277"/>
        <v>92.297142857143513</v>
      </c>
      <c r="R2872" s="49">
        <f t="shared" si="278"/>
        <v>94.018285714285724</v>
      </c>
    </row>
    <row r="2873" spans="12:18" hidden="1">
      <c r="L2873" s="71"/>
      <c r="M2873" s="48">
        <v>16.39</v>
      </c>
      <c r="N2873" s="49">
        <f t="shared" si="275"/>
        <v>86.717714285714962</v>
      </c>
      <c r="O2873" s="49">
        <f t="shared" si="276"/>
        <v>88.938285714285726</v>
      </c>
      <c r="P2873" s="49">
        <f t="shared" si="276"/>
        <v>90.838285714285718</v>
      </c>
      <c r="Q2873" s="49">
        <f t="shared" si="277"/>
        <v>92.298571428572089</v>
      </c>
      <c r="R2873" s="49">
        <f t="shared" si="278"/>
        <v>94.019142857142867</v>
      </c>
    </row>
    <row r="2874" spans="12:18" hidden="1">
      <c r="L2874" s="71"/>
      <c r="M2874" s="48">
        <v>16.399999999999999</v>
      </c>
      <c r="N2874" s="49">
        <f t="shared" si="275"/>
        <v>86.720000000000681</v>
      </c>
      <c r="O2874" s="49">
        <f t="shared" si="276"/>
        <v>88.940000000000012</v>
      </c>
      <c r="P2874" s="49">
        <f t="shared" si="276"/>
        <v>90.84</v>
      </c>
      <c r="Q2874" s="49">
        <f t="shared" si="277"/>
        <v>92.300000000000665</v>
      </c>
      <c r="R2874" s="49">
        <f t="shared" si="278"/>
        <v>94.02000000000001</v>
      </c>
    </row>
    <row r="2875" spans="12:18" hidden="1">
      <c r="L2875" s="71"/>
      <c r="M2875" s="48">
        <v>16.41</v>
      </c>
      <c r="N2875" s="49">
        <f t="shared" si="275"/>
        <v>86.7222857142864</v>
      </c>
      <c r="O2875" s="49">
        <f t="shared" si="276"/>
        <v>88.941714285714298</v>
      </c>
      <c r="P2875" s="49">
        <f t="shared" si="276"/>
        <v>90.841714285714289</v>
      </c>
      <c r="Q2875" s="49">
        <f t="shared" si="277"/>
        <v>92.301428571429241</v>
      </c>
      <c r="R2875" s="49">
        <f t="shared" si="278"/>
        <v>94.020857142857153</v>
      </c>
    </row>
    <row r="2876" spans="12:18" hidden="1">
      <c r="L2876" s="71"/>
      <c r="M2876" s="48">
        <v>16.420000000000002</v>
      </c>
      <c r="N2876" s="49">
        <f t="shared" si="275"/>
        <v>86.724571428572119</v>
      </c>
      <c r="O2876" s="49">
        <f t="shared" si="276"/>
        <v>88.943428571428583</v>
      </c>
      <c r="P2876" s="49">
        <f t="shared" si="276"/>
        <v>90.843428571428575</v>
      </c>
      <c r="Q2876" s="49">
        <f t="shared" si="277"/>
        <v>92.302857142857818</v>
      </c>
      <c r="R2876" s="49">
        <f t="shared" si="278"/>
        <v>94.021714285714296</v>
      </c>
    </row>
    <row r="2877" spans="12:18" hidden="1">
      <c r="L2877" s="71"/>
      <c r="M2877" s="48">
        <v>16.43</v>
      </c>
      <c r="N2877" s="49">
        <f t="shared" si="275"/>
        <v>86.726857142857838</v>
      </c>
      <c r="O2877" s="49">
        <f t="shared" si="276"/>
        <v>88.945142857142869</v>
      </c>
      <c r="P2877" s="49">
        <f t="shared" si="276"/>
        <v>90.845142857142861</v>
      </c>
      <c r="Q2877" s="49">
        <f t="shared" si="277"/>
        <v>92.304285714286394</v>
      </c>
      <c r="R2877" s="49">
        <f t="shared" si="278"/>
        <v>94.022571428571439</v>
      </c>
    </row>
    <row r="2878" spans="12:18" hidden="1">
      <c r="L2878" s="71"/>
      <c r="M2878" s="48">
        <v>16.440000000000001</v>
      </c>
      <c r="N2878" s="49">
        <f t="shared" si="275"/>
        <v>86.729142857143557</v>
      </c>
      <c r="O2878" s="49">
        <f t="shared" si="276"/>
        <v>88.946857142857155</v>
      </c>
      <c r="P2878" s="49">
        <f t="shared" si="276"/>
        <v>90.846857142857147</v>
      </c>
      <c r="Q2878" s="49">
        <f t="shared" si="277"/>
        <v>92.30571428571497</v>
      </c>
      <c r="R2878" s="49">
        <f t="shared" si="278"/>
        <v>94.023428571428582</v>
      </c>
    </row>
    <row r="2879" spans="12:18" hidden="1">
      <c r="L2879" s="71"/>
      <c r="M2879" s="48">
        <v>16.45</v>
      </c>
      <c r="N2879" s="49">
        <f t="shared" si="275"/>
        <v>86.731428571429277</v>
      </c>
      <c r="O2879" s="49">
        <f t="shared" si="276"/>
        <v>88.948571428571441</v>
      </c>
      <c r="P2879" s="49">
        <f t="shared" si="276"/>
        <v>90.848571428571432</v>
      </c>
      <c r="Q2879" s="49">
        <f t="shared" si="277"/>
        <v>92.307142857143546</v>
      </c>
      <c r="R2879" s="49">
        <f t="shared" si="278"/>
        <v>94.024285714285725</v>
      </c>
    </row>
    <row r="2880" spans="12:18" hidden="1">
      <c r="L2880" s="71"/>
      <c r="M2880" s="48">
        <v>16.46</v>
      </c>
      <c r="N2880" s="49">
        <f t="shared" si="275"/>
        <v>86.733714285714996</v>
      </c>
      <c r="O2880" s="49">
        <f t="shared" ref="O2880:P2895" si="279">O2879+0.0017142857142857</f>
        <v>88.950285714285727</v>
      </c>
      <c r="P2880" s="49">
        <f t="shared" si="279"/>
        <v>90.850285714285718</v>
      </c>
      <c r="Q2880" s="49">
        <f t="shared" si="277"/>
        <v>92.308571428572122</v>
      </c>
      <c r="R2880" s="49">
        <f t="shared" si="278"/>
        <v>94.025142857142868</v>
      </c>
    </row>
    <row r="2881" spans="12:18" hidden="1">
      <c r="L2881" s="71"/>
      <c r="M2881" s="48">
        <v>16.47</v>
      </c>
      <c r="N2881" s="49">
        <f t="shared" si="275"/>
        <v>86.736000000000715</v>
      </c>
      <c r="O2881" s="49">
        <f t="shared" si="279"/>
        <v>88.952000000000012</v>
      </c>
      <c r="P2881" s="49">
        <f t="shared" si="279"/>
        <v>90.852000000000004</v>
      </c>
      <c r="Q2881" s="49">
        <f t="shared" si="277"/>
        <v>92.310000000000699</v>
      </c>
      <c r="R2881" s="49">
        <f t="shared" si="278"/>
        <v>94.02600000000001</v>
      </c>
    </row>
    <row r="2882" spans="12:18" hidden="1">
      <c r="L2882" s="71"/>
      <c r="M2882" s="48">
        <v>16.48</v>
      </c>
      <c r="N2882" s="49">
        <f t="shared" si="275"/>
        <v>86.738285714286434</v>
      </c>
      <c r="O2882" s="49">
        <f t="shared" si="279"/>
        <v>88.953714285714298</v>
      </c>
      <c r="P2882" s="49">
        <f t="shared" si="279"/>
        <v>90.85371428571429</v>
      </c>
      <c r="Q2882" s="49">
        <f t="shared" si="277"/>
        <v>92.311428571429275</v>
      </c>
      <c r="R2882" s="49">
        <f t="shared" si="278"/>
        <v>94.026857142857153</v>
      </c>
    </row>
    <row r="2883" spans="12:18" hidden="1">
      <c r="L2883" s="71"/>
      <c r="M2883" s="48">
        <v>16.489999999999998</v>
      </c>
      <c r="N2883" s="49">
        <f t="shared" si="275"/>
        <v>86.740571428572153</v>
      </c>
      <c r="O2883" s="49">
        <f t="shared" si="279"/>
        <v>88.955428571428584</v>
      </c>
      <c r="P2883" s="49">
        <f t="shared" si="279"/>
        <v>90.855428571428575</v>
      </c>
      <c r="Q2883" s="49">
        <f t="shared" si="277"/>
        <v>92.312857142857851</v>
      </c>
      <c r="R2883" s="49">
        <f t="shared" si="278"/>
        <v>94.027714285714296</v>
      </c>
    </row>
    <row r="2884" spans="12:18" hidden="1">
      <c r="L2884" s="71"/>
      <c r="M2884" s="48">
        <v>16.5</v>
      </c>
      <c r="N2884" s="49">
        <f t="shared" si="275"/>
        <v>86.742857142857872</v>
      </c>
      <c r="O2884" s="49">
        <f t="shared" si="279"/>
        <v>88.95714285714287</v>
      </c>
      <c r="P2884" s="49">
        <f t="shared" si="279"/>
        <v>90.857142857142861</v>
      </c>
      <c r="Q2884" s="49">
        <f t="shared" si="277"/>
        <v>92.314285714286427</v>
      </c>
      <c r="R2884" s="49">
        <f t="shared" si="278"/>
        <v>94.028571428571439</v>
      </c>
    </row>
    <row r="2885" spans="12:18" hidden="1">
      <c r="L2885" s="71"/>
      <c r="M2885" s="48">
        <v>16.510000000000002</v>
      </c>
      <c r="N2885" s="49">
        <f t="shared" si="275"/>
        <v>86.745142857143591</v>
      </c>
      <c r="O2885" s="49">
        <f t="shared" si="279"/>
        <v>88.958857142857156</v>
      </c>
      <c r="P2885" s="49">
        <f t="shared" si="279"/>
        <v>90.858857142857147</v>
      </c>
      <c r="Q2885" s="49">
        <f t="shared" si="277"/>
        <v>92.315714285715003</v>
      </c>
      <c r="R2885" s="49">
        <f t="shared" si="278"/>
        <v>94.029428571428582</v>
      </c>
    </row>
    <row r="2886" spans="12:18" hidden="1">
      <c r="L2886" s="71"/>
      <c r="M2886" s="48">
        <v>16.52</v>
      </c>
      <c r="N2886" s="49">
        <f t="shared" si="275"/>
        <v>86.74742857142931</v>
      </c>
      <c r="O2886" s="49">
        <f t="shared" si="279"/>
        <v>88.960571428571441</v>
      </c>
      <c r="P2886" s="49">
        <f t="shared" si="279"/>
        <v>90.860571428571433</v>
      </c>
      <c r="Q2886" s="49">
        <f t="shared" si="277"/>
        <v>92.31714285714358</v>
      </c>
      <c r="R2886" s="49">
        <f t="shared" si="278"/>
        <v>94.030285714285725</v>
      </c>
    </row>
    <row r="2887" spans="12:18" hidden="1">
      <c r="L2887" s="71"/>
      <c r="M2887" s="48">
        <v>16.53</v>
      </c>
      <c r="N2887" s="49">
        <f t="shared" si="275"/>
        <v>86.749714285715029</v>
      </c>
      <c r="O2887" s="49">
        <f t="shared" si="279"/>
        <v>88.962285714285727</v>
      </c>
      <c r="P2887" s="49">
        <f t="shared" si="279"/>
        <v>90.862285714285719</v>
      </c>
      <c r="Q2887" s="49">
        <f t="shared" si="277"/>
        <v>92.318571428572156</v>
      </c>
      <c r="R2887" s="49">
        <f t="shared" si="278"/>
        <v>94.031142857142868</v>
      </c>
    </row>
    <row r="2888" spans="12:18" hidden="1">
      <c r="L2888" s="71"/>
      <c r="M2888" s="48">
        <v>16.54</v>
      </c>
      <c r="N2888" s="49">
        <f t="shared" si="275"/>
        <v>86.752000000000749</v>
      </c>
      <c r="O2888" s="49">
        <f t="shared" si="279"/>
        <v>88.964000000000013</v>
      </c>
      <c r="P2888" s="49">
        <f t="shared" si="279"/>
        <v>90.864000000000004</v>
      </c>
      <c r="Q2888" s="49">
        <f t="shared" si="277"/>
        <v>92.320000000000732</v>
      </c>
      <c r="R2888" s="49">
        <f t="shared" si="278"/>
        <v>94.032000000000011</v>
      </c>
    </row>
    <row r="2889" spans="12:18" hidden="1">
      <c r="L2889" s="71"/>
      <c r="M2889" s="48">
        <v>16.55</v>
      </c>
      <c r="N2889" s="49">
        <f t="shared" si="275"/>
        <v>86.754285714286468</v>
      </c>
      <c r="O2889" s="49">
        <f t="shared" si="279"/>
        <v>88.965714285714299</v>
      </c>
      <c r="P2889" s="49">
        <f t="shared" si="279"/>
        <v>90.86571428571429</v>
      </c>
      <c r="Q2889" s="49">
        <f t="shared" si="277"/>
        <v>92.321428571429308</v>
      </c>
      <c r="R2889" s="49">
        <f t="shared" si="278"/>
        <v>94.032857142857154</v>
      </c>
    </row>
    <row r="2890" spans="12:18" hidden="1">
      <c r="L2890" s="71"/>
      <c r="M2890" s="48">
        <v>16.559999999999999</v>
      </c>
      <c r="N2890" s="49">
        <f t="shared" si="275"/>
        <v>86.756571428572187</v>
      </c>
      <c r="O2890" s="49">
        <f t="shared" si="279"/>
        <v>88.967428571428584</v>
      </c>
      <c r="P2890" s="49">
        <f t="shared" si="279"/>
        <v>90.867428571428576</v>
      </c>
      <c r="Q2890" s="49">
        <f t="shared" si="277"/>
        <v>92.322857142857885</v>
      </c>
      <c r="R2890" s="49">
        <f t="shared" si="278"/>
        <v>94.033714285714296</v>
      </c>
    </row>
    <row r="2891" spans="12:18" hidden="1">
      <c r="L2891" s="71"/>
      <c r="M2891" s="48">
        <v>16.57</v>
      </c>
      <c r="N2891" s="49">
        <f t="shared" si="275"/>
        <v>86.758857142857906</v>
      </c>
      <c r="O2891" s="49">
        <f t="shared" si="279"/>
        <v>88.96914285714287</v>
      </c>
      <c r="P2891" s="49">
        <f t="shared" si="279"/>
        <v>90.869142857142862</v>
      </c>
      <c r="Q2891" s="49">
        <f t="shared" si="277"/>
        <v>92.324285714286461</v>
      </c>
      <c r="R2891" s="49">
        <f t="shared" si="278"/>
        <v>94.034571428571439</v>
      </c>
    </row>
    <row r="2892" spans="12:18" hidden="1">
      <c r="L2892" s="71"/>
      <c r="M2892" s="48">
        <v>16.579999999999998</v>
      </c>
      <c r="N2892" s="49">
        <f t="shared" si="275"/>
        <v>86.761142857143625</v>
      </c>
      <c r="O2892" s="49">
        <f t="shared" si="279"/>
        <v>88.970857142857156</v>
      </c>
      <c r="P2892" s="49">
        <f t="shared" si="279"/>
        <v>90.870857142857147</v>
      </c>
      <c r="Q2892" s="49">
        <f t="shared" si="277"/>
        <v>92.325714285715037</v>
      </c>
      <c r="R2892" s="49">
        <f t="shared" si="278"/>
        <v>94.035428571428582</v>
      </c>
    </row>
    <row r="2893" spans="12:18" hidden="1">
      <c r="L2893" s="71"/>
      <c r="M2893" s="48">
        <v>16.59</v>
      </c>
      <c r="N2893" s="49">
        <f t="shared" si="275"/>
        <v>86.763428571429344</v>
      </c>
      <c r="O2893" s="49">
        <f t="shared" si="279"/>
        <v>88.972571428571442</v>
      </c>
      <c r="P2893" s="49">
        <f t="shared" si="279"/>
        <v>90.872571428571433</v>
      </c>
      <c r="Q2893" s="49">
        <f t="shared" si="277"/>
        <v>92.327142857143613</v>
      </c>
      <c r="R2893" s="49">
        <f t="shared" si="278"/>
        <v>94.036285714285725</v>
      </c>
    </row>
    <row r="2894" spans="12:18" hidden="1">
      <c r="L2894" s="71"/>
      <c r="M2894" s="48">
        <v>16.600000000000001</v>
      </c>
      <c r="N2894" s="49">
        <f t="shared" si="275"/>
        <v>86.765714285715063</v>
      </c>
      <c r="O2894" s="49">
        <f t="shared" si="279"/>
        <v>88.974285714285728</v>
      </c>
      <c r="P2894" s="49">
        <f t="shared" si="279"/>
        <v>90.874285714285719</v>
      </c>
      <c r="Q2894" s="49">
        <f t="shared" si="277"/>
        <v>92.328571428572189</v>
      </c>
      <c r="R2894" s="49">
        <f t="shared" si="278"/>
        <v>94.037142857142868</v>
      </c>
    </row>
    <row r="2895" spans="12:18" hidden="1">
      <c r="L2895" s="71"/>
      <c r="M2895" s="48">
        <v>16.61</v>
      </c>
      <c r="N2895" s="49">
        <f t="shared" si="275"/>
        <v>86.768000000000782</v>
      </c>
      <c r="O2895" s="49">
        <f t="shared" si="279"/>
        <v>88.976000000000013</v>
      </c>
      <c r="P2895" s="49">
        <f t="shared" si="279"/>
        <v>90.876000000000005</v>
      </c>
      <c r="Q2895" s="49">
        <f t="shared" si="277"/>
        <v>92.330000000000766</v>
      </c>
      <c r="R2895" s="49">
        <f t="shared" si="278"/>
        <v>94.038000000000011</v>
      </c>
    </row>
    <row r="2896" spans="12:18" hidden="1">
      <c r="L2896" s="71"/>
      <c r="M2896" s="48">
        <v>16.62</v>
      </c>
      <c r="N2896" s="49">
        <f t="shared" si="275"/>
        <v>86.770285714286501</v>
      </c>
      <c r="O2896" s="49">
        <f t="shared" ref="O2896:P2911" si="280">O2895+0.0017142857142857</f>
        <v>88.977714285714299</v>
      </c>
      <c r="P2896" s="49">
        <f t="shared" si="280"/>
        <v>90.877714285714291</v>
      </c>
      <c r="Q2896" s="49">
        <f t="shared" si="277"/>
        <v>92.331428571429342</v>
      </c>
      <c r="R2896" s="49">
        <f t="shared" si="278"/>
        <v>94.038857142857154</v>
      </c>
    </row>
    <row r="2897" spans="12:18" hidden="1">
      <c r="L2897" s="71"/>
      <c r="M2897" s="48">
        <v>16.63</v>
      </c>
      <c r="N2897" s="49">
        <f t="shared" si="275"/>
        <v>86.77257142857222</v>
      </c>
      <c r="O2897" s="49">
        <f t="shared" si="280"/>
        <v>88.979428571428585</v>
      </c>
      <c r="P2897" s="49">
        <f t="shared" si="280"/>
        <v>90.879428571428576</v>
      </c>
      <c r="Q2897" s="49">
        <f t="shared" si="277"/>
        <v>92.332857142857918</v>
      </c>
      <c r="R2897" s="49">
        <f t="shared" si="278"/>
        <v>94.039714285714297</v>
      </c>
    </row>
    <row r="2898" spans="12:18" hidden="1">
      <c r="L2898" s="71"/>
      <c r="M2898" s="48">
        <v>16.64</v>
      </c>
      <c r="N2898" s="49">
        <f t="shared" si="275"/>
        <v>86.77485714285794</v>
      </c>
      <c r="O2898" s="49">
        <f t="shared" si="280"/>
        <v>88.981142857142871</v>
      </c>
      <c r="P2898" s="49">
        <f t="shared" si="280"/>
        <v>90.881142857142862</v>
      </c>
      <c r="Q2898" s="49">
        <f t="shared" si="277"/>
        <v>92.334285714286494</v>
      </c>
      <c r="R2898" s="49">
        <f t="shared" si="278"/>
        <v>94.04057142857144</v>
      </c>
    </row>
    <row r="2899" spans="12:18" hidden="1">
      <c r="L2899" s="71"/>
      <c r="M2899" s="48">
        <v>16.649999999999999</v>
      </c>
      <c r="N2899" s="49">
        <f t="shared" si="275"/>
        <v>86.777142857143659</v>
      </c>
      <c r="O2899" s="49">
        <f t="shared" si="280"/>
        <v>88.982857142857156</v>
      </c>
      <c r="P2899" s="49">
        <f t="shared" si="280"/>
        <v>90.882857142857148</v>
      </c>
      <c r="Q2899" s="49">
        <f t="shared" si="277"/>
        <v>92.335714285715071</v>
      </c>
      <c r="R2899" s="49">
        <f t="shared" si="278"/>
        <v>94.041428571428582</v>
      </c>
    </row>
    <row r="2900" spans="12:18" hidden="1">
      <c r="L2900" s="71"/>
      <c r="M2900" s="48">
        <v>16.66</v>
      </c>
      <c r="N2900" s="49">
        <f t="shared" si="275"/>
        <v>86.779428571429378</v>
      </c>
      <c r="O2900" s="49">
        <f t="shared" si="280"/>
        <v>88.984571428571442</v>
      </c>
      <c r="P2900" s="49">
        <f t="shared" si="280"/>
        <v>90.884571428571434</v>
      </c>
      <c r="Q2900" s="49">
        <f t="shared" si="277"/>
        <v>92.337142857143647</v>
      </c>
      <c r="R2900" s="49">
        <f t="shared" si="278"/>
        <v>94.042285714285725</v>
      </c>
    </row>
    <row r="2901" spans="12:18" hidden="1">
      <c r="L2901" s="71"/>
      <c r="M2901" s="48">
        <v>16.670000000000002</v>
      </c>
      <c r="N2901" s="49">
        <f t="shared" si="275"/>
        <v>86.781714285715097</v>
      </c>
      <c r="O2901" s="49">
        <f t="shared" si="280"/>
        <v>88.986285714285728</v>
      </c>
      <c r="P2901" s="49">
        <f t="shared" si="280"/>
        <v>90.886285714285719</v>
      </c>
      <c r="Q2901" s="49">
        <f t="shared" si="277"/>
        <v>92.338571428572223</v>
      </c>
      <c r="R2901" s="49">
        <f t="shared" si="278"/>
        <v>94.043142857142868</v>
      </c>
    </row>
    <row r="2902" spans="12:18" hidden="1">
      <c r="L2902" s="71"/>
      <c r="M2902" s="48">
        <v>16.68</v>
      </c>
      <c r="N2902" s="49">
        <f t="shared" si="275"/>
        <v>86.784000000000816</v>
      </c>
      <c r="O2902" s="49">
        <f t="shared" si="280"/>
        <v>88.988000000000014</v>
      </c>
      <c r="P2902" s="49">
        <f t="shared" si="280"/>
        <v>90.888000000000005</v>
      </c>
      <c r="Q2902" s="49">
        <f t="shared" si="277"/>
        <v>92.340000000000799</v>
      </c>
      <c r="R2902" s="49">
        <f t="shared" si="278"/>
        <v>94.044000000000011</v>
      </c>
    </row>
    <row r="2903" spans="12:18" hidden="1">
      <c r="L2903" s="71"/>
      <c r="M2903" s="48">
        <v>16.690000000000001</v>
      </c>
      <c r="N2903" s="49">
        <f t="shared" si="275"/>
        <v>86.786285714286535</v>
      </c>
      <c r="O2903" s="49">
        <f t="shared" si="280"/>
        <v>88.9897142857143</v>
      </c>
      <c r="P2903" s="49">
        <f t="shared" si="280"/>
        <v>90.889714285714291</v>
      </c>
      <c r="Q2903" s="49">
        <f t="shared" si="277"/>
        <v>92.341428571429375</v>
      </c>
      <c r="R2903" s="49">
        <f t="shared" si="278"/>
        <v>94.044857142857154</v>
      </c>
    </row>
    <row r="2904" spans="12:18" hidden="1">
      <c r="L2904" s="71"/>
      <c r="M2904" s="48">
        <v>16.7</v>
      </c>
      <c r="N2904" s="49">
        <f t="shared" si="275"/>
        <v>86.788571428572254</v>
      </c>
      <c r="O2904" s="49">
        <f t="shared" si="280"/>
        <v>88.991428571428585</v>
      </c>
      <c r="P2904" s="49">
        <f t="shared" si="280"/>
        <v>90.891428571428577</v>
      </c>
      <c r="Q2904" s="49">
        <f t="shared" si="277"/>
        <v>92.342857142857952</v>
      </c>
      <c r="R2904" s="49">
        <f t="shared" si="278"/>
        <v>94.045714285714297</v>
      </c>
    </row>
    <row r="2905" spans="12:18" hidden="1">
      <c r="L2905" s="71"/>
      <c r="M2905" s="48">
        <v>16.71</v>
      </c>
      <c r="N2905" s="49">
        <f t="shared" si="275"/>
        <v>86.790857142857973</v>
      </c>
      <c r="O2905" s="49">
        <f t="shared" si="280"/>
        <v>88.993142857142871</v>
      </c>
      <c r="P2905" s="49">
        <f t="shared" si="280"/>
        <v>90.893142857142863</v>
      </c>
      <c r="Q2905" s="49">
        <f t="shared" si="277"/>
        <v>92.344285714286528</v>
      </c>
      <c r="R2905" s="49">
        <f t="shared" si="278"/>
        <v>94.04657142857144</v>
      </c>
    </row>
    <row r="2906" spans="12:18" hidden="1">
      <c r="L2906" s="71"/>
      <c r="M2906" s="48">
        <v>16.72</v>
      </c>
      <c r="N2906" s="49">
        <f t="shared" si="275"/>
        <v>86.793142857143692</v>
      </c>
      <c r="O2906" s="49">
        <f t="shared" si="280"/>
        <v>88.994857142857157</v>
      </c>
      <c r="P2906" s="49">
        <f t="shared" si="280"/>
        <v>90.894857142857148</v>
      </c>
      <c r="Q2906" s="49">
        <f t="shared" si="277"/>
        <v>92.345714285715104</v>
      </c>
      <c r="R2906" s="49">
        <f t="shared" si="278"/>
        <v>94.047428571428583</v>
      </c>
    </row>
    <row r="2907" spans="12:18" hidden="1">
      <c r="L2907" s="71"/>
      <c r="M2907" s="48">
        <v>16.73</v>
      </c>
      <c r="N2907" s="49">
        <f t="shared" si="275"/>
        <v>86.795428571429412</v>
      </c>
      <c r="O2907" s="49">
        <f t="shared" si="280"/>
        <v>88.996571428571443</v>
      </c>
      <c r="P2907" s="49">
        <f t="shared" si="280"/>
        <v>90.896571428571434</v>
      </c>
      <c r="Q2907" s="49">
        <f t="shared" si="277"/>
        <v>92.34714285714368</v>
      </c>
      <c r="R2907" s="49">
        <f t="shared" si="278"/>
        <v>94.048285714285726</v>
      </c>
    </row>
    <row r="2908" spans="12:18" hidden="1">
      <c r="L2908" s="71"/>
      <c r="M2908" s="48">
        <v>16.739999999999998</v>
      </c>
      <c r="N2908" s="49">
        <f t="shared" si="275"/>
        <v>86.797714285715131</v>
      </c>
      <c r="O2908" s="49">
        <f t="shared" si="280"/>
        <v>88.998285714285728</v>
      </c>
      <c r="P2908" s="49">
        <f t="shared" si="280"/>
        <v>90.89828571428572</v>
      </c>
      <c r="Q2908" s="49">
        <f t="shared" si="277"/>
        <v>92.348571428572257</v>
      </c>
      <c r="R2908" s="49">
        <f t="shared" si="278"/>
        <v>94.049142857142868</v>
      </c>
    </row>
    <row r="2909" spans="12:18" hidden="1">
      <c r="L2909" s="71"/>
      <c r="M2909" s="48">
        <v>16.75</v>
      </c>
      <c r="N2909" s="49">
        <f t="shared" si="275"/>
        <v>86.80000000000085</v>
      </c>
      <c r="O2909" s="49">
        <f t="shared" si="280"/>
        <v>89.000000000000014</v>
      </c>
      <c r="P2909" s="49">
        <f t="shared" si="280"/>
        <v>90.9</v>
      </c>
      <c r="Q2909" s="49">
        <f t="shared" si="277"/>
        <v>92.350000000000833</v>
      </c>
      <c r="R2909" s="49">
        <f t="shared" si="278"/>
        <v>94.050000000000011</v>
      </c>
    </row>
    <row r="2910" spans="12:18" hidden="1">
      <c r="L2910" s="71"/>
      <c r="M2910" s="48">
        <v>16.760000000000002</v>
      </c>
      <c r="N2910" s="49">
        <f t="shared" si="275"/>
        <v>86.802285714286569</v>
      </c>
      <c r="O2910" s="49">
        <f t="shared" si="280"/>
        <v>89.0017142857143</v>
      </c>
      <c r="P2910" s="49">
        <f t="shared" si="280"/>
        <v>90.901714285714291</v>
      </c>
      <c r="Q2910" s="49">
        <f t="shared" si="277"/>
        <v>92.351428571429409</v>
      </c>
      <c r="R2910" s="49">
        <f t="shared" si="278"/>
        <v>94.050857142857154</v>
      </c>
    </row>
    <row r="2911" spans="12:18" hidden="1">
      <c r="L2911" s="71"/>
      <c r="M2911" s="48">
        <v>16.77</v>
      </c>
      <c r="N2911" s="49">
        <f t="shared" si="275"/>
        <v>86.804571428572288</v>
      </c>
      <c r="O2911" s="49">
        <f t="shared" si="280"/>
        <v>89.003428571428586</v>
      </c>
      <c r="P2911" s="49">
        <f t="shared" si="280"/>
        <v>90.903428571428577</v>
      </c>
      <c r="Q2911" s="49">
        <f t="shared" si="277"/>
        <v>92.352857142857985</v>
      </c>
      <c r="R2911" s="49">
        <f t="shared" si="278"/>
        <v>94.051714285714297</v>
      </c>
    </row>
    <row r="2912" spans="12:18" hidden="1">
      <c r="L2912" s="71"/>
      <c r="M2912" s="48">
        <v>16.78</v>
      </c>
      <c r="N2912" s="49">
        <f t="shared" si="275"/>
        <v>86.806857142858007</v>
      </c>
      <c r="O2912" s="49">
        <f t="shared" ref="O2912:P2927" si="281">O2911+0.0017142857142857</f>
        <v>89.005142857142872</v>
      </c>
      <c r="P2912" s="49">
        <f t="shared" si="281"/>
        <v>90.905142857142863</v>
      </c>
      <c r="Q2912" s="49">
        <f t="shared" si="277"/>
        <v>92.354285714286561</v>
      </c>
      <c r="R2912" s="49">
        <f t="shared" si="278"/>
        <v>94.05257142857144</v>
      </c>
    </row>
    <row r="2913" spans="12:18" hidden="1">
      <c r="L2913" s="71"/>
      <c r="M2913" s="48">
        <v>16.79</v>
      </c>
      <c r="N2913" s="49">
        <f t="shared" si="275"/>
        <v>86.809142857143726</v>
      </c>
      <c r="O2913" s="49">
        <f t="shared" si="281"/>
        <v>89.006857142857157</v>
      </c>
      <c r="P2913" s="49">
        <f t="shared" si="281"/>
        <v>90.906857142857149</v>
      </c>
      <c r="Q2913" s="49">
        <f t="shared" si="277"/>
        <v>92.355714285715138</v>
      </c>
      <c r="R2913" s="49">
        <f t="shared" si="278"/>
        <v>94.053428571428583</v>
      </c>
    </row>
    <row r="2914" spans="12:18" hidden="1">
      <c r="L2914" s="71"/>
      <c r="M2914" s="48">
        <v>16.8</v>
      </c>
      <c r="N2914" s="49">
        <f t="shared" si="275"/>
        <v>86.811428571429445</v>
      </c>
      <c r="O2914" s="49">
        <f t="shared" si="281"/>
        <v>89.008571428571443</v>
      </c>
      <c r="P2914" s="49">
        <f t="shared" si="281"/>
        <v>90.908571428571435</v>
      </c>
      <c r="Q2914" s="49">
        <f t="shared" si="277"/>
        <v>92.357142857143714</v>
      </c>
      <c r="R2914" s="49">
        <f t="shared" si="278"/>
        <v>94.054285714285726</v>
      </c>
    </row>
    <row r="2915" spans="12:18" hidden="1">
      <c r="L2915" s="71"/>
      <c r="M2915" s="48">
        <v>16.809999999999999</v>
      </c>
      <c r="N2915" s="49">
        <f t="shared" si="275"/>
        <v>86.813714285715164</v>
      </c>
      <c r="O2915" s="49">
        <f t="shared" si="281"/>
        <v>89.010285714285729</v>
      </c>
      <c r="P2915" s="49">
        <f t="shared" si="281"/>
        <v>90.91028571428572</v>
      </c>
      <c r="Q2915" s="49">
        <f t="shared" si="277"/>
        <v>92.35857142857229</v>
      </c>
      <c r="R2915" s="49">
        <f t="shared" si="278"/>
        <v>94.055142857142869</v>
      </c>
    </row>
    <row r="2916" spans="12:18" hidden="1">
      <c r="L2916" s="71"/>
      <c r="M2916" s="48">
        <v>16.82</v>
      </c>
      <c r="N2916" s="49">
        <f t="shared" si="275"/>
        <v>86.816000000000884</v>
      </c>
      <c r="O2916" s="49">
        <f t="shared" si="281"/>
        <v>89.012000000000015</v>
      </c>
      <c r="P2916" s="49">
        <f t="shared" si="281"/>
        <v>90.912000000000006</v>
      </c>
      <c r="Q2916" s="49">
        <f t="shared" si="277"/>
        <v>92.360000000000866</v>
      </c>
      <c r="R2916" s="49">
        <f t="shared" si="278"/>
        <v>94.056000000000012</v>
      </c>
    </row>
    <row r="2917" spans="12:18" hidden="1">
      <c r="L2917" s="71"/>
      <c r="M2917" s="48">
        <v>16.829999999999998</v>
      </c>
      <c r="N2917" s="49">
        <f t="shared" si="275"/>
        <v>86.818285714286603</v>
      </c>
      <c r="O2917" s="49">
        <f t="shared" si="281"/>
        <v>89.0137142857143</v>
      </c>
      <c r="P2917" s="49">
        <f t="shared" si="281"/>
        <v>90.913714285714292</v>
      </c>
      <c r="Q2917" s="49">
        <f t="shared" si="277"/>
        <v>92.361428571429443</v>
      </c>
      <c r="R2917" s="49">
        <f t="shared" si="278"/>
        <v>94.056857142857154</v>
      </c>
    </row>
    <row r="2918" spans="12:18" hidden="1">
      <c r="L2918" s="71"/>
      <c r="M2918" s="48">
        <v>16.84</v>
      </c>
      <c r="N2918" s="49">
        <f t="shared" si="275"/>
        <v>86.820571428572322</v>
      </c>
      <c r="O2918" s="49">
        <f t="shared" si="281"/>
        <v>89.015428571428586</v>
      </c>
      <c r="P2918" s="49">
        <f t="shared" si="281"/>
        <v>90.915428571428578</v>
      </c>
      <c r="Q2918" s="49">
        <f t="shared" si="277"/>
        <v>92.362857142858019</v>
      </c>
      <c r="R2918" s="49">
        <f t="shared" si="278"/>
        <v>94.057714285714297</v>
      </c>
    </row>
    <row r="2919" spans="12:18" hidden="1">
      <c r="L2919" s="71"/>
      <c r="M2919" s="48">
        <v>16.850000000000001</v>
      </c>
      <c r="N2919" s="49">
        <f t="shared" si="275"/>
        <v>86.822857142858041</v>
      </c>
      <c r="O2919" s="49">
        <f t="shared" si="281"/>
        <v>89.017142857142872</v>
      </c>
      <c r="P2919" s="49">
        <f t="shared" si="281"/>
        <v>90.917142857142863</v>
      </c>
      <c r="Q2919" s="49">
        <f t="shared" si="277"/>
        <v>92.364285714286595</v>
      </c>
      <c r="R2919" s="49">
        <f t="shared" si="278"/>
        <v>94.05857142857144</v>
      </c>
    </row>
    <row r="2920" spans="12:18" hidden="1">
      <c r="L2920" s="71"/>
      <c r="M2920" s="48">
        <v>16.86</v>
      </c>
      <c r="N2920" s="49">
        <f t="shared" si="275"/>
        <v>86.82514285714376</v>
      </c>
      <c r="O2920" s="49">
        <f t="shared" si="281"/>
        <v>89.018857142857158</v>
      </c>
      <c r="P2920" s="49">
        <f t="shared" si="281"/>
        <v>90.918857142857149</v>
      </c>
      <c r="Q2920" s="49">
        <f t="shared" si="277"/>
        <v>92.365714285715171</v>
      </c>
      <c r="R2920" s="49">
        <f t="shared" si="278"/>
        <v>94.059428571428583</v>
      </c>
    </row>
    <row r="2921" spans="12:18" hidden="1">
      <c r="L2921" s="71"/>
      <c r="M2921" s="48">
        <v>16.87</v>
      </c>
      <c r="N2921" s="49">
        <f t="shared" si="275"/>
        <v>86.827428571429479</v>
      </c>
      <c r="O2921" s="49">
        <f t="shared" si="281"/>
        <v>89.020571428571444</v>
      </c>
      <c r="P2921" s="49">
        <f t="shared" si="281"/>
        <v>90.920571428571435</v>
      </c>
      <c r="Q2921" s="49">
        <f t="shared" si="277"/>
        <v>92.367142857143747</v>
      </c>
      <c r="R2921" s="49">
        <f t="shared" si="278"/>
        <v>94.060285714285726</v>
      </c>
    </row>
    <row r="2922" spans="12:18" hidden="1">
      <c r="L2922" s="71"/>
      <c r="M2922" s="48">
        <v>16.88</v>
      </c>
      <c r="N2922" s="49">
        <f t="shared" si="275"/>
        <v>86.829714285715198</v>
      </c>
      <c r="O2922" s="49">
        <f t="shared" si="281"/>
        <v>89.022285714285729</v>
      </c>
      <c r="P2922" s="49">
        <f t="shared" si="281"/>
        <v>90.922285714285721</v>
      </c>
      <c r="Q2922" s="49">
        <f t="shared" si="277"/>
        <v>92.368571428572324</v>
      </c>
      <c r="R2922" s="49">
        <f t="shared" si="278"/>
        <v>94.061142857142869</v>
      </c>
    </row>
    <row r="2923" spans="12:18" hidden="1">
      <c r="L2923" s="71"/>
      <c r="M2923" s="48">
        <v>16.89</v>
      </c>
      <c r="N2923" s="49">
        <f t="shared" si="275"/>
        <v>86.832000000000917</v>
      </c>
      <c r="O2923" s="49">
        <f t="shared" si="281"/>
        <v>89.024000000000015</v>
      </c>
      <c r="P2923" s="49">
        <f t="shared" si="281"/>
        <v>90.924000000000007</v>
      </c>
      <c r="Q2923" s="49">
        <f t="shared" si="277"/>
        <v>92.3700000000009</v>
      </c>
      <c r="R2923" s="49">
        <f t="shared" si="278"/>
        <v>94.062000000000012</v>
      </c>
    </row>
    <row r="2924" spans="12:18" hidden="1">
      <c r="L2924" s="71"/>
      <c r="M2924" s="48">
        <v>16.899999999999999</v>
      </c>
      <c r="N2924" s="49">
        <f t="shared" si="275"/>
        <v>86.834285714286636</v>
      </c>
      <c r="O2924" s="49">
        <f t="shared" si="281"/>
        <v>89.025714285714301</v>
      </c>
      <c r="P2924" s="49">
        <f t="shared" si="281"/>
        <v>90.925714285714292</v>
      </c>
      <c r="Q2924" s="49">
        <f t="shared" si="277"/>
        <v>92.371428571429476</v>
      </c>
      <c r="R2924" s="49">
        <f t="shared" si="278"/>
        <v>94.062857142857155</v>
      </c>
    </row>
    <row r="2925" spans="12:18" hidden="1">
      <c r="L2925" s="71"/>
      <c r="M2925" s="48">
        <v>16.91</v>
      </c>
      <c r="N2925" s="49">
        <f t="shared" si="275"/>
        <v>86.836571428572356</v>
      </c>
      <c r="O2925" s="49">
        <f t="shared" si="281"/>
        <v>89.027428571428587</v>
      </c>
      <c r="P2925" s="49">
        <f t="shared" si="281"/>
        <v>90.927428571428578</v>
      </c>
      <c r="Q2925" s="49">
        <f t="shared" si="277"/>
        <v>92.372857142858052</v>
      </c>
      <c r="R2925" s="49">
        <f t="shared" si="278"/>
        <v>94.063714285714298</v>
      </c>
    </row>
    <row r="2926" spans="12:18" hidden="1">
      <c r="L2926" s="71"/>
      <c r="M2926" s="48">
        <v>16.920000000000002</v>
      </c>
      <c r="N2926" s="49">
        <f t="shared" si="275"/>
        <v>86.838857142858075</v>
      </c>
      <c r="O2926" s="49">
        <f t="shared" si="281"/>
        <v>89.029142857142872</v>
      </c>
      <c r="P2926" s="49">
        <f t="shared" si="281"/>
        <v>90.929142857142864</v>
      </c>
      <c r="Q2926" s="49">
        <f t="shared" si="277"/>
        <v>92.374285714286628</v>
      </c>
      <c r="R2926" s="49">
        <f t="shared" si="278"/>
        <v>94.06457142857144</v>
      </c>
    </row>
    <row r="2927" spans="12:18" hidden="1">
      <c r="L2927" s="71"/>
      <c r="M2927" s="48">
        <v>16.93</v>
      </c>
      <c r="N2927" s="49">
        <f t="shared" si="275"/>
        <v>86.841142857143794</v>
      </c>
      <c r="O2927" s="49">
        <f t="shared" si="281"/>
        <v>89.030857142857158</v>
      </c>
      <c r="P2927" s="49">
        <f t="shared" si="281"/>
        <v>90.93085714285715</v>
      </c>
      <c r="Q2927" s="49">
        <f t="shared" si="277"/>
        <v>92.375714285715205</v>
      </c>
      <c r="R2927" s="49">
        <f t="shared" si="278"/>
        <v>94.065428571428583</v>
      </c>
    </row>
    <row r="2928" spans="12:18" hidden="1">
      <c r="L2928" s="71"/>
      <c r="M2928" s="48">
        <v>16.940000000000001</v>
      </c>
      <c r="N2928" s="49">
        <f t="shared" ref="N2928:N2991" si="282">N2927+0.0022857142857143</f>
        <v>86.843428571429513</v>
      </c>
      <c r="O2928" s="49">
        <f t="shared" ref="O2928:P2943" si="283">O2927+0.0017142857142857</f>
        <v>89.032571428571444</v>
      </c>
      <c r="P2928" s="49">
        <f t="shared" si="283"/>
        <v>90.932571428571435</v>
      </c>
      <c r="Q2928" s="49">
        <f t="shared" ref="Q2928:Q2991" si="284">Q2927+0.0014285714285714</f>
        <v>92.377142857143781</v>
      </c>
      <c r="R2928" s="49">
        <f t="shared" ref="R2928:R2991" si="285">R2927+0.000857142857142857</f>
        <v>94.066285714285726</v>
      </c>
    </row>
    <row r="2929" spans="12:18" hidden="1">
      <c r="L2929" s="71"/>
      <c r="M2929" s="48">
        <v>16.95</v>
      </c>
      <c r="N2929" s="49">
        <f t="shared" si="282"/>
        <v>86.845714285715232</v>
      </c>
      <c r="O2929" s="49">
        <f t="shared" si="283"/>
        <v>89.03428571428573</v>
      </c>
      <c r="P2929" s="49">
        <f t="shared" si="283"/>
        <v>90.934285714285721</v>
      </c>
      <c r="Q2929" s="49">
        <f t="shared" si="284"/>
        <v>92.378571428572357</v>
      </c>
      <c r="R2929" s="49">
        <f t="shared" si="285"/>
        <v>94.067142857142869</v>
      </c>
    </row>
    <row r="2930" spans="12:18" hidden="1">
      <c r="L2930" s="71"/>
      <c r="M2930" s="48">
        <v>16.96</v>
      </c>
      <c r="N2930" s="49">
        <f t="shared" si="282"/>
        <v>86.848000000000951</v>
      </c>
      <c r="O2930" s="49">
        <f t="shared" si="283"/>
        <v>89.036000000000016</v>
      </c>
      <c r="P2930" s="49">
        <f t="shared" si="283"/>
        <v>90.936000000000007</v>
      </c>
      <c r="Q2930" s="49">
        <f t="shared" si="284"/>
        <v>92.380000000000933</v>
      </c>
      <c r="R2930" s="49">
        <f t="shared" si="285"/>
        <v>94.068000000000012</v>
      </c>
    </row>
    <row r="2931" spans="12:18" hidden="1">
      <c r="L2931" s="71"/>
      <c r="M2931" s="48">
        <v>16.97</v>
      </c>
      <c r="N2931" s="49">
        <f t="shared" si="282"/>
        <v>86.85028571428667</v>
      </c>
      <c r="O2931" s="49">
        <f t="shared" si="283"/>
        <v>89.037714285714301</v>
      </c>
      <c r="P2931" s="49">
        <f t="shared" si="283"/>
        <v>90.937714285714293</v>
      </c>
      <c r="Q2931" s="49">
        <f t="shared" si="284"/>
        <v>92.38142857142951</v>
      </c>
      <c r="R2931" s="49">
        <f t="shared" si="285"/>
        <v>94.068857142857155</v>
      </c>
    </row>
    <row r="2932" spans="12:18" hidden="1">
      <c r="L2932" s="71"/>
      <c r="M2932" s="48">
        <v>16.98</v>
      </c>
      <c r="N2932" s="49">
        <f t="shared" si="282"/>
        <v>86.852571428572389</v>
      </c>
      <c r="O2932" s="49">
        <f t="shared" si="283"/>
        <v>89.039428571428587</v>
      </c>
      <c r="P2932" s="49">
        <f t="shared" si="283"/>
        <v>90.939428571428579</v>
      </c>
      <c r="Q2932" s="49">
        <f t="shared" si="284"/>
        <v>92.382857142858086</v>
      </c>
      <c r="R2932" s="49">
        <f t="shared" si="285"/>
        <v>94.069714285714298</v>
      </c>
    </row>
    <row r="2933" spans="12:18" hidden="1">
      <c r="L2933" s="71"/>
      <c r="M2933" s="48">
        <v>16.989999999999998</v>
      </c>
      <c r="N2933" s="49">
        <f t="shared" si="282"/>
        <v>86.854857142858108</v>
      </c>
      <c r="O2933" s="49">
        <f t="shared" si="283"/>
        <v>89.041142857142873</v>
      </c>
      <c r="P2933" s="49">
        <f t="shared" si="283"/>
        <v>90.941142857142864</v>
      </c>
      <c r="Q2933" s="49">
        <f t="shared" si="284"/>
        <v>92.384285714286662</v>
      </c>
      <c r="R2933" s="49">
        <f t="shared" si="285"/>
        <v>94.070571428571441</v>
      </c>
    </row>
    <row r="2934" spans="12:18" hidden="1">
      <c r="L2934" s="71"/>
      <c r="M2934" s="48">
        <v>17</v>
      </c>
      <c r="N2934" s="49">
        <f t="shared" si="282"/>
        <v>86.857142857143828</v>
      </c>
      <c r="O2934" s="49">
        <f t="shared" si="283"/>
        <v>89.042857142857159</v>
      </c>
      <c r="P2934" s="49">
        <f t="shared" si="283"/>
        <v>90.94285714285715</v>
      </c>
      <c r="Q2934" s="49">
        <f t="shared" si="284"/>
        <v>92.385714285715238</v>
      </c>
      <c r="R2934" s="49">
        <f t="shared" si="285"/>
        <v>94.071428571428584</v>
      </c>
    </row>
    <row r="2935" spans="12:18" hidden="1">
      <c r="L2935" s="71"/>
      <c r="M2935" s="48">
        <v>17.010000000000002</v>
      </c>
      <c r="N2935" s="49">
        <f t="shared" si="282"/>
        <v>86.859428571429547</v>
      </c>
      <c r="O2935" s="49">
        <f t="shared" si="283"/>
        <v>89.044571428571444</v>
      </c>
      <c r="P2935" s="49">
        <f t="shared" si="283"/>
        <v>90.944571428571436</v>
      </c>
      <c r="Q2935" s="49">
        <f t="shared" si="284"/>
        <v>92.387142857143814</v>
      </c>
      <c r="R2935" s="49">
        <f t="shared" si="285"/>
        <v>94.072285714285726</v>
      </c>
    </row>
    <row r="2936" spans="12:18" hidden="1">
      <c r="L2936" s="71"/>
      <c r="M2936" s="48">
        <v>17.02</v>
      </c>
      <c r="N2936" s="49">
        <f t="shared" si="282"/>
        <v>86.861714285715266</v>
      </c>
      <c r="O2936" s="49">
        <f t="shared" si="283"/>
        <v>89.04628571428573</v>
      </c>
      <c r="P2936" s="49">
        <f t="shared" si="283"/>
        <v>90.946285714285722</v>
      </c>
      <c r="Q2936" s="49">
        <f t="shared" si="284"/>
        <v>92.388571428572391</v>
      </c>
      <c r="R2936" s="49">
        <f t="shared" si="285"/>
        <v>94.073142857142869</v>
      </c>
    </row>
    <row r="2937" spans="12:18" hidden="1">
      <c r="L2937" s="71"/>
      <c r="M2937" s="48">
        <v>17.03</v>
      </c>
      <c r="N2937" s="49">
        <f t="shared" si="282"/>
        <v>86.864000000000985</v>
      </c>
      <c r="O2937" s="49">
        <f t="shared" si="283"/>
        <v>89.048000000000016</v>
      </c>
      <c r="P2937" s="49">
        <f t="shared" si="283"/>
        <v>90.948000000000008</v>
      </c>
      <c r="Q2937" s="49">
        <f t="shared" si="284"/>
        <v>92.390000000000967</v>
      </c>
      <c r="R2937" s="49">
        <f t="shared" si="285"/>
        <v>94.074000000000012</v>
      </c>
    </row>
    <row r="2938" spans="12:18" hidden="1">
      <c r="L2938" s="71"/>
      <c r="M2938" s="48">
        <v>17.04</v>
      </c>
      <c r="N2938" s="49">
        <f t="shared" si="282"/>
        <v>86.866285714286704</v>
      </c>
      <c r="O2938" s="49">
        <f t="shared" si="283"/>
        <v>89.049714285714302</v>
      </c>
      <c r="P2938" s="49">
        <f t="shared" si="283"/>
        <v>90.949714285714293</v>
      </c>
      <c r="Q2938" s="49">
        <f t="shared" si="284"/>
        <v>92.391428571429543</v>
      </c>
      <c r="R2938" s="49">
        <f t="shared" si="285"/>
        <v>94.074857142857155</v>
      </c>
    </row>
    <row r="2939" spans="12:18" hidden="1">
      <c r="L2939" s="71"/>
      <c r="M2939" s="48">
        <v>17.05</v>
      </c>
      <c r="N2939" s="49">
        <f t="shared" si="282"/>
        <v>86.868571428572423</v>
      </c>
      <c r="O2939" s="49">
        <f t="shared" si="283"/>
        <v>89.051428571428588</v>
      </c>
      <c r="P2939" s="49">
        <f t="shared" si="283"/>
        <v>90.951428571428579</v>
      </c>
      <c r="Q2939" s="49">
        <f t="shared" si="284"/>
        <v>92.392857142858119</v>
      </c>
      <c r="R2939" s="49">
        <f t="shared" si="285"/>
        <v>94.075714285714298</v>
      </c>
    </row>
    <row r="2940" spans="12:18" hidden="1">
      <c r="L2940" s="71"/>
      <c r="M2940" s="48">
        <v>17.059999999999999</v>
      </c>
      <c r="N2940" s="49">
        <f t="shared" si="282"/>
        <v>86.870857142858142</v>
      </c>
      <c r="O2940" s="49">
        <f t="shared" si="283"/>
        <v>89.053142857142873</v>
      </c>
      <c r="P2940" s="49">
        <f t="shared" si="283"/>
        <v>90.953142857142865</v>
      </c>
      <c r="Q2940" s="49">
        <f t="shared" si="284"/>
        <v>92.394285714286696</v>
      </c>
      <c r="R2940" s="49">
        <f t="shared" si="285"/>
        <v>94.076571428571441</v>
      </c>
    </row>
    <row r="2941" spans="12:18" hidden="1">
      <c r="L2941" s="71"/>
      <c r="M2941" s="48">
        <v>17.07</v>
      </c>
      <c r="N2941" s="49">
        <f t="shared" si="282"/>
        <v>86.873142857143861</v>
      </c>
      <c r="O2941" s="49">
        <f t="shared" si="283"/>
        <v>89.054857142857159</v>
      </c>
      <c r="P2941" s="49">
        <f t="shared" si="283"/>
        <v>90.954857142857151</v>
      </c>
      <c r="Q2941" s="49">
        <f t="shared" si="284"/>
        <v>92.395714285715272</v>
      </c>
      <c r="R2941" s="49">
        <f t="shared" si="285"/>
        <v>94.077428571428584</v>
      </c>
    </row>
    <row r="2942" spans="12:18" hidden="1">
      <c r="L2942" s="71"/>
      <c r="M2942" s="48">
        <v>17.079999999999998</v>
      </c>
      <c r="N2942" s="49">
        <f t="shared" si="282"/>
        <v>86.87542857142958</v>
      </c>
      <c r="O2942" s="49">
        <f t="shared" si="283"/>
        <v>89.056571428571445</v>
      </c>
      <c r="P2942" s="49">
        <f t="shared" si="283"/>
        <v>90.956571428571436</v>
      </c>
      <c r="Q2942" s="49">
        <f t="shared" si="284"/>
        <v>92.397142857143848</v>
      </c>
      <c r="R2942" s="49">
        <f t="shared" si="285"/>
        <v>94.078285714285727</v>
      </c>
    </row>
    <row r="2943" spans="12:18" hidden="1">
      <c r="L2943" s="71"/>
      <c r="M2943" s="48">
        <v>17.09</v>
      </c>
      <c r="N2943" s="49">
        <f t="shared" si="282"/>
        <v>86.8777142857153</v>
      </c>
      <c r="O2943" s="49">
        <f t="shared" si="283"/>
        <v>89.058285714285731</v>
      </c>
      <c r="P2943" s="49">
        <f t="shared" si="283"/>
        <v>90.958285714285722</v>
      </c>
      <c r="Q2943" s="49">
        <f t="shared" si="284"/>
        <v>92.398571428572424</v>
      </c>
      <c r="R2943" s="49">
        <f t="shared" si="285"/>
        <v>94.07914285714287</v>
      </c>
    </row>
    <row r="2944" spans="12:18" hidden="1">
      <c r="L2944" s="71"/>
      <c r="M2944" s="48">
        <v>17.100000000000001</v>
      </c>
      <c r="N2944" s="49">
        <f t="shared" si="282"/>
        <v>86.880000000001019</v>
      </c>
      <c r="O2944" s="49">
        <f t="shared" ref="O2944:P2959" si="286">O2943+0.0017142857142857</f>
        <v>89.060000000000016</v>
      </c>
      <c r="P2944" s="49">
        <f t="shared" si="286"/>
        <v>90.960000000000008</v>
      </c>
      <c r="Q2944" s="49">
        <f t="shared" si="284"/>
        <v>92.400000000001</v>
      </c>
      <c r="R2944" s="49">
        <f t="shared" si="285"/>
        <v>94.080000000000013</v>
      </c>
    </row>
    <row r="2945" spans="12:18" hidden="1">
      <c r="L2945" s="71"/>
      <c r="M2945" s="48">
        <v>17.11</v>
      </c>
      <c r="N2945" s="49">
        <f t="shared" si="282"/>
        <v>86.882285714286738</v>
      </c>
      <c r="O2945" s="49">
        <f t="shared" si="286"/>
        <v>89.061714285714302</v>
      </c>
      <c r="P2945" s="49">
        <f t="shared" si="286"/>
        <v>90.961714285714294</v>
      </c>
      <c r="Q2945" s="49">
        <f t="shared" si="284"/>
        <v>92.401428571429577</v>
      </c>
      <c r="R2945" s="49">
        <f t="shared" si="285"/>
        <v>94.080857142857155</v>
      </c>
    </row>
    <row r="2946" spans="12:18" hidden="1">
      <c r="L2946" s="71"/>
      <c r="M2946" s="48">
        <v>17.12</v>
      </c>
      <c r="N2946" s="49">
        <f t="shared" si="282"/>
        <v>86.884571428572457</v>
      </c>
      <c r="O2946" s="49">
        <f t="shared" si="286"/>
        <v>89.063428571428588</v>
      </c>
      <c r="P2946" s="49">
        <f t="shared" si="286"/>
        <v>90.96342857142858</v>
      </c>
      <c r="Q2946" s="49">
        <f t="shared" si="284"/>
        <v>92.402857142858153</v>
      </c>
      <c r="R2946" s="49">
        <f t="shared" si="285"/>
        <v>94.081714285714298</v>
      </c>
    </row>
    <row r="2947" spans="12:18" hidden="1">
      <c r="L2947" s="71"/>
      <c r="M2947" s="48">
        <v>17.13</v>
      </c>
      <c r="N2947" s="49">
        <f t="shared" si="282"/>
        <v>86.886857142858176</v>
      </c>
      <c r="O2947" s="49">
        <f t="shared" si="286"/>
        <v>89.065142857142874</v>
      </c>
      <c r="P2947" s="49">
        <f t="shared" si="286"/>
        <v>90.965142857142865</v>
      </c>
      <c r="Q2947" s="49">
        <f t="shared" si="284"/>
        <v>92.404285714286729</v>
      </c>
      <c r="R2947" s="49">
        <f t="shared" si="285"/>
        <v>94.082571428571441</v>
      </c>
    </row>
    <row r="2948" spans="12:18" hidden="1">
      <c r="L2948" s="71"/>
      <c r="M2948" s="48">
        <v>17.14</v>
      </c>
      <c r="N2948" s="49">
        <f t="shared" si="282"/>
        <v>86.889142857143895</v>
      </c>
      <c r="O2948" s="49">
        <f t="shared" si="286"/>
        <v>89.06685714285716</v>
      </c>
      <c r="P2948" s="49">
        <f t="shared" si="286"/>
        <v>90.966857142857151</v>
      </c>
      <c r="Q2948" s="49">
        <f t="shared" si="284"/>
        <v>92.405714285715305</v>
      </c>
      <c r="R2948" s="49">
        <f t="shared" si="285"/>
        <v>94.083428571428584</v>
      </c>
    </row>
    <row r="2949" spans="12:18" hidden="1">
      <c r="L2949" s="71"/>
      <c r="M2949" s="48">
        <v>17.149999999999999</v>
      </c>
      <c r="N2949" s="49">
        <f t="shared" si="282"/>
        <v>86.891428571429614</v>
      </c>
      <c r="O2949" s="49">
        <f t="shared" si="286"/>
        <v>89.068571428571445</v>
      </c>
      <c r="P2949" s="49">
        <f t="shared" si="286"/>
        <v>90.968571428571437</v>
      </c>
      <c r="Q2949" s="49">
        <f t="shared" si="284"/>
        <v>92.407142857143882</v>
      </c>
      <c r="R2949" s="49">
        <f t="shared" si="285"/>
        <v>94.084285714285727</v>
      </c>
    </row>
    <row r="2950" spans="12:18" hidden="1">
      <c r="L2950" s="71"/>
      <c r="M2950" s="48">
        <v>17.16</v>
      </c>
      <c r="N2950" s="49">
        <f t="shared" si="282"/>
        <v>86.893714285715333</v>
      </c>
      <c r="O2950" s="49">
        <f t="shared" si="286"/>
        <v>89.070285714285731</v>
      </c>
      <c r="P2950" s="49">
        <f t="shared" si="286"/>
        <v>90.970285714285723</v>
      </c>
      <c r="Q2950" s="49">
        <f t="shared" si="284"/>
        <v>92.408571428572458</v>
      </c>
      <c r="R2950" s="49">
        <f t="shared" si="285"/>
        <v>94.08514285714287</v>
      </c>
    </row>
    <row r="2951" spans="12:18" hidden="1">
      <c r="L2951" s="71"/>
      <c r="M2951" s="48">
        <v>17.170000000000002</v>
      </c>
      <c r="N2951" s="49">
        <f t="shared" si="282"/>
        <v>86.896000000001052</v>
      </c>
      <c r="O2951" s="49">
        <f t="shared" si="286"/>
        <v>89.072000000000017</v>
      </c>
      <c r="P2951" s="49">
        <f t="shared" si="286"/>
        <v>90.972000000000008</v>
      </c>
      <c r="Q2951" s="49">
        <f t="shared" si="284"/>
        <v>92.410000000001034</v>
      </c>
      <c r="R2951" s="49">
        <f t="shared" si="285"/>
        <v>94.086000000000013</v>
      </c>
    </row>
    <row r="2952" spans="12:18" hidden="1">
      <c r="L2952" s="71"/>
      <c r="M2952" s="48">
        <v>17.18</v>
      </c>
      <c r="N2952" s="49">
        <f t="shared" si="282"/>
        <v>86.898285714286772</v>
      </c>
      <c r="O2952" s="49">
        <f t="shared" si="286"/>
        <v>89.073714285714303</v>
      </c>
      <c r="P2952" s="49">
        <f t="shared" si="286"/>
        <v>90.973714285714294</v>
      </c>
      <c r="Q2952" s="49">
        <f t="shared" si="284"/>
        <v>92.41142857142961</v>
      </c>
      <c r="R2952" s="49">
        <f t="shared" si="285"/>
        <v>94.086857142857156</v>
      </c>
    </row>
    <row r="2953" spans="12:18" hidden="1">
      <c r="L2953" s="71"/>
      <c r="M2953" s="48">
        <v>17.190000000000001</v>
      </c>
      <c r="N2953" s="49">
        <f t="shared" si="282"/>
        <v>86.900571428572491</v>
      </c>
      <c r="O2953" s="49">
        <f t="shared" si="286"/>
        <v>89.075428571428588</v>
      </c>
      <c r="P2953" s="49">
        <f t="shared" si="286"/>
        <v>90.97542857142858</v>
      </c>
      <c r="Q2953" s="49">
        <f t="shared" si="284"/>
        <v>92.412857142858186</v>
      </c>
      <c r="R2953" s="49">
        <f t="shared" si="285"/>
        <v>94.087714285714299</v>
      </c>
    </row>
    <row r="2954" spans="12:18" hidden="1">
      <c r="L2954" s="71"/>
      <c r="M2954" s="48">
        <v>17.2</v>
      </c>
      <c r="N2954" s="49">
        <f t="shared" si="282"/>
        <v>86.90285714285821</v>
      </c>
      <c r="O2954" s="49">
        <f t="shared" si="286"/>
        <v>89.077142857142874</v>
      </c>
      <c r="P2954" s="49">
        <f t="shared" si="286"/>
        <v>90.977142857142866</v>
      </c>
      <c r="Q2954" s="49">
        <f t="shared" si="284"/>
        <v>92.414285714286763</v>
      </c>
      <c r="R2954" s="49">
        <f t="shared" si="285"/>
        <v>94.088571428571441</v>
      </c>
    </row>
    <row r="2955" spans="12:18" hidden="1">
      <c r="L2955" s="71"/>
      <c r="M2955" s="48">
        <v>17.21</v>
      </c>
      <c r="N2955" s="49">
        <f t="shared" si="282"/>
        <v>86.905142857143929</v>
      </c>
      <c r="O2955" s="49">
        <f t="shared" si="286"/>
        <v>89.07885714285716</v>
      </c>
      <c r="P2955" s="49">
        <f t="shared" si="286"/>
        <v>90.978857142857152</v>
      </c>
      <c r="Q2955" s="49">
        <f t="shared" si="284"/>
        <v>92.415714285715339</v>
      </c>
      <c r="R2955" s="49">
        <f t="shared" si="285"/>
        <v>94.089428571428584</v>
      </c>
    </row>
    <row r="2956" spans="12:18" hidden="1">
      <c r="L2956" s="71"/>
      <c r="M2956" s="48">
        <v>17.22</v>
      </c>
      <c r="N2956" s="49">
        <f t="shared" si="282"/>
        <v>86.907428571429648</v>
      </c>
      <c r="O2956" s="49">
        <f t="shared" si="286"/>
        <v>89.080571428571446</v>
      </c>
      <c r="P2956" s="49">
        <f t="shared" si="286"/>
        <v>90.980571428571437</v>
      </c>
      <c r="Q2956" s="49">
        <f t="shared" si="284"/>
        <v>92.417142857143915</v>
      </c>
      <c r="R2956" s="49">
        <f t="shared" si="285"/>
        <v>94.090285714285727</v>
      </c>
    </row>
    <row r="2957" spans="12:18" hidden="1">
      <c r="L2957" s="71"/>
      <c r="M2957" s="48">
        <v>17.23</v>
      </c>
      <c r="N2957" s="49">
        <f t="shared" si="282"/>
        <v>86.909714285715367</v>
      </c>
      <c r="O2957" s="49">
        <f t="shared" si="286"/>
        <v>89.082285714285732</v>
      </c>
      <c r="P2957" s="49">
        <f t="shared" si="286"/>
        <v>90.982285714285723</v>
      </c>
      <c r="Q2957" s="49">
        <f t="shared" si="284"/>
        <v>92.418571428572491</v>
      </c>
      <c r="R2957" s="49">
        <f t="shared" si="285"/>
        <v>94.09114285714287</v>
      </c>
    </row>
    <row r="2958" spans="12:18" hidden="1">
      <c r="L2958" s="71"/>
      <c r="M2958" s="48">
        <v>17.239999999999998</v>
      </c>
      <c r="N2958" s="49">
        <f t="shared" si="282"/>
        <v>86.912000000001086</v>
      </c>
      <c r="O2958" s="49">
        <f t="shared" si="286"/>
        <v>89.084000000000017</v>
      </c>
      <c r="P2958" s="49">
        <f t="shared" si="286"/>
        <v>90.984000000000009</v>
      </c>
      <c r="Q2958" s="49">
        <f t="shared" si="284"/>
        <v>92.420000000001068</v>
      </c>
      <c r="R2958" s="49">
        <f t="shared" si="285"/>
        <v>94.092000000000013</v>
      </c>
    </row>
    <row r="2959" spans="12:18" hidden="1">
      <c r="L2959" s="71"/>
      <c r="M2959" s="48">
        <v>17.25</v>
      </c>
      <c r="N2959" s="49">
        <f t="shared" si="282"/>
        <v>86.914285714286805</v>
      </c>
      <c r="O2959" s="49">
        <f t="shared" si="286"/>
        <v>89.085714285714303</v>
      </c>
      <c r="P2959" s="49">
        <f t="shared" si="286"/>
        <v>90.985714285714295</v>
      </c>
      <c r="Q2959" s="49">
        <f t="shared" si="284"/>
        <v>92.421428571429644</v>
      </c>
      <c r="R2959" s="49">
        <f t="shared" si="285"/>
        <v>94.092857142857156</v>
      </c>
    </row>
    <row r="2960" spans="12:18" hidden="1">
      <c r="L2960" s="71"/>
      <c r="M2960" s="48">
        <v>17.260000000000002</v>
      </c>
      <c r="N2960" s="49">
        <f t="shared" si="282"/>
        <v>86.916571428572524</v>
      </c>
      <c r="O2960" s="49">
        <f t="shared" ref="O2960:P2975" si="287">O2959+0.0017142857142857</f>
        <v>89.087428571428589</v>
      </c>
      <c r="P2960" s="49">
        <f t="shared" si="287"/>
        <v>90.98742857142858</v>
      </c>
      <c r="Q2960" s="49">
        <f t="shared" si="284"/>
        <v>92.42285714285822</v>
      </c>
      <c r="R2960" s="49">
        <f t="shared" si="285"/>
        <v>94.093714285714299</v>
      </c>
    </row>
    <row r="2961" spans="12:18" hidden="1">
      <c r="L2961" s="71"/>
      <c r="M2961" s="48">
        <v>17.27</v>
      </c>
      <c r="N2961" s="49">
        <f t="shared" si="282"/>
        <v>86.918857142858243</v>
      </c>
      <c r="O2961" s="49">
        <f t="shared" si="287"/>
        <v>89.089142857142875</v>
      </c>
      <c r="P2961" s="49">
        <f t="shared" si="287"/>
        <v>90.989142857142866</v>
      </c>
      <c r="Q2961" s="49">
        <f t="shared" si="284"/>
        <v>92.424285714286796</v>
      </c>
      <c r="R2961" s="49">
        <f t="shared" si="285"/>
        <v>94.094571428571442</v>
      </c>
    </row>
    <row r="2962" spans="12:18" hidden="1">
      <c r="L2962" s="71"/>
      <c r="M2962" s="48">
        <v>17.28</v>
      </c>
      <c r="N2962" s="49">
        <f t="shared" si="282"/>
        <v>86.921142857143963</v>
      </c>
      <c r="O2962" s="49">
        <f t="shared" si="287"/>
        <v>89.090857142857161</v>
      </c>
      <c r="P2962" s="49">
        <f t="shared" si="287"/>
        <v>90.990857142857152</v>
      </c>
      <c r="Q2962" s="49">
        <f t="shared" si="284"/>
        <v>92.425714285715372</v>
      </c>
      <c r="R2962" s="49">
        <f t="shared" si="285"/>
        <v>94.095428571428585</v>
      </c>
    </row>
    <row r="2963" spans="12:18" hidden="1">
      <c r="L2963" s="71"/>
      <c r="M2963" s="48">
        <v>17.29</v>
      </c>
      <c r="N2963" s="49">
        <f t="shared" si="282"/>
        <v>86.923428571429682</v>
      </c>
      <c r="O2963" s="49">
        <f t="shared" si="287"/>
        <v>89.092571428571446</v>
      </c>
      <c r="P2963" s="49">
        <f t="shared" si="287"/>
        <v>90.992571428571438</v>
      </c>
      <c r="Q2963" s="49">
        <f t="shared" si="284"/>
        <v>92.427142857143949</v>
      </c>
      <c r="R2963" s="49">
        <f t="shared" si="285"/>
        <v>94.096285714285727</v>
      </c>
    </row>
    <row r="2964" spans="12:18" hidden="1">
      <c r="L2964" s="71"/>
      <c r="M2964" s="48">
        <v>17.3</v>
      </c>
      <c r="N2964" s="49">
        <f t="shared" si="282"/>
        <v>86.925714285715401</v>
      </c>
      <c r="O2964" s="49">
        <f t="shared" si="287"/>
        <v>89.094285714285732</v>
      </c>
      <c r="P2964" s="49">
        <f t="shared" si="287"/>
        <v>90.994285714285724</v>
      </c>
      <c r="Q2964" s="49">
        <f t="shared" si="284"/>
        <v>92.428571428572525</v>
      </c>
      <c r="R2964" s="49">
        <f t="shared" si="285"/>
        <v>94.09714285714287</v>
      </c>
    </row>
    <row r="2965" spans="12:18" hidden="1">
      <c r="L2965" s="71"/>
      <c r="M2965" s="48">
        <v>17.309999999999999</v>
      </c>
      <c r="N2965" s="49">
        <f t="shared" si="282"/>
        <v>86.92800000000112</v>
      </c>
      <c r="O2965" s="49">
        <f t="shared" si="287"/>
        <v>89.096000000000018</v>
      </c>
      <c r="P2965" s="49">
        <f t="shared" si="287"/>
        <v>90.996000000000009</v>
      </c>
      <c r="Q2965" s="49">
        <f t="shared" si="284"/>
        <v>92.430000000001101</v>
      </c>
      <c r="R2965" s="49">
        <f t="shared" si="285"/>
        <v>94.098000000000013</v>
      </c>
    </row>
    <row r="2966" spans="12:18" hidden="1">
      <c r="L2966" s="71"/>
      <c r="M2966" s="48">
        <v>17.32</v>
      </c>
      <c r="N2966" s="49">
        <f t="shared" si="282"/>
        <v>86.930285714286839</v>
      </c>
      <c r="O2966" s="49">
        <f t="shared" si="287"/>
        <v>89.097714285714304</v>
      </c>
      <c r="P2966" s="49">
        <f t="shared" si="287"/>
        <v>90.997714285714295</v>
      </c>
      <c r="Q2966" s="49">
        <f t="shared" si="284"/>
        <v>92.431428571429677</v>
      </c>
      <c r="R2966" s="49">
        <f t="shared" si="285"/>
        <v>94.098857142857156</v>
      </c>
    </row>
    <row r="2967" spans="12:18" hidden="1">
      <c r="L2967" s="71"/>
      <c r="M2967" s="48">
        <v>17.329999999999998</v>
      </c>
      <c r="N2967" s="49">
        <f t="shared" si="282"/>
        <v>86.932571428572558</v>
      </c>
      <c r="O2967" s="49">
        <f t="shared" si="287"/>
        <v>89.099428571428589</v>
      </c>
      <c r="P2967" s="49">
        <f t="shared" si="287"/>
        <v>90.999428571428581</v>
      </c>
      <c r="Q2967" s="49">
        <f t="shared" si="284"/>
        <v>92.432857142858253</v>
      </c>
      <c r="R2967" s="49">
        <f t="shared" si="285"/>
        <v>94.099714285714299</v>
      </c>
    </row>
    <row r="2968" spans="12:18" hidden="1">
      <c r="L2968" s="71"/>
      <c r="M2968" s="48">
        <v>17.34</v>
      </c>
      <c r="N2968" s="49">
        <f t="shared" si="282"/>
        <v>86.934857142858277</v>
      </c>
      <c r="O2968" s="49">
        <f t="shared" si="287"/>
        <v>89.101142857142875</v>
      </c>
      <c r="P2968" s="49">
        <f t="shared" si="287"/>
        <v>91.001142857142867</v>
      </c>
      <c r="Q2968" s="49">
        <f t="shared" si="284"/>
        <v>92.43428571428683</v>
      </c>
      <c r="R2968" s="49">
        <f t="shared" si="285"/>
        <v>94.100571428571442</v>
      </c>
    </row>
    <row r="2969" spans="12:18" hidden="1">
      <c r="L2969" s="71"/>
      <c r="M2969" s="48">
        <v>17.350000000000001</v>
      </c>
      <c r="N2969" s="49">
        <f t="shared" si="282"/>
        <v>86.937142857143996</v>
      </c>
      <c r="O2969" s="49">
        <f t="shared" si="287"/>
        <v>89.102857142857161</v>
      </c>
      <c r="P2969" s="49">
        <f t="shared" si="287"/>
        <v>91.002857142857152</v>
      </c>
      <c r="Q2969" s="49">
        <f t="shared" si="284"/>
        <v>92.435714285715406</v>
      </c>
      <c r="R2969" s="49">
        <f t="shared" si="285"/>
        <v>94.101428571428585</v>
      </c>
    </row>
    <row r="2970" spans="12:18" hidden="1">
      <c r="L2970" s="71"/>
      <c r="M2970" s="48">
        <v>17.36</v>
      </c>
      <c r="N2970" s="49">
        <f t="shared" si="282"/>
        <v>86.939428571429715</v>
      </c>
      <c r="O2970" s="49">
        <f t="shared" si="287"/>
        <v>89.104571428571447</v>
      </c>
      <c r="P2970" s="49">
        <f t="shared" si="287"/>
        <v>91.004571428571438</v>
      </c>
      <c r="Q2970" s="49">
        <f t="shared" si="284"/>
        <v>92.437142857143982</v>
      </c>
      <c r="R2970" s="49">
        <f t="shared" si="285"/>
        <v>94.102285714285728</v>
      </c>
    </row>
    <row r="2971" spans="12:18" hidden="1">
      <c r="L2971" s="71"/>
      <c r="M2971" s="48">
        <v>17.37</v>
      </c>
      <c r="N2971" s="49">
        <f t="shared" si="282"/>
        <v>86.941714285715435</v>
      </c>
      <c r="O2971" s="49">
        <f t="shared" si="287"/>
        <v>89.106285714285733</v>
      </c>
      <c r="P2971" s="49">
        <f t="shared" si="287"/>
        <v>91.006285714285724</v>
      </c>
      <c r="Q2971" s="49">
        <f t="shared" si="284"/>
        <v>92.438571428572558</v>
      </c>
      <c r="R2971" s="49">
        <f t="shared" si="285"/>
        <v>94.103142857142871</v>
      </c>
    </row>
    <row r="2972" spans="12:18" hidden="1">
      <c r="L2972" s="71"/>
      <c r="M2972" s="48">
        <v>17.38</v>
      </c>
      <c r="N2972" s="49">
        <f t="shared" si="282"/>
        <v>86.944000000001154</v>
      </c>
      <c r="O2972" s="49">
        <f t="shared" si="287"/>
        <v>89.108000000000018</v>
      </c>
      <c r="P2972" s="49">
        <f t="shared" si="287"/>
        <v>91.00800000000001</v>
      </c>
      <c r="Q2972" s="49">
        <f t="shared" si="284"/>
        <v>92.440000000001135</v>
      </c>
      <c r="R2972" s="49">
        <f t="shared" si="285"/>
        <v>94.104000000000013</v>
      </c>
    </row>
    <row r="2973" spans="12:18" hidden="1">
      <c r="L2973" s="71"/>
      <c r="M2973" s="48">
        <v>17.39</v>
      </c>
      <c r="N2973" s="49">
        <f t="shared" si="282"/>
        <v>86.946285714286873</v>
      </c>
      <c r="O2973" s="49">
        <f t="shared" si="287"/>
        <v>89.109714285714304</v>
      </c>
      <c r="P2973" s="49">
        <f t="shared" si="287"/>
        <v>91.009714285714296</v>
      </c>
      <c r="Q2973" s="49">
        <f t="shared" si="284"/>
        <v>92.441428571429711</v>
      </c>
      <c r="R2973" s="49">
        <f t="shared" si="285"/>
        <v>94.104857142857156</v>
      </c>
    </row>
    <row r="2974" spans="12:18" hidden="1">
      <c r="L2974" s="71"/>
      <c r="M2974" s="48">
        <v>17.399999999999999</v>
      </c>
      <c r="N2974" s="49">
        <f t="shared" si="282"/>
        <v>86.948571428572592</v>
      </c>
      <c r="O2974" s="49">
        <f t="shared" si="287"/>
        <v>89.11142857142859</v>
      </c>
      <c r="P2974" s="49">
        <f t="shared" si="287"/>
        <v>91.011428571428581</v>
      </c>
      <c r="Q2974" s="49">
        <f t="shared" si="284"/>
        <v>92.442857142858287</v>
      </c>
      <c r="R2974" s="49">
        <f t="shared" si="285"/>
        <v>94.105714285714299</v>
      </c>
    </row>
    <row r="2975" spans="12:18" hidden="1">
      <c r="L2975" s="71"/>
      <c r="M2975" s="48">
        <v>17.41</v>
      </c>
      <c r="N2975" s="49">
        <f t="shared" si="282"/>
        <v>86.950857142858311</v>
      </c>
      <c r="O2975" s="49">
        <f t="shared" si="287"/>
        <v>89.113142857142876</v>
      </c>
      <c r="P2975" s="49">
        <f t="shared" si="287"/>
        <v>91.013142857142867</v>
      </c>
      <c r="Q2975" s="49">
        <f t="shared" si="284"/>
        <v>92.444285714286863</v>
      </c>
      <c r="R2975" s="49">
        <f t="shared" si="285"/>
        <v>94.106571428571442</v>
      </c>
    </row>
    <row r="2976" spans="12:18" hidden="1">
      <c r="L2976" s="71"/>
      <c r="M2976" s="48">
        <v>17.420000000000002</v>
      </c>
      <c r="N2976" s="49">
        <f t="shared" si="282"/>
        <v>86.95314285714403</v>
      </c>
      <c r="O2976" s="49">
        <f t="shared" ref="O2976:P2991" si="288">O2975+0.0017142857142857</f>
        <v>89.114857142857161</v>
      </c>
      <c r="P2976" s="49">
        <f t="shared" si="288"/>
        <v>91.014857142857153</v>
      </c>
      <c r="Q2976" s="49">
        <f t="shared" si="284"/>
        <v>92.445714285715439</v>
      </c>
      <c r="R2976" s="49">
        <f t="shared" si="285"/>
        <v>94.107428571428585</v>
      </c>
    </row>
    <row r="2977" spans="12:18" hidden="1">
      <c r="L2977" s="71"/>
      <c r="M2977" s="48">
        <v>17.43</v>
      </c>
      <c r="N2977" s="49">
        <f t="shared" si="282"/>
        <v>86.955428571429749</v>
      </c>
      <c r="O2977" s="49">
        <f t="shared" si="288"/>
        <v>89.116571428571447</v>
      </c>
      <c r="P2977" s="49">
        <f t="shared" si="288"/>
        <v>91.016571428571439</v>
      </c>
      <c r="Q2977" s="49">
        <f t="shared" si="284"/>
        <v>92.447142857144016</v>
      </c>
      <c r="R2977" s="49">
        <f t="shared" si="285"/>
        <v>94.108285714285728</v>
      </c>
    </row>
    <row r="2978" spans="12:18" hidden="1">
      <c r="L2978" s="71"/>
      <c r="M2978" s="48">
        <v>17.440000000000001</v>
      </c>
      <c r="N2978" s="49">
        <f t="shared" si="282"/>
        <v>86.957714285715468</v>
      </c>
      <c r="O2978" s="49">
        <f t="shared" si="288"/>
        <v>89.118285714285733</v>
      </c>
      <c r="P2978" s="49">
        <f t="shared" si="288"/>
        <v>91.018285714285724</v>
      </c>
      <c r="Q2978" s="49">
        <f t="shared" si="284"/>
        <v>92.448571428572592</v>
      </c>
      <c r="R2978" s="49">
        <f t="shared" si="285"/>
        <v>94.109142857142871</v>
      </c>
    </row>
    <row r="2979" spans="12:18" hidden="1">
      <c r="L2979" s="71"/>
      <c r="M2979" s="48">
        <v>17.45</v>
      </c>
      <c r="N2979" s="49">
        <f t="shared" si="282"/>
        <v>86.960000000001187</v>
      </c>
      <c r="O2979" s="49">
        <f t="shared" si="288"/>
        <v>89.120000000000019</v>
      </c>
      <c r="P2979" s="49">
        <f t="shared" si="288"/>
        <v>91.02000000000001</v>
      </c>
      <c r="Q2979" s="49">
        <f t="shared" si="284"/>
        <v>92.450000000001168</v>
      </c>
      <c r="R2979" s="49">
        <f t="shared" si="285"/>
        <v>94.110000000000014</v>
      </c>
    </row>
    <row r="2980" spans="12:18" hidden="1">
      <c r="L2980" s="71"/>
      <c r="M2980" s="48">
        <v>17.46</v>
      </c>
      <c r="N2980" s="49">
        <f t="shared" si="282"/>
        <v>86.962285714286907</v>
      </c>
      <c r="O2980" s="49">
        <f t="shared" si="288"/>
        <v>89.121714285714305</v>
      </c>
      <c r="P2980" s="49">
        <f t="shared" si="288"/>
        <v>91.021714285714296</v>
      </c>
      <c r="Q2980" s="49">
        <f t="shared" si="284"/>
        <v>92.451428571429744</v>
      </c>
      <c r="R2980" s="49">
        <f t="shared" si="285"/>
        <v>94.110857142857157</v>
      </c>
    </row>
    <row r="2981" spans="12:18" hidden="1">
      <c r="L2981" s="71"/>
      <c r="M2981" s="48">
        <v>17.47</v>
      </c>
      <c r="N2981" s="49">
        <f t="shared" si="282"/>
        <v>86.964571428572626</v>
      </c>
      <c r="O2981" s="49">
        <f t="shared" si="288"/>
        <v>89.12342857142859</v>
      </c>
      <c r="P2981" s="49">
        <f t="shared" si="288"/>
        <v>91.023428571428582</v>
      </c>
      <c r="Q2981" s="49">
        <f t="shared" si="284"/>
        <v>92.452857142858321</v>
      </c>
      <c r="R2981" s="49">
        <f t="shared" si="285"/>
        <v>94.111714285714299</v>
      </c>
    </row>
    <row r="2982" spans="12:18" hidden="1">
      <c r="L2982" s="71"/>
      <c r="M2982" s="48">
        <v>17.48</v>
      </c>
      <c r="N2982" s="49">
        <f t="shared" si="282"/>
        <v>86.966857142858345</v>
      </c>
      <c r="O2982" s="49">
        <f t="shared" si="288"/>
        <v>89.125142857142876</v>
      </c>
      <c r="P2982" s="49">
        <f t="shared" si="288"/>
        <v>91.025142857142868</v>
      </c>
      <c r="Q2982" s="49">
        <f t="shared" si="284"/>
        <v>92.454285714286897</v>
      </c>
      <c r="R2982" s="49">
        <f t="shared" si="285"/>
        <v>94.112571428571442</v>
      </c>
    </row>
    <row r="2983" spans="12:18" hidden="1">
      <c r="L2983" s="71"/>
      <c r="M2983" s="48">
        <v>17.489999999999998</v>
      </c>
      <c r="N2983" s="49">
        <f t="shared" si="282"/>
        <v>86.969142857144064</v>
      </c>
      <c r="O2983" s="49">
        <f t="shared" si="288"/>
        <v>89.126857142857162</v>
      </c>
      <c r="P2983" s="49">
        <f t="shared" si="288"/>
        <v>91.026857142857153</v>
      </c>
      <c r="Q2983" s="49">
        <f t="shared" si="284"/>
        <v>92.455714285715473</v>
      </c>
      <c r="R2983" s="49">
        <f t="shared" si="285"/>
        <v>94.113428571428585</v>
      </c>
    </row>
    <row r="2984" spans="12:18" hidden="1">
      <c r="L2984" s="71"/>
      <c r="M2984" s="48">
        <v>17.5</v>
      </c>
      <c r="N2984" s="49">
        <f t="shared" si="282"/>
        <v>86.971428571429783</v>
      </c>
      <c r="O2984" s="49">
        <f t="shared" si="288"/>
        <v>89.128571428571448</v>
      </c>
      <c r="P2984" s="49">
        <f t="shared" si="288"/>
        <v>91.028571428571439</v>
      </c>
      <c r="Q2984" s="49">
        <f t="shared" si="284"/>
        <v>92.457142857144049</v>
      </c>
      <c r="R2984" s="49">
        <f t="shared" si="285"/>
        <v>94.114285714285728</v>
      </c>
    </row>
    <row r="2985" spans="12:18" hidden="1">
      <c r="L2985" s="71"/>
      <c r="M2985" s="48">
        <v>17.510000000000002</v>
      </c>
      <c r="N2985" s="49">
        <f t="shared" si="282"/>
        <v>86.973714285715502</v>
      </c>
      <c r="O2985" s="49">
        <f t="shared" si="288"/>
        <v>89.130285714285733</v>
      </c>
      <c r="P2985" s="49">
        <f t="shared" si="288"/>
        <v>91.030285714285725</v>
      </c>
      <c r="Q2985" s="49">
        <f t="shared" si="284"/>
        <v>92.458571428572625</v>
      </c>
      <c r="R2985" s="49">
        <f t="shared" si="285"/>
        <v>94.115142857142871</v>
      </c>
    </row>
    <row r="2986" spans="12:18" hidden="1">
      <c r="L2986" s="71"/>
      <c r="M2986" s="48">
        <v>17.52</v>
      </c>
      <c r="N2986" s="49">
        <f t="shared" si="282"/>
        <v>86.976000000001221</v>
      </c>
      <c r="O2986" s="49">
        <f t="shared" si="288"/>
        <v>89.132000000000019</v>
      </c>
      <c r="P2986" s="49">
        <f t="shared" si="288"/>
        <v>91.032000000000011</v>
      </c>
      <c r="Q2986" s="49">
        <f t="shared" si="284"/>
        <v>92.460000000001202</v>
      </c>
      <c r="R2986" s="49">
        <f t="shared" si="285"/>
        <v>94.116000000000014</v>
      </c>
    </row>
    <row r="2987" spans="12:18" hidden="1">
      <c r="L2987" s="71"/>
      <c r="M2987" s="48">
        <v>17.53</v>
      </c>
      <c r="N2987" s="49">
        <f t="shared" si="282"/>
        <v>86.97828571428694</v>
      </c>
      <c r="O2987" s="49">
        <f t="shared" si="288"/>
        <v>89.133714285714305</v>
      </c>
      <c r="P2987" s="49">
        <f t="shared" si="288"/>
        <v>91.033714285714296</v>
      </c>
      <c r="Q2987" s="49">
        <f t="shared" si="284"/>
        <v>92.461428571429778</v>
      </c>
      <c r="R2987" s="49">
        <f t="shared" si="285"/>
        <v>94.116857142857157</v>
      </c>
    </row>
    <row r="2988" spans="12:18" hidden="1">
      <c r="L2988" s="71"/>
      <c r="M2988" s="48">
        <v>17.54</v>
      </c>
      <c r="N2988" s="49">
        <f t="shared" si="282"/>
        <v>86.980571428572659</v>
      </c>
      <c r="O2988" s="49">
        <f t="shared" si="288"/>
        <v>89.135428571428591</v>
      </c>
      <c r="P2988" s="49">
        <f t="shared" si="288"/>
        <v>91.035428571428582</v>
      </c>
      <c r="Q2988" s="49">
        <f t="shared" si="284"/>
        <v>92.462857142858354</v>
      </c>
      <c r="R2988" s="49">
        <f t="shared" si="285"/>
        <v>94.1177142857143</v>
      </c>
    </row>
    <row r="2989" spans="12:18" hidden="1">
      <c r="L2989" s="71"/>
      <c r="M2989" s="48">
        <v>17.55</v>
      </c>
      <c r="N2989" s="49">
        <f t="shared" si="282"/>
        <v>86.982857142858379</v>
      </c>
      <c r="O2989" s="49">
        <f t="shared" si="288"/>
        <v>89.137142857142877</v>
      </c>
      <c r="P2989" s="49">
        <f t="shared" si="288"/>
        <v>91.037142857142868</v>
      </c>
      <c r="Q2989" s="49">
        <f t="shared" si="284"/>
        <v>92.46428571428693</v>
      </c>
      <c r="R2989" s="49">
        <f t="shared" si="285"/>
        <v>94.118571428571443</v>
      </c>
    </row>
    <row r="2990" spans="12:18" hidden="1">
      <c r="L2990" s="71"/>
      <c r="M2990" s="48">
        <v>17.559999999999999</v>
      </c>
      <c r="N2990" s="49">
        <f t="shared" si="282"/>
        <v>86.985142857144098</v>
      </c>
      <c r="O2990" s="49">
        <f t="shared" si="288"/>
        <v>89.138857142857162</v>
      </c>
      <c r="P2990" s="49">
        <f t="shared" si="288"/>
        <v>91.038857142857154</v>
      </c>
      <c r="Q2990" s="49">
        <f t="shared" si="284"/>
        <v>92.465714285715507</v>
      </c>
      <c r="R2990" s="49">
        <f t="shared" si="285"/>
        <v>94.119428571428585</v>
      </c>
    </row>
    <row r="2991" spans="12:18" hidden="1">
      <c r="L2991" s="71"/>
      <c r="M2991" s="48">
        <v>17.57</v>
      </c>
      <c r="N2991" s="49">
        <f t="shared" si="282"/>
        <v>86.987428571429817</v>
      </c>
      <c r="O2991" s="49">
        <f t="shared" si="288"/>
        <v>89.140571428571448</v>
      </c>
      <c r="P2991" s="49">
        <f t="shared" si="288"/>
        <v>91.04057142857144</v>
      </c>
      <c r="Q2991" s="49">
        <f t="shared" si="284"/>
        <v>92.467142857144083</v>
      </c>
      <c r="R2991" s="49">
        <f t="shared" si="285"/>
        <v>94.120285714285728</v>
      </c>
    </row>
    <row r="2992" spans="12:18" hidden="1">
      <c r="L2992" s="71"/>
      <c r="M2992" s="48">
        <v>17.579999999999998</v>
      </c>
      <c r="N2992" s="49">
        <f t="shared" ref="N2992:N3055" si="289">N2991+0.0022857142857143</f>
        <v>86.989714285715536</v>
      </c>
      <c r="O2992" s="49">
        <f t="shared" ref="O2992:P3007" si="290">O2991+0.0017142857142857</f>
        <v>89.142285714285734</v>
      </c>
      <c r="P2992" s="49">
        <f t="shared" si="290"/>
        <v>91.042285714285725</v>
      </c>
      <c r="Q2992" s="49">
        <f t="shared" ref="Q2992:Q3055" si="291">Q2991+0.0014285714285714</f>
        <v>92.468571428572659</v>
      </c>
      <c r="R2992" s="49">
        <f t="shared" ref="R2992:R3055" si="292">R2991+0.000857142857142857</f>
        <v>94.121142857142871</v>
      </c>
    </row>
    <row r="2993" spans="12:18" hidden="1">
      <c r="L2993" s="71"/>
      <c r="M2993" s="48">
        <v>17.59</v>
      </c>
      <c r="N2993" s="49">
        <f t="shared" si="289"/>
        <v>86.992000000001255</v>
      </c>
      <c r="O2993" s="49">
        <f t="shared" si="290"/>
        <v>89.14400000000002</v>
      </c>
      <c r="P2993" s="49">
        <f t="shared" si="290"/>
        <v>91.044000000000011</v>
      </c>
      <c r="Q2993" s="49">
        <f t="shared" si="291"/>
        <v>92.470000000001235</v>
      </c>
      <c r="R2993" s="49">
        <f t="shared" si="292"/>
        <v>94.122000000000014</v>
      </c>
    </row>
    <row r="2994" spans="12:18" hidden="1">
      <c r="L2994" s="71"/>
      <c r="M2994" s="48">
        <v>17.600000000000001</v>
      </c>
      <c r="N2994" s="49">
        <f t="shared" si="289"/>
        <v>86.994285714286974</v>
      </c>
      <c r="O2994" s="49">
        <f t="shared" si="290"/>
        <v>89.145714285714305</v>
      </c>
      <c r="P2994" s="49">
        <f t="shared" si="290"/>
        <v>91.045714285714297</v>
      </c>
      <c r="Q2994" s="49">
        <f t="shared" si="291"/>
        <v>92.471428571429811</v>
      </c>
      <c r="R2994" s="49">
        <f t="shared" si="292"/>
        <v>94.122857142857157</v>
      </c>
    </row>
    <row r="2995" spans="12:18" hidden="1">
      <c r="L2995" s="71"/>
      <c r="M2995" s="48">
        <v>17.61</v>
      </c>
      <c r="N2995" s="49">
        <f t="shared" si="289"/>
        <v>86.996571428572693</v>
      </c>
      <c r="O2995" s="49">
        <f t="shared" si="290"/>
        <v>89.147428571428591</v>
      </c>
      <c r="P2995" s="49">
        <f t="shared" si="290"/>
        <v>91.047428571428583</v>
      </c>
      <c r="Q2995" s="49">
        <f t="shared" si="291"/>
        <v>92.472857142858388</v>
      </c>
      <c r="R2995" s="49">
        <f t="shared" si="292"/>
        <v>94.1237142857143</v>
      </c>
    </row>
    <row r="2996" spans="12:18" hidden="1">
      <c r="L2996" s="71"/>
      <c r="M2996" s="48">
        <v>17.62</v>
      </c>
      <c r="N2996" s="49">
        <f t="shared" si="289"/>
        <v>86.998857142858412</v>
      </c>
      <c r="O2996" s="49">
        <f t="shared" si="290"/>
        <v>89.149142857142877</v>
      </c>
      <c r="P2996" s="49">
        <f t="shared" si="290"/>
        <v>91.049142857142868</v>
      </c>
      <c r="Q2996" s="49">
        <f t="shared" si="291"/>
        <v>92.474285714286964</v>
      </c>
      <c r="R2996" s="49">
        <f t="shared" si="292"/>
        <v>94.124571428571443</v>
      </c>
    </row>
    <row r="2997" spans="12:18" hidden="1">
      <c r="L2997" s="71"/>
      <c r="M2997" s="48">
        <v>17.63</v>
      </c>
      <c r="N2997" s="49">
        <f t="shared" si="289"/>
        <v>87.001142857144131</v>
      </c>
      <c r="O2997" s="49">
        <f t="shared" si="290"/>
        <v>89.150857142857163</v>
      </c>
      <c r="P2997" s="49">
        <f t="shared" si="290"/>
        <v>91.050857142857154</v>
      </c>
      <c r="Q2997" s="49">
        <f t="shared" si="291"/>
        <v>92.47571428571554</v>
      </c>
      <c r="R2997" s="49">
        <f t="shared" si="292"/>
        <v>94.125428571428586</v>
      </c>
    </row>
    <row r="2998" spans="12:18" hidden="1">
      <c r="L2998" s="71"/>
      <c r="M2998" s="48">
        <v>17.64</v>
      </c>
      <c r="N2998" s="49">
        <f t="shared" si="289"/>
        <v>87.003428571429851</v>
      </c>
      <c r="O2998" s="49">
        <f t="shared" si="290"/>
        <v>89.152571428571449</v>
      </c>
      <c r="P2998" s="49">
        <f t="shared" si="290"/>
        <v>91.05257142857144</v>
      </c>
      <c r="Q2998" s="49">
        <f t="shared" si="291"/>
        <v>92.477142857144116</v>
      </c>
      <c r="R2998" s="49">
        <f t="shared" si="292"/>
        <v>94.126285714285729</v>
      </c>
    </row>
    <row r="2999" spans="12:18" hidden="1">
      <c r="L2999" s="71"/>
      <c r="M2999" s="48">
        <v>17.649999999999999</v>
      </c>
      <c r="N2999" s="49">
        <f t="shared" si="289"/>
        <v>87.00571428571557</v>
      </c>
      <c r="O2999" s="49">
        <f t="shared" si="290"/>
        <v>89.154285714285734</v>
      </c>
      <c r="P2999" s="49">
        <f t="shared" si="290"/>
        <v>91.054285714285726</v>
      </c>
      <c r="Q2999" s="49">
        <f t="shared" si="291"/>
        <v>92.478571428572693</v>
      </c>
      <c r="R2999" s="49">
        <f t="shared" si="292"/>
        <v>94.127142857142871</v>
      </c>
    </row>
    <row r="3000" spans="12:18" hidden="1">
      <c r="L3000" s="71"/>
      <c r="M3000" s="48">
        <v>17.66</v>
      </c>
      <c r="N3000" s="49">
        <f t="shared" si="289"/>
        <v>87.008000000001289</v>
      </c>
      <c r="O3000" s="49">
        <f t="shared" si="290"/>
        <v>89.15600000000002</v>
      </c>
      <c r="P3000" s="49">
        <f t="shared" si="290"/>
        <v>91.056000000000012</v>
      </c>
      <c r="Q3000" s="49">
        <f t="shared" si="291"/>
        <v>92.480000000001269</v>
      </c>
      <c r="R3000" s="49">
        <f t="shared" si="292"/>
        <v>94.128000000000014</v>
      </c>
    </row>
    <row r="3001" spans="12:18" hidden="1">
      <c r="L3001" s="71"/>
      <c r="M3001" s="48">
        <v>17.670000000000002</v>
      </c>
      <c r="N3001" s="49">
        <f t="shared" si="289"/>
        <v>87.010285714287008</v>
      </c>
      <c r="O3001" s="49">
        <f t="shared" si="290"/>
        <v>89.157714285714306</v>
      </c>
      <c r="P3001" s="49">
        <f t="shared" si="290"/>
        <v>91.057714285714297</v>
      </c>
      <c r="Q3001" s="49">
        <f t="shared" si="291"/>
        <v>92.481428571429845</v>
      </c>
      <c r="R3001" s="49">
        <f t="shared" si="292"/>
        <v>94.128857142857157</v>
      </c>
    </row>
    <row r="3002" spans="12:18" hidden="1">
      <c r="L3002" s="71"/>
      <c r="M3002" s="48">
        <v>17.68</v>
      </c>
      <c r="N3002" s="49">
        <f t="shared" si="289"/>
        <v>87.012571428572727</v>
      </c>
      <c r="O3002" s="49">
        <f t="shared" si="290"/>
        <v>89.159428571428592</v>
      </c>
      <c r="P3002" s="49">
        <f t="shared" si="290"/>
        <v>91.059428571428583</v>
      </c>
      <c r="Q3002" s="49">
        <f t="shared" si="291"/>
        <v>92.482857142858421</v>
      </c>
      <c r="R3002" s="49">
        <f t="shared" si="292"/>
        <v>94.1297142857143</v>
      </c>
    </row>
    <row r="3003" spans="12:18" hidden="1">
      <c r="L3003" s="71"/>
      <c r="M3003" s="48">
        <v>17.690000000000001</v>
      </c>
      <c r="N3003" s="49">
        <f t="shared" si="289"/>
        <v>87.014857142858446</v>
      </c>
      <c r="O3003" s="49">
        <f t="shared" si="290"/>
        <v>89.161142857142877</v>
      </c>
      <c r="P3003" s="49">
        <f t="shared" si="290"/>
        <v>91.061142857142869</v>
      </c>
      <c r="Q3003" s="49">
        <f t="shared" si="291"/>
        <v>92.484285714286997</v>
      </c>
      <c r="R3003" s="49">
        <f t="shared" si="292"/>
        <v>94.130571428571443</v>
      </c>
    </row>
    <row r="3004" spans="12:18" hidden="1">
      <c r="L3004" s="71"/>
      <c r="M3004" s="48">
        <v>17.7</v>
      </c>
      <c r="N3004" s="49">
        <f t="shared" si="289"/>
        <v>87.017142857144165</v>
      </c>
      <c r="O3004" s="49">
        <f t="shared" si="290"/>
        <v>89.162857142857163</v>
      </c>
      <c r="P3004" s="49">
        <f t="shared" si="290"/>
        <v>91.062857142857155</v>
      </c>
      <c r="Q3004" s="49">
        <f t="shared" si="291"/>
        <v>92.485714285715574</v>
      </c>
      <c r="R3004" s="49">
        <f t="shared" si="292"/>
        <v>94.131428571428586</v>
      </c>
    </row>
    <row r="3005" spans="12:18" hidden="1">
      <c r="L3005" s="71"/>
      <c r="M3005" s="48">
        <v>17.71</v>
      </c>
      <c r="N3005" s="49">
        <f t="shared" si="289"/>
        <v>87.019428571429884</v>
      </c>
      <c r="O3005" s="49">
        <f t="shared" si="290"/>
        <v>89.164571428571449</v>
      </c>
      <c r="P3005" s="49">
        <f t="shared" si="290"/>
        <v>91.06457142857144</v>
      </c>
      <c r="Q3005" s="49">
        <f t="shared" si="291"/>
        <v>92.48714285714415</v>
      </c>
      <c r="R3005" s="49">
        <f t="shared" si="292"/>
        <v>94.132285714285729</v>
      </c>
    </row>
    <row r="3006" spans="12:18" hidden="1">
      <c r="L3006" s="71"/>
      <c r="M3006" s="48">
        <v>17.72</v>
      </c>
      <c r="N3006" s="49">
        <f t="shared" si="289"/>
        <v>87.021714285715603</v>
      </c>
      <c r="O3006" s="49">
        <f t="shared" si="290"/>
        <v>89.166285714285735</v>
      </c>
      <c r="P3006" s="49">
        <f t="shared" si="290"/>
        <v>91.066285714285726</v>
      </c>
      <c r="Q3006" s="49">
        <f t="shared" si="291"/>
        <v>92.488571428572726</v>
      </c>
      <c r="R3006" s="49">
        <f t="shared" si="292"/>
        <v>94.133142857142872</v>
      </c>
    </row>
    <row r="3007" spans="12:18" hidden="1">
      <c r="L3007" s="71"/>
      <c r="M3007" s="48">
        <v>17.73</v>
      </c>
      <c r="N3007" s="49">
        <f t="shared" si="289"/>
        <v>87.024000000001323</v>
      </c>
      <c r="O3007" s="49">
        <f t="shared" si="290"/>
        <v>89.168000000000021</v>
      </c>
      <c r="P3007" s="49">
        <f t="shared" si="290"/>
        <v>91.068000000000012</v>
      </c>
      <c r="Q3007" s="49">
        <f t="shared" si="291"/>
        <v>92.490000000001302</v>
      </c>
      <c r="R3007" s="49">
        <f t="shared" si="292"/>
        <v>94.134000000000015</v>
      </c>
    </row>
    <row r="3008" spans="12:18" hidden="1">
      <c r="L3008" s="71"/>
      <c r="M3008" s="48">
        <v>17.739999999999998</v>
      </c>
      <c r="N3008" s="49">
        <f t="shared" si="289"/>
        <v>87.026285714287042</v>
      </c>
      <c r="O3008" s="49">
        <f t="shared" ref="O3008:P3023" si="293">O3007+0.0017142857142857</f>
        <v>89.169714285714306</v>
      </c>
      <c r="P3008" s="49">
        <f t="shared" si="293"/>
        <v>91.069714285714298</v>
      </c>
      <c r="Q3008" s="49">
        <f t="shared" si="291"/>
        <v>92.491428571429879</v>
      </c>
      <c r="R3008" s="49">
        <f t="shared" si="292"/>
        <v>94.134857142857157</v>
      </c>
    </row>
    <row r="3009" spans="12:18" hidden="1">
      <c r="L3009" s="71"/>
      <c r="M3009" s="48">
        <v>17.75</v>
      </c>
      <c r="N3009" s="49">
        <f t="shared" si="289"/>
        <v>87.028571428572761</v>
      </c>
      <c r="O3009" s="49">
        <f t="shared" si="293"/>
        <v>89.171428571428592</v>
      </c>
      <c r="P3009" s="49">
        <f t="shared" si="293"/>
        <v>91.071428571428584</v>
      </c>
      <c r="Q3009" s="49">
        <f t="shared" si="291"/>
        <v>92.492857142858455</v>
      </c>
      <c r="R3009" s="49">
        <f t="shared" si="292"/>
        <v>94.1357142857143</v>
      </c>
    </row>
    <row r="3010" spans="12:18" hidden="1">
      <c r="L3010" s="71"/>
      <c r="M3010" s="48">
        <v>17.760000000000002</v>
      </c>
      <c r="N3010" s="49">
        <f t="shared" si="289"/>
        <v>87.03085714285848</v>
      </c>
      <c r="O3010" s="49">
        <f t="shared" si="293"/>
        <v>89.173142857142878</v>
      </c>
      <c r="P3010" s="49">
        <f t="shared" si="293"/>
        <v>91.073142857142869</v>
      </c>
      <c r="Q3010" s="49">
        <f t="shared" si="291"/>
        <v>92.494285714287031</v>
      </c>
      <c r="R3010" s="49">
        <f t="shared" si="292"/>
        <v>94.136571428571443</v>
      </c>
    </row>
    <row r="3011" spans="12:18" hidden="1">
      <c r="L3011" s="71"/>
      <c r="M3011" s="48">
        <v>17.77</v>
      </c>
      <c r="N3011" s="49">
        <f t="shared" si="289"/>
        <v>87.033142857144199</v>
      </c>
      <c r="O3011" s="49">
        <f t="shared" si="293"/>
        <v>89.174857142857164</v>
      </c>
      <c r="P3011" s="49">
        <f t="shared" si="293"/>
        <v>91.074857142857155</v>
      </c>
      <c r="Q3011" s="49">
        <f t="shared" si="291"/>
        <v>92.495714285715607</v>
      </c>
      <c r="R3011" s="49">
        <f t="shared" si="292"/>
        <v>94.137428571428586</v>
      </c>
    </row>
    <row r="3012" spans="12:18" hidden="1">
      <c r="L3012" s="71"/>
      <c r="M3012" s="48">
        <v>17.78</v>
      </c>
      <c r="N3012" s="49">
        <f t="shared" si="289"/>
        <v>87.035428571429918</v>
      </c>
      <c r="O3012" s="49">
        <f t="shared" si="293"/>
        <v>89.176571428571449</v>
      </c>
      <c r="P3012" s="49">
        <f t="shared" si="293"/>
        <v>91.076571428571441</v>
      </c>
      <c r="Q3012" s="49">
        <f t="shared" si="291"/>
        <v>92.497142857144183</v>
      </c>
      <c r="R3012" s="49">
        <f t="shared" si="292"/>
        <v>94.138285714285729</v>
      </c>
    </row>
    <row r="3013" spans="12:18" hidden="1">
      <c r="L3013" s="71"/>
      <c r="M3013" s="48">
        <v>17.79</v>
      </c>
      <c r="N3013" s="49">
        <f t="shared" si="289"/>
        <v>87.037714285715637</v>
      </c>
      <c r="O3013" s="49">
        <f t="shared" si="293"/>
        <v>89.178285714285735</v>
      </c>
      <c r="P3013" s="49">
        <f t="shared" si="293"/>
        <v>91.078285714285727</v>
      </c>
      <c r="Q3013" s="49">
        <f t="shared" si="291"/>
        <v>92.49857142857276</v>
      </c>
      <c r="R3013" s="49">
        <f t="shared" si="292"/>
        <v>94.139142857142872</v>
      </c>
    </row>
    <row r="3014" spans="12:18" hidden="1">
      <c r="L3014" s="71"/>
      <c r="M3014" s="48">
        <v>17.8</v>
      </c>
      <c r="N3014" s="49">
        <f t="shared" si="289"/>
        <v>87.040000000001356</v>
      </c>
      <c r="O3014" s="49">
        <f t="shared" si="293"/>
        <v>89.180000000000021</v>
      </c>
      <c r="P3014" s="49">
        <f t="shared" si="293"/>
        <v>91.080000000000013</v>
      </c>
      <c r="Q3014" s="49">
        <f t="shared" si="291"/>
        <v>92.500000000001336</v>
      </c>
      <c r="R3014" s="49">
        <f t="shared" si="292"/>
        <v>94.140000000000015</v>
      </c>
    </row>
    <row r="3015" spans="12:18" hidden="1">
      <c r="L3015" s="71"/>
      <c r="M3015" s="48">
        <v>17.809999999999999</v>
      </c>
      <c r="N3015" s="49">
        <f t="shared" si="289"/>
        <v>87.042285714287075</v>
      </c>
      <c r="O3015" s="49">
        <f t="shared" si="293"/>
        <v>89.181714285714307</v>
      </c>
      <c r="P3015" s="49">
        <f t="shared" si="293"/>
        <v>91.081714285714298</v>
      </c>
      <c r="Q3015" s="49">
        <f t="shared" si="291"/>
        <v>92.501428571429912</v>
      </c>
      <c r="R3015" s="49">
        <f t="shared" si="292"/>
        <v>94.140857142857158</v>
      </c>
    </row>
    <row r="3016" spans="12:18" hidden="1">
      <c r="L3016" s="71"/>
      <c r="M3016" s="48">
        <v>17.82</v>
      </c>
      <c r="N3016" s="49">
        <f t="shared" si="289"/>
        <v>87.044571428572795</v>
      </c>
      <c r="O3016" s="49">
        <f t="shared" si="293"/>
        <v>89.183428571428593</v>
      </c>
      <c r="P3016" s="49">
        <f t="shared" si="293"/>
        <v>91.083428571428584</v>
      </c>
      <c r="Q3016" s="49">
        <f t="shared" si="291"/>
        <v>92.502857142858488</v>
      </c>
      <c r="R3016" s="49">
        <f t="shared" si="292"/>
        <v>94.141714285714301</v>
      </c>
    </row>
    <row r="3017" spans="12:18" hidden="1">
      <c r="L3017" s="71"/>
      <c r="M3017" s="48">
        <v>17.829999999999998</v>
      </c>
      <c r="N3017" s="49">
        <f t="shared" si="289"/>
        <v>87.046857142858514</v>
      </c>
      <c r="O3017" s="49">
        <f t="shared" si="293"/>
        <v>89.185142857142878</v>
      </c>
      <c r="P3017" s="49">
        <f t="shared" si="293"/>
        <v>91.08514285714287</v>
      </c>
      <c r="Q3017" s="49">
        <f t="shared" si="291"/>
        <v>92.504285714287064</v>
      </c>
      <c r="R3017" s="49">
        <f t="shared" si="292"/>
        <v>94.142571428571443</v>
      </c>
    </row>
    <row r="3018" spans="12:18" hidden="1">
      <c r="L3018" s="71"/>
      <c r="M3018" s="48">
        <v>17.84</v>
      </c>
      <c r="N3018" s="49">
        <f t="shared" si="289"/>
        <v>87.049142857144233</v>
      </c>
      <c r="O3018" s="49">
        <f t="shared" si="293"/>
        <v>89.186857142857164</v>
      </c>
      <c r="P3018" s="49">
        <f t="shared" si="293"/>
        <v>91.086857142857156</v>
      </c>
      <c r="Q3018" s="49">
        <f t="shared" si="291"/>
        <v>92.505714285715641</v>
      </c>
      <c r="R3018" s="49">
        <f t="shared" si="292"/>
        <v>94.143428571428586</v>
      </c>
    </row>
    <row r="3019" spans="12:18" hidden="1">
      <c r="L3019" s="71"/>
      <c r="M3019" s="48">
        <v>17.850000000000001</v>
      </c>
      <c r="N3019" s="49">
        <f t="shared" si="289"/>
        <v>87.051428571429952</v>
      </c>
      <c r="O3019" s="49">
        <f t="shared" si="293"/>
        <v>89.18857142857145</v>
      </c>
      <c r="P3019" s="49">
        <f t="shared" si="293"/>
        <v>91.088571428571441</v>
      </c>
      <c r="Q3019" s="49">
        <f t="shared" si="291"/>
        <v>92.507142857144217</v>
      </c>
      <c r="R3019" s="49">
        <f t="shared" si="292"/>
        <v>94.144285714285729</v>
      </c>
    </row>
    <row r="3020" spans="12:18" hidden="1">
      <c r="L3020" s="71"/>
      <c r="M3020" s="48">
        <v>17.86</v>
      </c>
      <c r="N3020" s="49">
        <f t="shared" si="289"/>
        <v>87.053714285715671</v>
      </c>
      <c r="O3020" s="49">
        <f t="shared" si="293"/>
        <v>89.190285714285736</v>
      </c>
      <c r="P3020" s="49">
        <f t="shared" si="293"/>
        <v>91.090285714285727</v>
      </c>
      <c r="Q3020" s="49">
        <f t="shared" si="291"/>
        <v>92.508571428572793</v>
      </c>
      <c r="R3020" s="49">
        <f t="shared" si="292"/>
        <v>94.145142857142872</v>
      </c>
    </row>
    <row r="3021" spans="12:18" hidden="1">
      <c r="L3021" s="71"/>
      <c r="M3021" s="48">
        <v>17.87</v>
      </c>
      <c r="N3021" s="49">
        <f t="shared" si="289"/>
        <v>87.05600000000139</v>
      </c>
      <c r="O3021" s="49">
        <f t="shared" si="293"/>
        <v>89.192000000000021</v>
      </c>
      <c r="P3021" s="49">
        <f t="shared" si="293"/>
        <v>91.092000000000013</v>
      </c>
      <c r="Q3021" s="49">
        <f t="shared" si="291"/>
        <v>92.510000000001369</v>
      </c>
      <c r="R3021" s="49">
        <f t="shared" si="292"/>
        <v>94.146000000000015</v>
      </c>
    </row>
    <row r="3022" spans="12:18" hidden="1">
      <c r="L3022" s="71"/>
      <c r="M3022" s="48">
        <v>17.88</v>
      </c>
      <c r="N3022" s="49">
        <f t="shared" si="289"/>
        <v>87.058285714287109</v>
      </c>
      <c r="O3022" s="49">
        <f t="shared" si="293"/>
        <v>89.193714285714307</v>
      </c>
      <c r="P3022" s="49">
        <f t="shared" si="293"/>
        <v>91.093714285714299</v>
      </c>
      <c r="Q3022" s="49">
        <f t="shared" si="291"/>
        <v>92.511428571429946</v>
      </c>
      <c r="R3022" s="49">
        <f t="shared" si="292"/>
        <v>94.146857142857158</v>
      </c>
    </row>
    <row r="3023" spans="12:18" hidden="1">
      <c r="L3023" s="71"/>
      <c r="M3023" s="48">
        <v>17.89</v>
      </c>
      <c r="N3023" s="49">
        <f t="shared" si="289"/>
        <v>87.060571428572828</v>
      </c>
      <c r="O3023" s="49">
        <f t="shared" si="293"/>
        <v>89.195428571428593</v>
      </c>
      <c r="P3023" s="49">
        <f t="shared" si="293"/>
        <v>91.095428571428585</v>
      </c>
      <c r="Q3023" s="49">
        <f t="shared" si="291"/>
        <v>92.512857142858522</v>
      </c>
      <c r="R3023" s="49">
        <f t="shared" si="292"/>
        <v>94.147714285714301</v>
      </c>
    </row>
    <row r="3024" spans="12:18" hidden="1">
      <c r="L3024" s="71"/>
      <c r="M3024" s="48">
        <v>17.899999999999999</v>
      </c>
      <c r="N3024" s="49">
        <f t="shared" si="289"/>
        <v>87.062857142858547</v>
      </c>
      <c r="O3024" s="49">
        <f t="shared" ref="O3024:P3039" si="294">O3023+0.0017142857142857</f>
        <v>89.197142857142879</v>
      </c>
      <c r="P3024" s="49">
        <f t="shared" si="294"/>
        <v>91.09714285714287</v>
      </c>
      <c r="Q3024" s="49">
        <f t="shared" si="291"/>
        <v>92.514285714287098</v>
      </c>
      <c r="R3024" s="49">
        <f t="shared" si="292"/>
        <v>94.148571428571444</v>
      </c>
    </row>
    <row r="3025" spans="12:18" hidden="1">
      <c r="L3025" s="71"/>
      <c r="M3025" s="48">
        <v>17.91</v>
      </c>
      <c r="N3025" s="49">
        <f t="shared" si="289"/>
        <v>87.065142857144266</v>
      </c>
      <c r="O3025" s="49">
        <f t="shared" si="294"/>
        <v>89.198857142857165</v>
      </c>
      <c r="P3025" s="49">
        <f t="shared" si="294"/>
        <v>91.098857142857156</v>
      </c>
      <c r="Q3025" s="49">
        <f t="shared" si="291"/>
        <v>92.515714285715674</v>
      </c>
      <c r="R3025" s="49">
        <f t="shared" si="292"/>
        <v>94.149428571428587</v>
      </c>
    </row>
    <row r="3026" spans="12:18" hidden="1">
      <c r="L3026" s="71"/>
      <c r="M3026" s="48">
        <v>17.920000000000002</v>
      </c>
      <c r="N3026" s="49">
        <f t="shared" si="289"/>
        <v>87.067428571429986</v>
      </c>
      <c r="O3026" s="49">
        <f t="shared" si="294"/>
        <v>89.20057142857145</v>
      </c>
      <c r="P3026" s="49">
        <f t="shared" si="294"/>
        <v>91.100571428571442</v>
      </c>
      <c r="Q3026" s="49">
        <f t="shared" si="291"/>
        <v>92.51714285714425</v>
      </c>
      <c r="R3026" s="49">
        <f t="shared" si="292"/>
        <v>94.150285714285729</v>
      </c>
    </row>
    <row r="3027" spans="12:18" hidden="1">
      <c r="L3027" s="71"/>
      <c r="M3027" s="48">
        <v>17.93</v>
      </c>
      <c r="N3027" s="49">
        <f t="shared" si="289"/>
        <v>87.069714285715705</v>
      </c>
      <c r="O3027" s="49">
        <f t="shared" si="294"/>
        <v>89.202285714285736</v>
      </c>
      <c r="P3027" s="49">
        <f t="shared" si="294"/>
        <v>91.102285714285728</v>
      </c>
      <c r="Q3027" s="49">
        <f t="shared" si="291"/>
        <v>92.518571428572827</v>
      </c>
      <c r="R3027" s="49">
        <f t="shared" si="292"/>
        <v>94.151142857142872</v>
      </c>
    </row>
    <row r="3028" spans="12:18" hidden="1">
      <c r="L3028" s="71"/>
      <c r="M3028" s="48">
        <v>17.940000000000001</v>
      </c>
      <c r="N3028" s="49">
        <f t="shared" si="289"/>
        <v>87.072000000001424</v>
      </c>
      <c r="O3028" s="49">
        <f t="shared" si="294"/>
        <v>89.204000000000022</v>
      </c>
      <c r="P3028" s="49">
        <f t="shared" si="294"/>
        <v>91.104000000000013</v>
      </c>
      <c r="Q3028" s="49">
        <f t="shared" si="291"/>
        <v>92.520000000001403</v>
      </c>
      <c r="R3028" s="49">
        <f t="shared" si="292"/>
        <v>94.152000000000015</v>
      </c>
    </row>
    <row r="3029" spans="12:18" hidden="1">
      <c r="L3029" s="71"/>
      <c r="M3029" s="48">
        <v>17.95</v>
      </c>
      <c r="N3029" s="49">
        <f t="shared" si="289"/>
        <v>87.074285714287143</v>
      </c>
      <c r="O3029" s="49">
        <f t="shared" si="294"/>
        <v>89.205714285714308</v>
      </c>
      <c r="P3029" s="49">
        <f t="shared" si="294"/>
        <v>91.105714285714299</v>
      </c>
      <c r="Q3029" s="49">
        <f t="shared" si="291"/>
        <v>92.521428571429979</v>
      </c>
      <c r="R3029" s="49">
        <f t="shared" si="292"/>
        <v>94.152857142857158</v>
      </c>
    </row>
    <row r="3030" spans="12:18" hidden="1">
      <c r="L3030" s="71"/>
      <c r="M3030" s="48">
        <v>17.96</v>
      </c>
      <c r="N3030" s="49">
        <f t="shared" si="289"/>
        <v>87.076571428572862</v>
      </c>
      <c r="O3030" s="49">
        <f t="shared" si="294"/>
        <v>89.207428571428594</v>
      </c>
      <c r="P3030" s="49">
        <f t="shared" si="294"/>
        <v>91.107428571428585</v>
      </c>
      <c r="Q3030" s="49">
        <f t="shared" si="291"/>
        <v>92.522857142858555</v>
      </c>
      <c r="R3030" s="49">
        <f t="shared" si="292"/>
        <v>94.153714285714301</v>
      </c>
    </row>
    <row r="3031" spans="12:18" hidden="1">
      <c r="L3031" s="71"/>
      <c r="M3031" s="48">
        <v>17.97</v>
      </c>
      <c r="N3031" s="49">
        <f t="shared" si="289"/>
        <v>87.078857142858581</v>
      </c>
      <c r="O3031" s="49">
        <f t="shared" si="294"/>
        <v>89.209142857142879</v>
      </c>
      <c r="P3031" s="49">
        <f t="shared" si="294"/>
        <v>91.109142857142871</v>
      </c>
      <c r="Q3031" s="49">
        <f t="shared" si="291"/>
        <v>92.524285714287132</v>
      </c>
      <c r="R3031" s="49">
        <f t="shared" si="292"/>
        <v>94.154571428571444</v>
      </c>
    </row>
    <row r="3032" spans="12:18" hidden="1">
      <c r="L3032" s="71"/>
      <c r="M3032" s="48">
        <v>17.98</v>
      </c>
      <c r="N3032" s="49">
        <f t="shared" si="289"/>
        <v>87.0811428571443</v>
      </c>
      <c r="O3032" s="49">
        <f t="shared" si="294"/>
        <v>89.210857142857165</v>
      </c>
      <c r="P3032" s="49">
        <f t="shared" si="294"/>
        <v>91.110857142857157</v>
      </c>
      <c r="Q3032" s="49">
        <f t="shared" si="291"/>
        <v>92.525714285715708</v>
      </c>
      <c r="R3032" s="49">
        <f t="shared" si="292"/>
        <v>94.155428571428587</v>
      </c>
    </row>
    <row r="3033" spans="12:18" hidden="1">
      <c r="L3033" s="71"/>
      <c r="M3033" s="48">
        <v>17.989999999999998</v>
      </c>
      <c r="N3033" s="49">
        <f t="shared" si="289"/>
        <v>87.083428571430019</v>
      </c>
      <c r="O3033" s="49">
        <f t="shared" si="294"/>
        <v>89.212571428571451</v>
      </c>
      <c r="P3033" s="49">
        <f t="shared" si="294"/>
        <v>91.112571428571442</v>
      </c>
      <c r="Q3033" s="49">
        <f t="shared" si="291"/>
        <v>92.527142857144284</v>
      </c>
      <c r="R3033" s="49">
        <f t="shared" si="292"/>
        <v>94.15628571428573</v>
      </c>
    </row>
    <row r="3034" spans="12:18" hidden="1">
      <c r="L3034" s="71"/>
      <c r="M3034" s="48">
        <v>18</v>
      </c>
      <c r="N3034" s="49">
        <f t="shared" si="289"/>
        <v>87.085714285715738</v>
      </c>
      <c r="O3034" s="49">
        <f t="shared" si="294"/>
        <v>89.214285714285737</v>
      </c>
      <c r="P3034" s="49">
        <f t="shared" si="294"/>
        <v>91.114285714285728</v>
      </c>
      <c r="Q3034" s="49">
        <f t="shared" si="291"/>
        <v>92.52857142857286</v>
      </c>
      <c r="R3034" s="49">
        <f t="shared" si="292"/>
        <v>94.157142857142873</v>
      </c>
    </row>
    <row r="3035" spans="12:18" hidden="1">
      <c r="L3035" s="71"/>
      <c r="M3035" s="48">
        <v>18.010000000000002</v>
      </c>
      <c r="N3035" s="49">
        <f t="shared" si="289"/>
        <v>87.088000000001458</v>
      </c>
      <c r="O3035" s="49">
        <f t="shared" si="294"/>
        <v>89.216000000000022</v>
      </c>
      <c r="P3035" s="49">
        <f t="shared" si="294"/>
        <v>91.116000000000014</v>
      </c>
      <c r="Q3035" s="49">
        <f t="shared" si="291"/>
        <v>92.530000000001436</v>
      </c>
      <c r="R3035" s="49">
        <f t="shared" si="292"/>
        <v>94.158000000000015</v>
      </c>
    </row>
    <row r="3036" spans="12:18" hidden="1">
      <c r="L3036" s="71"/>
      <c r="M3036" s="48">
        <v>18.02</v>
      </c>
      <c r="N3036" s="49">
        <f t="shared" si="289"/>
        <v>87.090285714287177</v>
      </c>
      <c r="O3036" s="49">
        <f t="shared" si="294"/>
        <v>89.217714285714308</v>
      </c>
      <c r="P3036" s="49">
        <f t="shared" si="294"/>
        <v>91.1177142857143</v>
      </c>
      <c r="Q3036" s="49">
        <f t="shared" si="291"/>
        <v>92.531428571430013</v>
      </c>
      <c r="R3036" s="49">
        <f t="shared" si="292"/>
        <v>94.158857142857158</v>
      </c>
    </row>
    <row r="3037" spans="12:18" hidden="1">
      <c r="L3037" s="71"/>
      <c r="M3037" s="48">
        <v>18.03</v>
      </c>
      <c r="N3037" s="49">
        <f t="shared" si="289"/>
        <v>87.092571428572896</v>
      </c>
      <c r="O3037" s="49">
        <f t="shared" si="294"/>
        <v>89.219428571428594</v>
      </c>
      <c r="P3037" s="49">
        <f t="shared" si="294"/>
        <v>91.119428571428585</v>
      </c>
      <c r="Q3037" s="49">
        <f t="shared" si="291"/>
        <v>92.532857142858589</v>
      </c>
      <c r="R3037" s="49">
        <f t="shared" si="292"/>
        <v>94.159714285714301</v>
      </c>
    </row>
    <row r="3038" spans="12:18" hidden="1">
      <c r="L3038" s="71"/>
      <c r="M3038" s="48">
        <v>18.04</v>
      </c>
      <c r="N3038" s="49">
        <f t="shared" si="289"/>
        <v>87.094857142858615</v>
      </c>
      <c r="O3038" s="49">
        <f t="shared" si="294"/>
        <v>89.22114285714288</v>
      </c>
      <c r="P3038" s="49">
        <f t="shared" si="294"/>
        <v>91.121142857142871</v>
      </c>
      <c r="Q3038" s="49">
        <f t="shared" si="291"/>
        <v>92.534285714287165</v>
      </c>
      <c r="R3038" s="49">
        <f t="shared" si="292"/>
        <v>94.160571428571444</v>
      </c>
    </row>
    <row r="3039" spans="12:18" hidden="1">
      <c r="L3039" s="71"/>
      <c r="M3039" s="48">
        <v>18.05</v>
      </c>
      <c r="N3039" s="49">
        <f t="shared" si="289"/>
        <v>87.097142857144334</v>
      </c>
      <c r="O3039" s="49">
        <f t="shared" si="294"/>
        <v>89.222857142857166</v>
      </c>
      <c r="P3039" s="49">
        <f t="shared" si="294"/>
        <v>91.122857142857157</v>
      </c>
      <c r="Q3039" s="49">
        <f t="shared" si="291"/>
        <v>92.535714285715741</v>
      </c>
      <c r="R3039" s="49">
        <f t="shared" si="292"/>
        <v>94.161428571428587</v>
      </c>
    </row>
    <row r="3040" spans="12:18" hidden="1">
      <c r="L3040" s="71"/>
      <c r="M3040" s="48">
        <v>18.059999999999999</v>
      </c>
      <c r="N3040" s="49">
        <f t="shared" si="289"/>
        <v>87.099428571430053</v>
      </c>
      <c r="O3040" s="49">
        <f t="shared" ref="O3040:P3055" si="295">O3039+0.0017142857142857</f>
        <v>89.224571428571451</v>
      </c>
      <c r="P3040" s="49">
        <f t="shared" si="295"/>
        <v>91.124571428571443</v>
      </c>
      <c r="Q3040" s="49">
        <f t="shared" si="291"/>
        <v>92.537142857144318</v>
      </c>
      <c r="R3040" s="49">
        <f t="shared" si="292"/>
        <v>94.16228571428573</v>
      </c>
    </row>
    <row r="3041" spans="12:18" hidden="1">
      <c r="L3041" s="71"/>
      <c r="M3041" s="48">
        <v>18.07</v>
      </c>
      <c r="N3041" s="49">
        <f t="shared" si="289"/>
        <v>87.101714285715772</v>
      </c>
      <c r="O3041" s="49">
        <f t="shared" si="295"/>
        <v>89.226285714285737</v>
      </c>
      <c r="P3041" s="49">
        <f t="shared" si="295"/>
        <v>91.126285714285729</v>
      </c>
      <c r="Q3041" s="49">
        <f t="shared" si="291"/>
        <v>92.538571428572894</v>
      </c>
      <c r="R3041" s="49">
        <f t="shared" si="292"/>
        <v>94.163142857142873</v>
      </c>
    </row>
    <row r="3042" spans="12:18" hidden="1">
      <c r="L3042" s="71"/>
      <c r="M3042" s="48">
        <v>18.079999999999998</v>
      </c>
      <c r="N3042" s="49">
        <f t="shared" si="289"/>
        <v>87.104000000001491</v>
      </c>
      <c r="O3042" s="49">
        <f t="shared" si="295"/>
        <v>89.228000000000023</v>
      </c>
      <c r="P3042" s="49">
        <f t="shared" si="295"/>
        <v>91.128000000000014</v>
      </c>
      <c r="Q3042" s="49">
        <f t="shared" si="291"/>
        <v>92.54000000000147</v>
      </c>
      <c r="R3042" s="49">
        <f t="shared" si="292"/>
        <v>94.164000000000016</v>
      </c>
    </row>
    <row r="3043" spans="12:18" hidden="1">
      <c r="L3043" s="71"/>
      <c r="M3043" s="48">
        <v>18.09</v>
      </c>
      <c r="N3043" s="49">
        <f t="shared" si="289"/>
        <v>87.10628571428721</v>
      </c>
      <c r="O3043" s="49">
        <f t="shared" si="295"/>
        <v>89.229714285714309</v>
      </c>
      <c r="P3043" s="49">
        <f t="shared" si="295"/>
        <v>91.1297142857143</v>
      </c>
      <c r="Q3043" s="49">
        <f t="shared" si="291"/>
        <v>92.541428571430046</v>
      </c>
      <c r="R3043" s="49">
        <f t="shared" si="292"/>
        <v>94.164857142857159</v>
      </c>
    </row>
    <row r="3044" spans="12:18" hidden="1">
      <c r="L3044" s="71"/>
      <c r="M3044" s="48">
        <v>18.100000000000001</v>
      </c>
      <c r="N3044" s="49">
        <f t="shared" si="289"/>
        <v>87.10857142857293</v>
      </c>
      <c r="O3044" s="49">
        <f t="shared" si="295"/>
        <v>89.231428571428594</v>
      </c>
      <c r="P3044" s="49">
        <f t="shared" si="295"/>
        <v>91.131428571428586</v>
      </c>
      <c r="Q3044" s="49">
        <f t="shared" si="291"/>
        <v>92.542857142858622</v>
      </c>
      <c r="R3044" s="49">
        <f t="shared" si="292"/>
        <v>94.165714285714301</v>
      </c>
    </row>
    <row r="3045" spans="12:18" hidden="1">
      <c r="L3045" s="71"/>
      <c r="M3045" s="48">
        <v>18.11</v>
      </c>
      <c r="N3045" s="49">
        <f t="shared" si="289"/>
        <v>87.110857142858649</v>
      </c>
      <c r="O3045" s="49">
        <f t="shared" si="295"/>
        <v>89.23314285714288</v>
      </c>
      <c r="P3045" s="49">
        <f t="shared" si="295"/>
        <v>91.133142857142872</v>
      </c>
      <c r="Q3045" s="49">
        <f t="shared" si="291"/>
        <v>92.544285714287199</v>
      </c>
      <c r="R3045" s="49">
        <f t="shared" si="292"/>
        <v>94.166571428571444</v>
      </c>
    </row>
    <row r="3046" spans="12:18" hidden="1">
      <c r="L3046" s="71"/>
      <c r="M3046" s="48">
        <v>18.12</v>
      </c>
      <c r="N3046" s="49">
        <f t="shared" si="289"/>
        <v>87.113142857144368</v>
      </c>
      <c r="O3046" s="49">
        <f t="shared" si="295"/>
        <v>89.234857142857166</v>
      </c>
      <c r="P3046" s="49">
        <f t="shared" si="295"/>
        <v>91.134857142857157</v>
      </c>
      <c r="Q3046" s="49">
        <f t="shared" si="291"/>
        <v>92.545714285715775</v>
      </c>
      <c r="R3046" s="49">
        <f t="shared" si="292"/>
        <v>94.167428571428587</v>
      </c>
    </row>
    <row r="3047" spans="12:18" hidden="1">
      <c r="L3047" s="71"/>
      <c r="M3047" s="48">
        <v>18.13</v>
      </c>
      <c r="N3047" s="49">
        <f t="shared" si="289"/>
        <v>87.115428571430087</v>
      </c>
      <c r="O3047" s="49">
        <f t="shared" si="295"/>
        <v>89.236571428571452</v>
      </c>
      <c r="P3047" s="49">
        <f t="shared" si="295"/>
        <v>91.136571428571443</v>
      </c>
      <c r="Q3047" s="49">
        <f t="shared" si="291"/>
        <v>92.547142857144351</v>
      </c>
      <c r="R3047" s="49">
        <f t="shared" si="292"/>
        <v>94.16828571428573</v>
      </c>
    </row>
    <row r="3048" spans="12:18" hidden="1">
      <c r="L3048" s="71"/>
      <c r="M3048" s="48">
        <v>18.14</v>
      </c>
      <c r="N3048" s="49">
        <f t="shared" si="289"/>
        <v>87.117714285715806</v>
      </c>
      <c r="O3048" s="49">
        <f t="shared" si="295"/>
        <v>89.238285714285738</v>
      </c>
      <c r="P3048" s="49">
        <f t="shared" si="295"/>
        <v>91.138285714285729</v>
      </c>
      <c r="Q3048" s="49">
        <f t="shared" si="291"/>
        <v>92.548571428572927</v>
      </c>
      <c r="R3048" s="49">
        <f t="shared" si="292"/>
        <v>94.169142857142873</v>
      </c>
    </row>
    <row r="3049" spans="12:18" hidden="1">
      <c r="L3049" s="71"/>
      <c r="M3049" s="48">
        <v>18.149999999999999</v>
      </c>
      <c r="N3049" s="49">
        <f t="shared" si="289"/>
        <v>87.120000000001525</v>
      </c>
      <c r="O3049" s="49">
        <f t="shared" si="295"/>
        <v>89.240000000000023</v>
      </c>
      <c r="P3049" s="49">
        <f t="shared" si="295"/>
        <v>91.140000000000015</v>
      </c>
      <c r="Q3049" s="49">
        <f t="shared" si="291"/>
        <v>92.550000000001504</v>
      </c>
      <c r="R3049" s="49">
        <f t="shared" si="292"/>
        <v>94.170000000000016</v>
      </c>
    </row>
    <row r="3050" spans="12:18" hidden="1">
      <c r="L3050" s="71"/>
      <c r="M3050" s="48">
        <v>18.16</v>
      </c>
      <c r="N3050" s="49">
        <f t="shared" si="289"/>
        <v>87.122285714287244</v>
      </c>
      <c r="O3050" s="49">
        <f t="shared" si="295"/>
        <v>89.241714285714309</v>
      </c>
      <c r="P3050" s="49">
        <f t="shared" si="295"/>
        <v>91.141714285714301</v>
      </c>
      <c r="Q3050" s="49">
        <f t="shared" si="291"/>
        <v>92.55142857143008</v>
      </c>
      <c r="R3050" s="49">
        <f t="shared" si="292"/>
        <v>94.170857142857159</v>
      </c>
    </row>
    <row r="3051" spans="12:18" hidden="1">
      <c r="L3051" s="71"/>
      <c r="M3051" s="48">
        <v>18.170000000000002</v>
      </c>
      <c r="N3051" s="49">
        <f t="shared" si="289"/>
        <v>87.124571428572963</v>
      </c>
      <c r="O3051" s="49">
        <f t="shared" si="295"/>
        <v>89.243428571428595</v>
      </c>
      <c r="P3051" s="49">
        <f t="shared" si="295"/>
        <v>91.143428571428586</v>
      </c>
      <c r="Q3051" s="49">
        <f t="shared" si="291"/>
        <v>92.552857142858656</v>
      </c>
      <c r="R3051" s="49">
        <f t="shared" si="292"/>
        <v>94.171714285714302</v>
      </c>
    </row>
    <row r="3052" spans="12:18" hidden="1">
      <c r="L3052" s="71"/>
      <c r="M3052" s="48">
        <v>18.18</v>
      </c>
      <c r="N3052" s="49">
        <f t="shared" si="289"/>
        <v>87.126857142858682</v>
      </c>
      <c r="O3052" s="49">
        <f t="shared" si="295"/>
        <v>89.245142857142881</v>
      </c>
      <c r="P3052" s="49">
        <f t="shared" si="295"/>
        <v>91.145142857142872</v>
      </c>
      <c r="Q3052" s="49">
        <f t="shared" si="291"/>
        <v>92.554285714287232</v>
      </c>
      <c r="R3052" s="49">
        <f t="shared" si="292"/>
        <v>94.172571428571445</v>
      </c>
    </row>
    <row r="3053" spans="12:18" hidden="1">
      <c r="L3053" s="71"/>
      <c r="M3053" s="48">
        <v>18.190000000000001</v>
      </c>
      <c r="N3053" s="49">
        <f t="shared" si="289"/>
        <v>87.129142857144402</v>
      </c>
      <c r="O3053" s="49">
        <f t="shared" si="295"/>
        <v>89.246857142857166</v>
      </c>
      <c r="P3053" s="49">
        <f t="shared" si="295"/>
        <v>91.146857142857158</v>
      </c>
      <c r="Q3053" s="49">
        <f t="shared" si="291"/>
        <v>92.555714285715808</v>
      </c>
      <c r="R3053" s="49">
        <f t="shared" si="292"/>
        <v>94.173428571428587</v>
      </c>
    </row>
    <row r="3054" spans="12:18" hidden="1">
      <c r="L3054" s="71"/>
      <c r="M3054" s="48">
        <v>18.2</v>
      </c>
      <c r="N3054" s="49">
        <f t="shared" si="289"/>
        <v>87.131428571430121</v>
      </c>
      <c r="O3054" s="49">
        <f t="shared" si="295"/>
        <v>89.248571428571452</v>
      </c>
      <c r="P3054" s="49">
        <f t="shared" si="295"/>
        <v>91.148571428571444</v>
      </c>
      <c r="Q3054" s="49">
        <f t="shared" si="291"/>
        <v>92.557142857144385</v>
      </c>
      <c r="R3054" s="49">
        <f t="shared" si="292"/>
        <v>94.17428571428573</v>
      </c>
    </row>
    <row r="3055" spans="12:18" hidden="1">
      <c r="L3055" s="71"/>
      <c r="M3055" s="48">
        <v>18.21</v>
      </c>
      <c r="N3055" s="49">
        <f t="shared" si="289"/>
        <v>87.13371428571584</v>
      </c>
      <c r="O3055" s="49">
        <f t="shared" si="295"/>
        <v>89.250285714285738</v>
      </c>
      <c r="P3055" s="49">
        <f t="shared" si="295"/>
        <v>91.150285714285729</v>
      </c>
      <c r="Q3055" s="49">
        <f t="shared" si="291"/>
        <v>92.558571428572961</v>
      </c>
      <c r="R3055" s="49">
        <f t="shared" si="292"/>
        <v>94.175142857142873</v>
      </c>
    </row>
    <row r="3056" spans="12:18" hidden="1">
      <c r="L3056" s="71"/>
      <c r="M3056" s="48">
        <v>18.22</v>
      </c>
      <c r="N3056" s="49">
        <f t="shared" ref="N3056:N3083" si="296">N3055+0.0022857142857143</f>
        <v>87.136000000001559</v>
      </c>
      <c r="O3056" s="49">
        <f t="shared" ref="O3056:P3071" si="297">O3055+0.0017142857142857</f>
        <v>89.252000000000024</v>
      </c>
      <c r="P3056" s="49">
        <f t="shared" si="297"/>
        <v>91.152000000000015</v>
      </c>
      <c r="Q3056" s="49">
        <f t="shared" ref="Q3056:Q3083" si="298">Q3055+0.0014285714285714</f>
        <v>92.560000000001537</v>
      </c>
      <c r="R3056" s="49">
        <f t="shared" ref="R3056:R3083" si="299">R3055+0.000857142857142857</f>
        <v>94.176000000000016</v>
      </c>
    </row>
    <row r="3057" spans="12:18" hidden="1">
      <c r="L3057" s="71"/>
      <c r="M3057" s="48">
        <v>18.23</v>
      </c>
      <c r="N3057" s="49">
        <f t="shared" si="296"/>
        <v>87.138285714287278</v>
      </c>
      <c r="O3057" s="49">
        <f t="shared" si="297"/>
        <v>89.25371428571431</v>
      </c>
      <c r="P3057" s="49">
        <f t="shared" si="297"/>
        <v>91.153714285714301</v>
      </c>
      <c r="Q3057" s="49">
        <f t="shared" si="298"/>
        <v>92.561428571430113</v>
      </c>
      <c r="R3057" s="49">
        <f t="shared" si="299"/>
        <v>94.176857142857159</v>
      </c>
    </row>
    <row r="3058" spans="12:18" hidden="1">
      <c r="L3058" s="71"/>
      <c r="M3058" s="48">
        <v>18.239999999999998</v>
      </c>
      <c r="N3058" s="49">
        <f t="shared" si="296"/>
        <v>87.140571428572997</v>
      </c>
      <c r="O3058" s="49">
        <f t="shared" si="297"/>
        <v>89.255428571428595</v>
      </c>
      <c r="P3058" s="49">
        <f t="shared" si="297"/>
        <v>91.155428571428587</v>
      </c>
      <c r="Q3058" s="49">
        <f t="shared" si="298"/>
        <v>92.562857142858689</v>
      </c>
      <c r="R3058" s="49">
        <f t="shared" si="299"/>
        <v>94.177714285714302</v>
      </c>
    </row>
    <row r="3059" spans="12:18" hidden="1">
      <c r="L3059" s="71"/>
      <c r="M3059" s="48">
        <v>18.25</v>
      </c>
      <c r="N3059" s="49">
        <f t="shared" si="296"/>
        <v>87.142857142858716</v>
      </c>
      <c r="O3059" s="49">
        <f t="shared" si="297"/>
        <v>89.257142857142881</v>
      </c>
      <c r="P3059" s="49">
        <f t="shared" si="297"/>
        <v>91.157142857142873</v>
      </c>
      <c r="Q3059" s="49">
        <f t="shared" si="298"/>
        <v>92.564285714287266</v>
      </c>
      <c r="R3059" s="49">
        <f t="shared" si="299"/>
        <v>94.178571428571445</v>
      </c>
    </row>
    <row r="3060" spans="12:18" hidden="1">
      <c r="L3060" s="71"/>
      <c r="M3060" s="48">
        <v>18.260000000000002</v>
      </c>
      <c r="N3060" s="49">
        <f t="shared" si="296"/>
        <v>87.145142857144435</v>
      </c>
      <c r="O3060" s="49">
        <f t="shared" si="297"/>
        <v>89.258857142857167</v>
      </c>
      <c r="P3060" s="49">
        <f t="shared" si="297"/>
        <v>91.158857142857158</v>
      </c>
      <c r="Q3060" s="49">
        <f t="shared" si="298"/>
        <v>92.565714285715842</v>
      </c>
      <c r="R3060" s="49">
        <f t="shared" si="299"/>
        <v>94.179428571428588</v>
      </c>
    </row>
    <row r="3061" spans="12:18" hidden="1">
      <c r="L3061" s="71"/>
      <c r="M3061" s="48">
        <v>18.27</v>
      </c>
      <c r="N3061" s="49">
        <f t="shared" si="296"/>
        <v>87.147428571430154</v>
      </c>
      <c r="O3061" s="49">
        <f t="shared" si="297"/>
        <v>89.260571428571453</v>
      </c>
      <c r="P3061" s="49">
        <f t="shared" si="297"/>
        <v>91.160571428571444</v>
      </c>
      <c r="Q3061" s="49">
        <f t="shared" si="298"/>
        <v>92.567142857144418</v>
      </c>
      <c r="R3061" s="49">
        <f t="shared" si="299"/>
        <v>94.180285714285731</v>
      </c>
    </row>
    <row r="3062" spans="12:18" hidden="1">
      <c r="L3062" s="71"/>
      <c r="M3062" s="48">
        <v>18.28</v>
      </c>
      <c r="N3062" s="49">
        <f t="shared" si="296"/>
        <v>87.149714285715874</v>
      </c>
      <c r="O3062" s="49">
        <f t="shared" si="297"/>
        <v>89.262285714285738</v>
      </c>
      <c r="P3062" s="49">
        <f t="shared" si="297"/>
        <v>91.16228571428573</v>
      </c>
      <c r="Q3062" s="49">
        <f t="shared" si="298"/>
        <v>92.568571428572994</v>
      </c>
      <c r="R3062" s="49">
        <f t="shared" si="299"/>
        <v>94.181142857142873</v>
      </c>
    </row>
    <row r="3063" spans="12:18" hidden="1">
      <c r="L3063" s="71"/>
      <c r="M3063" s="48">
        <v>18.29</v>
      </c>
      <c r="N3063" s="49">
        <f t="shared" si="296"/>
        <v>87.152000000001593</v>
      </c>
      <c r="O3063" s="49">
        <f t="shared" si="297"/>
        <v>89.264000000000024</v>
      </c>
      <c r="P3063" s="49">
        <f t="shared" si="297"/>
        <v>91.164000000000016</v>
      </c>
      <c r="Q3063" s="49">
        <f t="shared" si="298"/>
        <v>92.570000000001571</v>
      </c>
      <c r="R3063" s="49">
        <f t="shared" si="299"/>
        <v>94.182000000000016</v>
      </c>
    </row>
    <row r="3064" spans="12:18" hidden="1">
      <c r="L3064" s="71"/>
      <c r="M3064" s="48">
        <v>18.3</v>
      </c>
      <c r="N3064" s="49">
        <f t="shared" si="296"/>
        <v>87.154285714287312</v>
      </c>
      <c r="O3064" s="49">
        <f t="shared" si="297"/>
        <v>89.26571428571431</v>
      </c>
      <c r="P3064" s="49">
        <f t="shared" si="297"/>
        <v>91.165714285714301</v>
      </c>
      <c r="Q3064" s="49">
        <f t="shared" si="298"/>
        <v>92.571428571430147</v>
      </c>
      <c r="R3064" s="49">
        <f t="shared" si="299"/>
        <v>94.182857142857159</v>
      </c>
    </row>
    <row r="3065" spans="12:18" hidden="1">
      <c r="L3065" s="71"/>
      <c r="M3065" s="48">
        <v>18.309999999999999</v>
      </c>
      <c r="N3065" s="49">
        <f t="shared" si="296"/>
        <v>87.156571428573031</v>
      </c>
      <c r="O3065" s="49">
        <f t="shared" si="297"/>
        <v>89.267428571428596</v>
      </c>
      <c r="P3065" s="49">
        <f t="shared" si="297"/>
        <v>91.167428571428587</v>
      </c>
      <c r="Q3065" s="49">
        <f t="shared" si="298"/>
        <v>92.572857142858723</v>
      </c>
      <c r="R3065" s="49">
        <f t="shared" si="299"/>
        <v>94.183714285714302</v>
      </c>
    </row>
    <row r="3066" spans="12:18" hidden="1">
      <c r="L3066" s="71"/>
      <c r="M3066" s="48">
        <v>18.32</v>
      </c>
      <c r="N3066" s="49">
        <f t="shared" si="296"/>
        <v>87.15885714285875</v>
      </c>
      <c r="O3066" s="49">
        <f t="shared" si="297"/>
        <v>89.269142857142882</v>
      </c>
      <c r="P3066" s="49">
        <f t="shared" si="297"/>
        <v>91.169142857142873</v>
      </c>
      <c r="Q3066" s="49">
        <f t="shared" si="298"/>
        <v>92.574285714287299</v>
      </c>
      <c r="R3066" s="49">
        <f t="shared" si="299"/>
        <v>94.184571428571445</v>
      </c>
    </row>
    <row r="3067" spans="12:18" hidden="1">
      <c r="L3067" s="71"/>
      <c r="M3067" s="48">
        <v>18.329999999999998</v>
      </c>
      <c r="N3067" s="49">
        <f t="shared" si="296"/>
        <v>87.161142857144469</v>
      </c>
      <c r="O3067" s="49">
        <f t="shared" si="297"/>
        <v>89.270857142857167</v>
      </c>
      <c r="P3067" s="49">
        <f t="shared" si="297"/>
        <v>91.170857142857159</v>
      </c>
      <c r="Q3067" s="49">
        <f t="shared" si="298"/>
        <v>92.575714285715875</v>
      </c>
      <c r="R3067" s="49">
        <f t="shared" si="299"/>
        <v>94.185428571428588</v>
      </c>
    </row>
    <row r="3068" spans="12:18" hidden="1">
      <c r="L3068" s="71"/>
      <c r="M3068" s="48">
        <v>18.34</v>
      </c>
      <c r="N3068" s="49">
        <f t="shared" si="296"/>
        <v>87.163428571430188</v>
      </c>
      <c r="O3068" s="49">
        <f t="shared" si="297"/>
        <v>89.272571428571453</v>
      </c>
      <c r="P3068" s="49">
        <f t="shared" si="297"/>
        <v>91.172571428571445</v>
      </c>
      <c r="Q3068" s="49">
        <f t="shared" si="298"/>
        <v>92.577142857144452</v>
      </c>
      <c r="R3068" s="49">
        <f t="shared" si="299"/>
        <v>94.186285714285731</v>
      </c>
    </row>
    <row r="3069" spans="12:18" hidden="1">
      <c r="L3069" s="71"/>
      <c r="M3069" s="48">
        <v>18.350000000000001</v>
      </c>
      <c r="N3069" s="49">
        <f t="shared" si="296"/>
        <v>87.165714285715907</v>
      </c>
      <c r="O3069" s="49">
        <f t="shared" si="297"/>
        <v>89.274285714285739</v>
      </c>
      <c r="P3069" s="49">
        <f t="shared" si="297"/>
        <v>91.17428571428573</v>
      </c>
      <c r="Q3069" s="49">
        <f t="shared" si="298"/>
        <v>92.578571428573028</v>
      </c>
      <c r="R3069" s="49">
        <f t="shared" si="299"/>
        <v>94.187142857142874</v>
      </c>
    </row>
    <row r="3070" spans="12:18" hidden="1">
      <c r="L3070" s="71"/>
      <c r="M3070" s="48">
        <v>18.36</v>
      </c>
      <c r="N3070" s="49">
        <f t="shared" si="296"/>
        <v>87.168000000001626</v>
      </c>
      <c r="O3070" s="49">
        <f t="shared" si="297"/>
        <v>89.276000000000025</v>
      </c>
      <c r="P3070" s="49">
        <f t="shared" si="297"/>
        <v>91.176000000000016</v>
      </c>
      <c r="Q3070" s="49">
        <f t="shared" si="298"/>
        <v>92.580000000001604</v>
      </c>
      <c r="R3070" s="49">
        <f t="shared" si="299"/>
        <v>94.188000000000017</v>
      </c>
    </row>
    <row r="3071" spans="12:18" hidden="1">
      <c r="L3071" s="71"/>
      <c r="M3071" s="48">
        <v>18.37</v>
      </c>
      <c r="N3071" s="49">
        <f t="shared" si="296"/>
        <v>87.170285714287346</v>
      </c>
      <c r="O3071" s="49">
        <f t="shared" si="297"/>
        <v>89.27771428571431</v>
      </c>
      <c r="P3071" s="49">
        <f t="shared" si="297"/>
        <v>91.177714285714302</v>
      </c>
      <c r="Q3071" s="49">
        <f t="shared" si="298"/>
        <v>92.58142857143018</v>
      </c>
      <c r="R3071" s="49">
        <f t="shared" si="299"/>
        <v>94.188857142857159</v>
      </c>
    </row>
    <row r="3072" spans="12:18" hidden="1">
      <c r="L3072" s="71"/>
      <c r="M3072" s="48">
        <v>18.38</v>
      </c>
      <c r="N3072" s="49">
        <f t="shared" si="296"/>
        <v>87.172571428573065</v>
      </c>
      <c r="O3072" s="49">
        <f t="shared" ref="O3072:P3083" si="300">O3071+0.0017142857142857</f>
        <v>89.279428571428596</v>
      </c>
      <c r="P3072" s="49">
        <f t="shared" si="300"/>
        <v>91.179428571428588</v>
      </c>
      <c r="Q3072" s="49">
        <f t="shared" si="298"/>
        <v>92.582857142858757</v>
      </c>
      <c r="R3072" s="49">
        <f t="shared" si="299"/>
        <v>94.189714285714302</v>
      </c>
    </row>
    <row r="3073" spans="12:18" hidden="1">
      <c r="L3073" s="71"/>
      <c r="M3073" s="48">
        <v>18.39</v>
      </c>
      <c r="N3073" s="49">
        <f t="shared" si="296"/>
        <v>87.174857142858784</v>
      </c>
      <c r="O3073" s="49">
        <f t="shared" si="300"/>
        <v>89.281142857142882</v>
      </c>
      <c r="P3073" s="49">
        <f t="shared" si="300"/>
        <v>91.181142857142873</v>
      </c>
      <c r="Q3073" s="49">
        <f t="shared" si="298"/>
        <v>92.584285714287333</v>
      </c>
      <c r="R3073" s="49">
        <f t="shared" si="299"/>
        <v>94.190571428571445</v>
      </c>
    </row>
    <row r="3074" spans="12:18" hidden="1">
      <c r="L3074" s="71"/>
      <c r="M3074" s="48">
        <v>18.399999999999999</v>
      </c>
      <c r="N3074" s="49">
        <f t="shared" si="296"/>
        <v>87.177142857144503</v>
      </c>
      <c r="O3074" s="49">
        <f t="shared" si="300"/>
        <v>89.282857142857168</v>
      </c>
      <c r="P3074" s="49">
        <f t="shared" si="300"/>
        <v>91.182857142857159</v>
      </c>
      <c r="Q3074" s="49">
        <f t="shared" si="298"/>
        <v>92.585714285715909</v>
      </c>
      <c r="R3074" s="49">
        <f t="shared" si="299"/>
        <v>94.191428571428588</v>
      </c>
    </row>
    <row r="3075" spans="12:18" hidden="1">
      <c r="L3075" s="71"/>
      <c r="M3075" s="48">
        <v>18.41</v>
      </c>
      <c r="N3075" s="49">
        <f t="shared" si="296"/>
        <v>87.179428571430222</v>
      </c>
      <c r="O3075" s="49">
        <f t="shared" si="300"/>
        <v>89.284571428571454</v>
      </c>
      <c r="P3075" s="49">
        <f t="shared" si="300"/>
        <v>91.184571428571445</v>
      </c>
      <c r="Q3075" s="49">
        <f t="shared" si="298"/>
        <v>92.587142857144485</v>
      </c>
      <c r="R3075" s="49">
        <f t="shared" si="299"/>
        <v>94.192285714285731</v>
      </c>
    </row>
    <row r="3076" spans="12:18" hidden="1">
      <c r="L3076" s="71"/>
      <c r="M3076" s="48">
        <v>18.420000000000002</v>
      </c>
      <c r="N3076" s="49">
        <f t="shared" si="296"/>
        <v>87.181714285715941</v>
      </c>
      <c r="O3076" s="49">
        <f t="shared" si="300"/>
        <v>89.286285714285739</v>
      </c>
      <c r="P3076" s="49">
        <f t="shared" si="300"/>
        <v>91.186285714285731</v>
      </c>
      <c r="Q3076" s="49">
        <f t="shared" si="298"/>
        <v>92.588571428573061</v>
      </c>
      <c r="R3076" s="49">
        <f t="shared" si="299"/>
        <v>94.193142857142874</v>
      </c>
    </row>
    <row r="3077" spans="12:18" hidden="1">
      <c r="L3077" s="71"/>
      <c r="M3077" s="48">
        <v>18.43</v>
      </c>
      <c r="N3077" s="49">
        <f t="shared" si="296"/>
        <v>87.18400000000166</v>
      </c>
      <c r="O3077" s="49">
        <f t="shared" si="300"/>
        <v>89.288000000000025</v>
      </c>
      <c r="P3077" s="49">
        <f t="shared" si="300"/>
        <v>91.188000000000017</v>
      </c>
      <c r="Q3077" s="49">
        <f t="shared" si="298"/>
        <v>92.590000000001638</v>
      </c>
      <c r="R3077" s="49">
        <f t="shared" si="299"/>
        <v>94.194000000000017</v>
      </c>
    </row>
    <row r="3078" spans="12:18" hidden="1">
      <c r="L3078" s="71"/>
      <c r="M3078" s="48">
        <v>18.440000000000001</v>
      </c>
      <c r="N3078" s="49">
        <f t="shared" si="296"/>
        <v>87.186285714287379</v>
      </c>
      <c r="O3078" s="49">
        <f t="shared" si="300"/>
        <v>89.289714285714311</v>
      </c>
      <c r="P3078" s="49">
        <f t="shared" si="300"/>
        <v>91.189714285714302</v>
      </c>
      <c r="Q3078" s="49">
        <f t="shared" si="298"/>
        <v>92.591428571430214</v>
      </c>
      <c r="R3078" s="49">
        <f t="shared" si="299"/>
        <v>94.19485714285716</v>
      </c>
    </row>
    <row r="3079" spans="12:18" hidden="1">
      <c r="L3079" s="71"/>
      <c r="M3079" s="48">
        <v>18.45</v>
      </c>
      <c r="N3079" s="49">
        <f t="shared" si="296"/>
        <v>87.188571428573098</v>
      </c>
      <c r="O3079" s="49">
        <f t="shared" si="300"/>
        <v>89.291428571428597</v>
      </c>
      <c r="P3079" s="49">
        <f t="shared" si="300"/>
        <v>91.191428571428588</v>
      </c>
      <c r="Q3079" s="49">
        <f t="shared" si="298"/>
        <v>92.59285714285879</v>
      </c>
      <c r="R3079" s="49">
        <f t="shared" si="299"/>
        <v>94.195714285714303</v>
      </c>
    </row>
    <row r="3080" spans="12:18" hidden="1">
      <c r="L3080" s="71"/>
      <c r="M3080" s="48">
        <v>18.46</v>
      </c>
      <c r="N3080" s="49">
        <f t="shared" si="296"/>
        <v>87.190857142858817</v>
      </c>
      <c r="O3080" s="49">
        <f t="shared" si="300"/>
        <v>89.293142857142882</v>
      </c>
      <c r="P3080" s="49">
        <f t="shared" si="300"/>
        <v>91.193142857142874</v>
      </c>
      <c r="Q3080" s="49">
        <f t="shared" si="298"/>
        <v>92.594285714287366</v>
      </c>
      <c r="R3080" s="49">
        <f t="shared" si="299"/>
        <v>94.196571428571445</v>
      </c>
    </row>
    <row r="3081" spans="12:18" hidden="1">
      <c r="L3081" s="71"/>
      <c r="M3081" s="48">
        <v>18.47</v>
      </c>
      <c r="N3081" s="49">
        <f t="shared" si="296"/>
        <v>87.193142857144537</v>
      </c>
      <c r="O3081" s="49">
        <f t="shared" si="300"/>
        <v>89.294857142857168</v>
      </c>
      <c r="P3081" s="49">
        <f t="shared" si="300"/>
        <v>91.19485714285716</v>
      </c>
      <c r="Q3081" s="49">
        <f t="shared" si="298"/>
        <v>92.595714285715943</v>
      </c>
      <c r="R3081" s="49">
        <f t="shared" si="299"/>
        <v>94.197428571428588</v>
      </c>
    </row>
    <row r="3082" spans="12:18" hidden="1">
      <c r="L3082" s="71"/>
      <c r="M3082" s="48">
        <v>18.48</v>
      </c>
      <c r="N3082" s="49">
        <f t="shared" si="296"/>
        <v>87.195428571430256</v>
      </c>
      <c r="O3082" s="49">
        <f t="shared" si="300"/>
        <v>89.296571428571454</v>
      </c>
      <c r="P3082" s="49">
        <f t="shared" si="300"/>
        <v>91.196571428571445</v>
      </c>
      <c r="Q3082" s="49">
        <f t="shared" si="298"/>
        <v>92.597142857144519</v>
      </c>
      <c r="R3082" s="49">
        <f t="shared" si="299"/>
        <v>94.198285714285731</v>
      </c>
    </row>
    <row r="3083" spans="12:18" hidden="1">
      <c r="L3083" s="71"/>
      <c r="M3083" s="48">
        <v>18.489999999999998</v>
      </c>
      <c r="N3083" s="49">
        <f t="shared" si="296"/>
        <v>87.197714285715975</v>
      </c>
      <c r="O3083" s="49">
        <f t="shared" si="300"/>
        <v>89.29828571428574</v>
      </c>
      <c r="P3083" s="49">
        <f t="shared" si="300"/>
        <v>91.198285714285731</v>
      </c>
      <c r="Q3083" s="49">
        <f t="shared" si="298"/>
        <v>92.598571428573095</v>
      </c>
      <c r="R3083" s="49">
        <f t="shared" si="299"/>
        <v>94.199142857142874</v>
      </c>
    </row>
    <row r="3084" spans="12:18" hidden="1">
      <c r="L3084" s="71"/>
      <c r="M3084" s="48">
        <v>18.5</v>
      </c>
      <c r="N3084" s="49">
        <v>87.2</v>
      </c>
      <c r="O3084" s="49">
        <v>89.3</v>
      </c>
      <c r="P3084" s="49">
        <v>91.2</v>
      </c>
      <c r="Q3084" s="49">
        <v>92.6</v>
      </c>
      <c r="R3084" s="49">
        <v>94.2</v>
      </c>
    </row>
    <row r="3085" spans="12:18" hidden="1">
      <c r="L3085" s="71"/>
      <c r="M3085" s="48">
        <v>18.510000000000002</v>
      </c>
      <c r="N3085" s="49">
        <f>N3084+0.002</f>
        <v>87.201999999999998</v>
      </c>
      <c r="O3085" s="49">
        <f>O3084+0.0017142857142857</f>
        <v>89.301714285714283</v>
      </c>
      <c r="P3085" s="49">
        <f>P3084+0.0011428571428571</f>
        <v>91.201142857142855</v>
      </c>
      <c r="Q3085" s="49">
        <f>Q3084+0.0011428571428571</f>
        <v>92.601142857142847</v>
      </c>
      <c r="R3085" s="49">
        <f>R3084+0.000857142857142857</f>
        <v>94.200857142857146</v>
      </c>
    </row>
    <row r="3086" spans="12:18" hidden="1">
      <c r="L3086" s="71"/>
      <c r="M3086" s="48">
        <v>18.52</v>
      </c>
      <c r="N3086" s="49">
        <f t="shared" ref="N3086:N3149" si="301">N3085+0.002</f>
        <v>87.203999999999994</v>
      </c>
      <c r="O3086" s="49">
        <f t="shared" ref="O3086:O3149" si="302">O3085+0.0017142857142857</f>
        <v>89.303428571428569</v>
      </c>
      <c r="P3086" s="49">
        <f t="shared" ref="P3086:Q3101" si="303">P3085+0.0011428571428571</f>
        <v>91.202285714285708</v>
      </c>
      <c r="Q3086" s="49">
        <f t="shared" si="303"/>
        <v>92.602285714285699</v>
      </c>
      <c r="R3086" s="49">
        <f t="shared" ref="R3086:R3149" si="304">R3085+0.000857142857142857</f>
        <v>94.201714285714289</v>
      </c>
    </row>
    <row r="3087" spans="12:18" hidden="1">
      <c r="L3087" s="71"/>
      <c r="M3087" s="48">
        <v>18.53</v>
      </c>
      <c r="N3087" s="49">
        <f t="shared" si="301"/>
        <v>87.205999999999989</v>
      </c>
      <c r="O3087" s="49">
        <f t="shared" si="302"/>
        <v>89.305142857142854</v>
      </c>
      <c r="P3087" s="49">
        <f t="shared" si="303"/>
        <v>91.20342857142856</v>
      </c>
      <c r="Q3087" s="49">
        <f t="shared" si="303"/>
        <v>92.603428571428552</v>
      </c>
      <c r="R3087" s="49">
        <f t="shared" si="304"/>
        <v>94.202571428571432</v>
      </c>
    </row>
    <row r="3088" spans="12:18" hidden="1">
      <c r="L3088" s="71"/>
      <c r="M3088" s="48">
        <v>18.54</v>
      </c>
      <c r="N3088" s="49">
        <f t="shared" si="301"/>
        <v>87.207999999999984</v>
      </c>
      <c r="O3088" s="49">
        <f t="shared" si="302"/>
        <v>89.30685714285714</v>
      </c>
      <c r="P3088" s="49">
        <f t="shared" si="303"/>
        <v>91.204571428571413</v>
      </c>
      <c r="Q3088" s="49">
        <f t="shared" si="303"/>
        <v>92.604571428571404</v>
      </c>
      <c r="R3088" s="49">
        <f t="shared" si="304"/>
        <v>94.203428571428574</v>
      </c>
    </row>
    <row r="3089" spans="12:18" hidden="1">
      <c r="L3089" s="71"/>
      <c r="M3089" s="48">
        <v>18.55</v>
      </c>
      <c r="N3089" s="49">
        <f t="shared" si="301"/>
        <v>87.20999999999998</v>
      </c>
      <c r="O3089" s="49">
        <f t="shared" si="302"/>
        <v>89.308571428571426</v>
      </c>
      <c r="P3089" s="49">
        <f t="shared" si="303"/>
        <v>91.205714285714265</v>
      </c>
      <c r="Q3089" s="49">
        <f t="shared" si="303"/>
        <v>92.605714285714257</v>
      </c>
      <c r="R3089" s="49">
        <f t="shared" si="304"/>
        <v>94.204285714285717</v>
      </c>
    </row>
    <row r="3090" spans="12:18" hidden="1">
      <c r="L3090" s="71"/>
      <c r="M3090" s="48">
        <v>18.559999999999999</v>
      </c>
      <c r="N3090" s="49">
        <f t="shared" si="301"/>
        <v>87.211999999999975</v>
      </c>
      <c r="O3090" s="49">
        <f t="shared" si="302"/>
        <v>89.310285714285712</v>
      </c>
      <c r="P3090" s="49">
        <f t="shared" si="303"/>
        <v>91.206857142857118</v>
      </c>
      <c r="Q3090" s="49">
        <f t="shared" si="303"/>
        <v>92.606857142857109</v>
      </c>
      <c r="R3090" s="49">
        <f t="shared" si="304"/>
        <v>94.20514285714286</v>
      </c>
    </row>
    <row r="3091" spans="12:18" hidden="1">
      <c r="L3091" s="71"/>
      <c r="M3091" s="48">
        <v>18.57</v>
      </c>
      <c r="N3091" s="49">
        <f t="shared" si="301"/>
        <v>87.21399999999997</v>
      </c>
      <c r="O3091" s="49">
        <f t="shared" si="302"/>
        <v>89.311999999999998</v>
      </c>
      <c r="P3091" s="49">
        <f t="shared" si="303"/>
        <v>91.20799999999997</v>
      </c>
      <c r="Q3091" s="49">
        <f t="shared" si="303"/>
        <v>92.607999999999961</v>
      </c>
      <c r="R3091" s="49">
        <f t="shared" si="304"/>
        <v>94.206000000000003</v>
      </c>
    </row>
    <row r="3092" spans="12:18" hidden="1">
      <c r="L3092" s="71"/>
      <c r="M3092" s="48">
        <v>18.579999999999998</v>
      </c>
      <c r="N3092" s="49">
        <f t="shared" si="301"/>
        <v>87.215999999999966</v>
      </c>
      <c r="O3092" s="49">
        <f t="shared" si="302"/>
        <v>89.313714285714283</v>
      </c>
      <c r="P3092" s="49">
        <f t="shared" si="303"/>
        <v>91.209142857142822</v>
      </c>
      <c r="Q3092" s="49">
        <f t="shared" si="303"/>
        <v>92.609142857142814</v>
      </c>
      <c r="R3092" s="49">
        <f t="shared" si="304"/>
        <v>94.206857142857146</v>
      </c>
    </row>
    <row r="3093" spans="12:18" hidden="1">
      <c r="L3093" s="71"/>
      <c r="M3093" s="48">
        <v>18.59</v>
      </c>
      <c r="N3093" s="49">
        <f t="shared" si="301"/>
        <v>87.217999999999961</v>
      </c>
      <c r="O3093" s="49">
        <f t="shared" si="302"/>
        <v>89.315428571428569</v>
      </c>
      <c r="P3093" s="49">
        <f t="shared" si="303"/>
        <v>91.210285714285675</v>
      </c>
      <c r="Q3093" s="49">
        <f t="shared" si="303"/>
        <v>92.610285714285666</v>
      </c>
      <c r="R3093" s="49">
        <f t="shared" si="304"/>
        <v>94.207714285714289</v>
      </c>
    </row>
    <row r="3094" spans="12:18" hidden="1">
      <c r="L3094" s="71"/>
      <c r="M3094" s="48">
        <v>18.600000000000001</v>
      </c>
      <c r="N3094" s="49">
        <f t="shared" si="301"/>
        <v>87.219999999999956</v>
      </c>
      <c r="O3094" s="49">
        <f t="shared" si="302"/>
        <v>89.317142857142855</v>
      </c>
      <c r="P3094" s="49">
        <f t="shared" si="303"/>
        <v>91.211428571428527</v>
      </c>
      <c r="Q3094" s="49">
        <f t="shared" si="303"/>
        <v>92.611428571428519</v>
      </c>
      <c r="R3094" s="49">
        <f t="shared" si="304"/>
        <v>94.208571428571432</v>
      </c>
    </row>
    <row r="3095" spans="12:18" hidden="1">
      <c r="L3095" s="71"/>
      <c r="M3095" s="48">
        <v>18.61</v>
      </c>
      <c r="N3095" s="49">
        <f t="shared" si="301"/>
        <v>87.221999999999952</v>
      </c>
      <c r="O3095" s="49">
        <f t="shared" si="302"/>
        <v>89.318857142857141</v>
      </c>
      <c r="P3095" s="49">
        <f t="shared" si="303"/>
        <v>91.21257142857138</v>
      </c>
      <c r="Q3095" s="49">
        <f t="shared" si="303"/>
        <v>92.612571428571371</v>
      </c>
      <c r="R3095" s="49">
        <f t="shared" si="304"/>
        <v>94.209428571428575</v>
      </c>
    </row>
    <row r="3096" spans="12:18" hidden="1">
      <c r="L3096" s="71"/>
      <c r="M3096" s="48">
        <v>18.62</v>
      </c>
      <c r="N3096" s="49">
        <f t="shared" si="301"/>
        <v>87.223999999999947</v>
      </c>
      <c r="O3096" s="49">
        <f t="shared" si="302"/>
        <v>89.320571428571427</v>
      </c>
      <c r="P3096" s="49">
        <f t="shared" si="303"/>
        <v>91.213714285714232</v>
      </c>
      <c r="Q3096" s="49">
        <f t="shared" si="303"/>
        <v>92.613714285714224</v>
      </c>
      <c r="R3096" s="49">
        <f t="shared" si="304"/>
        <v>94.210285714285718</v>
      </c>
    </row>
    <row r="3097" spans="12:18" hidden="1">
      <c r="L3097" s="71"/>
      <c r="M3097" s="48">
        <v>18.63</v>
      </c>
      <c r="N3097" s="49">
        <f t="shared" si="301"/>
        <v>87.225999999999942</v>
      </c>
      <c r="O3097" s="49">
        <f t="shared" si="302"/>
        <v>89.322285714285712</v>
      </c>
      <c r="P3097" s="49">
        <f t="shared" si="303"/>
        <v>91.214857142857085</v>
      </c>
      <c r="Q3097" s="49">
        <f t="shared" si="303"/>
        <v>92.614857142857076</v>
      </c>
      <c r="R3097" s="49">
        <f t="shared" si="304"/>
        <v>94.21114285714286</v>
      </c>
    </row>
    <row r="3098" spans="12:18" hidden="1">
      <c r="L3098" s="71"/>
      <c r="M3098" s="48">
        <v>18.64</v>
      </c>
      <c r="N3098" s="49">
        <f t="shared" si="301"/>
        <v>87.227999999999938</v>
      </c>
      <c r="O3098" s="49">
        <f t="shared" si="302"/>
        <v>89.323999999999998</v>
      </c>
      <c r="P3098" s="49">
        <f t="shared" si="303"/>
        <v>91.215999999999937</v>
      </c>
      <c r="Q3098" s="49">
        <f t="shared" si="303"/>
        <v>92.615999999999929</v>
      </c>
      <c r="R3098" s="49">
        <f t="shared" si="304"/>
        <v>94.212000000000003</v>
      </c>
    </row>
    <row r="3099" spans="12:18" hidden="1">
      <c r="L3099" s="71"/>
      <c r="M3099" s="48">
        <v>18.649999999999999</v>
      </c>
      <c r="N3099" s="49">
        <f t="shared" si="301"/>
        <v>87.229999999999933</v>
      </c>
      <c r="O3099" s="49">
        <f t="shared" si="302"/>
        <v>89.325714285714284</v>
      </c>
      <c r="P3099" s="49">
        <f t="shared" si="303"/>
        <v>91.21714285714279</v>
      </c>
      <c r="Q3099" s="49">
        <f t="shared" si="303"/>
        <v>92.617142857142781</v>
      </c>
      <c r="R3099" s="49">
        <f t="shared" si="304"/>
        <v>94.212857142857146</v>
      </c>
    </row>
    <row r="3100" spans="12:18" hidden="1">
      <c r="L3100" s="71"/>
      <c r="M3100" s="48">
        <v>18.66</v>
      </c>
      <c r="N3100" s="49">
        <f t="shared" si="301"/>
        <v>87.231999999999928</v>
      </c>
      <c r="O3100" s="49">
        <f t="shared" si="302"/>
        <v>89.32742857142857</v>
      </c>
      <c r="P3100" s="49">
        <f t="shared" si="303"/>
        <v>91.218285714285642</v>
      </c>
      <c r="Q3100" s="49">
        <f t="shared" si="303"/>
        <v>92.618285714285634</v>
      </c>
      <c r="R3100" s="49">
        <f t="shared" si="304"/>
        <v>94.213714285714289</v>
      </c>
    </row>
    <row r="3101" spans="12:18" hidden="1">
      <c r="L3101" s="71"/>
      <c r="M3101" s="48">
        <v>18.670000000000002</v>
      </c>
      <c r="N3101" s="49">
        <f t="shared" si="301"/>
        <v>87.233999999999924</v>
      </c>
      <c r="O3101" s="49">
        <f t="shared" si="302"/>
        <v>89.329142857142855</v>
      </c>
      <c r="P3101" s="49">
        <f t="shared" si="303"/>
        <v>91.219428571428494</v>
      </c>
      <c r="Q3101" s="49">
        <f t="shared" si="303"/>
        <v>92.619428571428486</v>
      </c>
      <c r="R3101" s="49">
        <f t="shared" si="304"/>
        <v>94.214571428571432</v>
      </c>
    </row>
    <row r="3102" spans="12:18" hidden="1">
      <c r="L3102" s="71"/>
      <c r="M3102" s="48">
        <v>18.68</v>
      </c>
      <c r="N3102" s="49">
        <f t="shared" si="301"/>
        <v>87.235999999999919</v>
      </c>
      <c r="O3102" s="49">
        <f t="shared" si="302"/>
        <v>89.330857142857141</v>
      </c>
      <c r="P3102" s="49">
        <f t="shared" ref="P3102:Q3117" si="305">P3101+0.0011428571428571</f>
        <v>91.220571428571347</v>
      </c>
      <c r="Q3102" s="49">
        <f t="shared" si="305"/>
        <v>92.620571428571338</v>
      </c>
      <c r="R3102" s="49">
        <f t="shared" si="304"/>
        <v>94.215428571428575</v>
      </c>
    </row>
    <row r="3103" spans="12:18" hidden="1">
      <c r="L3103" s="71"/>
      <c r="M3103" s="48">
        <v>18.690000000000001</v>
      </c>
      <c r="N3103" s="49">
        <f t="shared" si="301"/>
        <v>87.237999999999914</v>
      </c>
      <c r="O3103" s="49">
        <f t="shared" si="302"/>
        <v>89.332571428571427</v>
      </c>
      <c r="P3103" s="49">
        <f t="shared" si="305"/>
        <v>91.221714285714199</v>
      </c>
      <c r="Q3103" s="49">
        <f t="shared" si="305"/>
        <v>92.621714285714191</v>
      </c>
      <c r="R3103" s="49">
        <f t="shared" si="304"/>
        <v>94.216285714285718</v>
      </c>
    </row>
    <row r="3104" spans="12:18" hidden="1">
      <c r="L3104" s="71"/>
      <c r="M3104" s="48">
        <v>18.7</v>
      </c>
      <c r="N3104" s="49">
        <f t="shared" si="301"/>
        <v>87.23999999999991</v>
      </c>
      <c r="O3104" s="49">
        <f t="shared" si="302"/>
        <v>89.334285714285713</v>
      </c>
      <c r="P3104" s="49">
        <f t="shared" si="305"/>
        <v>91.222857142857052</v>
      </c>
      <c r="Q3104" s="49">
        <f t="shared" si="305"/>
        <v>92.622857142857043</v>
      </c>
      <c r="R3104" s="49">
        <f t="shared" si="304"/>
        <v>94.217142857142861</v>
      </c>
    </row>
    <row r="3105" spans="12:18" hidden="1">
      <c r="L3105" s="71"/>
      <c r="M3105" s="48">
        <v>18.71</v>
      </c>
      <c r="N3105" s="49">
        <f t="shared" si="301"/>
        <v>87.241999999999905</v>
      </c>
      <c r="O3105" s="49">
        <f t="shared" si="302"/>
        <v>89.335999999999999</v>
      </c>
      <c r="P3105" s="49">
        <f t="shared" si="305"/>
        <v>91.223999999999904</v>
      </c>
      <c r="Q3105" s="49">
        <f t="shared" si="305"/>
        <v>92.623999999999896</v>
      </c>
      <c r="R3105" s="49">
        <f t="shared" si="304"/>
        <v>94.218000000000004</v>
      </c>
    </row>
    <row r="3106" spans="12:18" hidden="1">
      <c r="L3106" s="71"/>
      <c r="M3106" s="48">
        <v>18.72</v>
      </c>
      <c r="N3106" s="49">
        <f t="shared" si="301"/>
        <v>87.2439999999999</v>
      </c>
      <c r="O3106" s="49">
        <f t="shared" si="302"/>
        <v>89.337714285714284</v>
      </c>
      <c r="P3106" s="49">
        <f t="shared" si="305"/>
        <v>91.225142857142757</v>
      </c>
      <c r="Q3106" s="49">
        <f t="shared" si="305"/>
        <v>92.625142857142748</v>
      </c>
      <c r="R3106" s="49">
        <f t="shared" si="304"/>
        <v>94.218857142857146</v>
      </c>
    </row>
    <row r="3107" spans="12:18" hidden="1">
      <c r="L3107" s="71"/>
      <c r="M3107" s="48">
        <v>18.73</v>
      </c>
      <c r="N3107" s="49">
        <f t="shared" si="301"/>
        <v>87.245999999999896</v>
      </c>
      <c r="O3107" s="49">
        <f t="shared" si="302"/>
        <v>89.33942857142857</v>
      </c>
      <c r="P3107" s="49">
        <f t="shared" si="305"/>
        <v>91.226285714285609</v>
      </c>
      <c r="Q3107" s="49">
        <f t="shared" si="305"/>
        <v>92.626285714285601</v>
      </c>
      <c r="R3107" s="49">
        <f t="shared" si="304"/>
        <v>94.219714285714289</v>
      </c>
    </row>
    <row r="3108" spans="12:18" hidden="1">
      <c r="L3108" s="71"/>
      <c r="M3108" s="48">
        <v>18.739999999999998</v>
      </c>
      <c r="N3108" s="49">
        <f t="shared" si="301"/>
        <v>87.247999999999891</v>
      </c>
      <c r="O3108" s="49">
        <f t="shared" si="302"/>
        <v>89.341142857142856</v>
      </c>
      <c r="P3108" s="49">
        <f t="shared" si="305"/>
        <v>91.227428571428462</v>
      </c>
      <c r="Q3108" s="49">
        <f t="shared" si="305"/>
        <v>92.627428571428453</v>
      </c>
      <c r="R3108" s="49">
        <f t="shared" si="304"/>
        <v>94.220571428571432</v>
      </c>
    </row>
    <row r="3109" spans="12:18" hidden="1">
      <c r="L3109" s="71"/>
      <c r="M3109" s="48">
        <v>18.75</v>
      </c>
      <c r="N3109" s="49">
        <f t="shared" si="301"/>
        <v>87.249999999999886</v>
      </c>
      <c r="O3109" s="49">
        <f t="shared" si="302"/>
        <v>89.342857142857142</v>
      </c>
      <c r="P3109" s="49">
        <f t="shared" si="305"/>
        <v>91.228571428571314</v>
      </c>
      <c r="Q3109" s="49">
        <f t="shared" si="305"/>
        <v>92.628571428571306</v>
      </c>
      <c r="R3109" s="49">
        <f t="shared" si="304"/>
        <v>94.221428571428575</v>
      </c>
    </row>
    <row r="3110" spans="12:18" hidden="1">
      <c r="L3110" s="71"/>
      <c r="M3110" s="48">
        <v>18.760000000000002</v>
      </c>
      <c r="N3110" s="49">
        <f t="shared" si="301"/>
        <v>87.251999999999882</v>
      </c>
      <c r="O3110" s="49">
        <f t="shared" si="302"/>
        <v>89.344571428571427</v>
      </c>
      <c r="P3110" s="49">
        <f t="shared" si="305"/>
        <v>91.229714285714167</v>
      </c>
      <c r="Q3110" s="49">
        <f t="shared" si="305"/>
        <v>92.629714285714158</v>
      </c>
      <c r="R3110" s="49">
        <f t="shared" si="304"/>
        <v>94.222285714285718</v>
      </c>
    </row>
    <row r="3111" spans="12:18" hidden="1">
      <c r="L3111" s="71"/>
      <c r="M3111" s="48">
        <v>18.77</v>
      </c>
      <c r="N3111" s="49">
        <f t="shared" si="301"/>
        <v>87.253999999999877</v>
      </c>
      <c r="O3111" s="49">
        <f t="shared" si="302"/>
        <v>89.346285714285713</v>
      </c>
      <c r="P3111" s="49">
        <f t="shared" si="305"/>
        <v>91.230857142857019</v>
      </c>
      <c r="Q3111" s="49">
        <f t="shared" si="305"/>
        <v>92.63085714285701</v>
      </c>
      <c r="R3111" s="49">
        <f t="shared" si="304"/>
        <v>94.223142857142861</v>
      </c>
    </row>
    <row r="3112" spans="12:18" hidden="1">
      <c r="L3112" s="71"/>
      <c r="M3112" s="48">
        <v>18.78</v>
      </c>
      <c r="N3112" s="49">
        <f t="shared" si="301"/>
        <v>87.255999999999872</v>
      </c>
      <c r="O3112" s="49">
        <f t="shared" si="302"/>
        <v>89.347999999999999</v>
      </c>
      <c r="P3112" s="49">
        <f t="shared" si="305"/>
        <v>91.231999999999871</v>
      </c>
      <c r="Q3112" s="49">
        <f t="shared" si="305"/>
        <v>92.631999999999863</v>
      </c>
      <c r="R3112" s="49">
        <f t="shared" si="304"/>
        <v>94.224000000000004</v>
      </c>
    </row>
    <row r="3113" spans="12:18" hidden="1">
      <c r="L3113" s="71"/>
      <c r="M3113" s="48">
        <v>18.79</v>
      </c>
      <c r="N3113" s="49">
        <f t="shared" si="301"/>
        <v>87.257999999999868</v>
      </c>
      <c r="O3113" s="49">
        <f t="shared" si="302"/>
        <v>89.349714285714285</v>
      </c>
      <c r="P3113" s="49">
        <f t="shared" si="305"/>
        <v>91.233142857142724</v>
      </c>
      <c r="Q3113" s="49">
        <f t="shared" si="305"/>
        <v>92.633142857142715</v>
      </c>
      <c r="R3113" s="49">
        <f t="shared" si="304"/>
        <v>94.224857142857147</v>
      </c>
    </row>
    <row r="3114" spans="12:18" hidden="1">
      <c r="L3114" s="71"/>
      <c r="M3114" s="48">
        <v>18.8</v>
      </c>
      <c r="N3114" s="49">
        <f t="shared" si="301"/>
        <v>87.259999999999863</v>
      </c>
      <c r="O3114" s="49">
        <f t="shared" si="302"/>
        <v>89.351428571428571</v>
      </c>
      <c r="P3114" s="49">
        <f t="shared" si="305"/>
        <v>91.234285714285576</v>
      </c>
      <c r="Q3114" s="49">
        <f t="shared" si="305"/>
        <v>92.634285714285568</v>
      </c>
      <c r="R3114" s="49">
        <f t="shared" si="304"/>
        <v>94.22571428571429</v>
      </c>
    </row>
    <row r="3115" spans="12:18" hidden="1">
      <c r="L3115" s="71"/>
      <c r="M3115" s="48">
        <v>18.809999999999999</v>
      </c>
      <c r="N3115" s="49">
        <f t="shared" si="301"/>
        <v>87.261999999999858</v>
      </c>
      <c r="O3115" s="49">
        <f t="shared" si="302"/>
        <v>89.353142857142856</v>
      </c>
      <c r="P3115" s="49">
        <f t="shared" si="305"/>
        <v>91.235428571428429</v>
      </c>
      <c r="Q3115" s="49">
        <f t="shared" si="305"/>
        <v>92.63542857142842</v>
      </c>
      <c r="R3115" s="49">
        <f t="shared" si="304"/>
        <v>94.226571428571432</v>
      </c>
    </row>
    <row r="3116" spans="12:18" hidden="1">
      <c r="L3116" s="71"/>
      <c r="M3116" s="48">
        <v>18.82</v>
      </c>
      <c r="N3116" s="49">
        <f t="shared" si="301"/>
        <v>87.263999999999854</v>
      </c>
      <c r="O3116" s="49">
        <f t="shared" si="302"/>
        <v>89.354857142857142</v>
      </c>
      <c r="P3116" s="49">
        <f t="shared" si="305"/>
        <v>91.236571428571281</v>
      </c>
      <c r="Q3116" s="49">
        <f t="shared" si="305"/>
        <v>92.636571428571273</v>
      </c>
      <c r="R3116" s="49">
        <f t="shared" si="304"/>
        <v>94.227428571428575</v>
      </c>
    </row>
    <row r="3117" spans="12:18" hidden="1">
      <c r="L3117" s="71"/>
      <c r="M3117" s="48">
        <v>18.829999999999998</v>
      </c>
      <c r="N3117" s="49">
        <f t="shared" si="301"/>
        <v>87.265999999999849</v>
      </c>
      <c r="O3117" s="49">
        <f t="shared" si="302"/>
        <v>89.356571428571428</v>
      </c>
      <c r="P3117" s="49">
        <f t="shared" si="305"/>
        <v>91.237714285714134</v>
      </c>
      <c r="Q3117" s="49">
        <f t="shared" si="305"/>
        <v>92.637714285714125</v>
      </c>
      <c r="R3117" s="49">
        <f t="shared" si="304"/>
        <v>94.228285714285718</v>
      </c>
    </row>
    <row r="3118" spans="12:18" hidden="1">
      <c r="L3118" s="71"/>
      <c r="M3118" s="48">
        <v>18.84</v>
      </c>
      <c r="N3118" s="49">
        <f t="shared" si="301"/>
        <v>87.267999999999844</v>
      </c>
      <c r="O3118" s="49">
        <f t="shared" si="302"/>
        <v>89.358285714285714</v>
      </c>
      <c r="P3118" s="49">
        <f t="shared" ref="P3118:Q3133" si="306">P3117+0.0011428571428571</f>
        <v>91.238857142856986</v>
      </c>
      <c r="Q3118" s="49">
        <f t="shared" si="306"/>
        <v>92.638857142856978</v>
      </c>
      <c r="R3118" s="49">
        <f t="shared" si="304"/>
        <v>94.229142857142861</v>
      </c>
    </row>
    <row r="3119" spans="12:18" hidden="1">
      <c r="L3119" s="71"/>
      <c r="M3119" s="48">
        <v>18.850000000000001</v>
      </c>
      <c r="N3119" s="49">
        <f t="shared" si="301"/>
        <v>87.26999999999984</v>
      </c>
      <c r="O3119" s="49">
        <f t="shared" si="302"/>
        <v>89.36</v>
      </c>
      <c r="P3119" s="49">
        <f t="shared" si="306"/>
        <v>91.239999999999839</v>
      </c>
      <c r="Q3119" s="49">
        <f t="shared" si="306"/>
        <v>92.63999999999983</v>
      </c>
      <c r="R3119" s="49">
        <f t="shared" si="304"/>
        <v>94.23</v>
      </c>
    </row>
    <row r="3120" spans="12:18" hidden="1">
      <c r="L3120" s="71"/>
      <c r="M3120" s="48">
        <v>18.86</v>
      </c>
      <c r="N3120" s="49">
        <f t="shared" si="301"/>
        <v>87.271999999999835</v>
      </c>
      <c r="O3120" s="49">
        <f t="shared" si="302"/>
        <v>89.361714285714285</v>
      </c>
      <c r="P3120" s="49">
        <f t="shared" si="306"/>
        <v>91.241142857142691</v>
      </c>
      <c r="Q3120" s="49">
        <f t="shared" si="306"/>
        <v>92.641142857142682</v>
      </c>
      <c r="R3120" s="49">
        <f t="shared" si="304"/>
        <v>94.230857142857147</v>
      </c>
    </row>
    <row r="3121" spans="12:18" hidden="1">
      <c r="L3121" s="71"/>
      <c r="M3121" s="48">
        <v>18.87</v>
      </c>
      <c r="N3121" s="49">
        <f t="shared" si="301"/>
        <v>87.27399999999983</v>
      </c>
      <c r="O3121" s="49">
        <f t="shared" si="302"/>
        <v>89.363428571428571</v>
      </c>
      <c r="P3121" s="49">
        <f t="shared" si="306"/>
        <v>91.242285714285543</v>
      </c>
      <c r="Q3121" s="49">
        <f t="shared" si="306"/>
        <v>92.642285714285535</v>
      </c>
      <c r="R3121" s="49">
        <f t="shared" si="304"/>
        <v>94.23171428571429</v>
      </c>
    </row>
    <row r="3122" spans="12:18" hidden="1">
      <c r="L3122" s="71"/>
      <c r="M3122" s="48">
        <v>18.88</v>
      </c>
      <c r="N3122" s="49">
        <f t="shared" si="301"/>
        <v>87.275999999999826</v>
      </c>
      <c r="O3122" s="49">
        <f t="shared" si="302"/>
        <v>89.365142857142857</v>
      </c>
      <c r="P3122" s="49">
        <f t="shared" si="306"/>
        <v>91.243428571428396</v>
      </c>
      <c r="Q3122" s="49">
        <f t="shared" si="306"/>
        <v>92.643428571428387</v>
      </c>
      <c r="R3122" s="49">
        <f t="shared" si="304"/>
        <v>94.232571428571433</v>
      </c>
    </row>
    <row r="3123" spans="12:18" hidden="1">
      <c r="L3123" s="71"/>
      <c r="M3123" s="48">
        <v>18.89</v>
      </c>
      <c r="N3123" s="49">
        <f t="shared" si="301"/>
        <v>87.277999999999821</v>
      </c>
      <c r="O3123" s="49">
        <f t="shared" si="302"/>
        <v>89.366857142857143</v>
      </c>
      <c r="P3123" s="49">
        <f t="shared" si="306"/>
        <v>91.244571428571248</v>
      </c>
      <c r="Q3123" s="49">
        <f t="shared" si="306"/>
        <v>92.64457142857124</v>
      </c>
      <c r="R3123" s="49">
        <f t="shared" si="304"/>
        <v>94.233428571428576</v>
      </c>
    </row>
    <row r="3124" spans="12:18" hidden="1">
      <c r="L3124" s="71"/>
      <c r="M3124" s="48">
        <v>18.899999999999999</v>
      </c>
      <c r="N3124" s="49">
        <f t="shared" si="301"/>
        <v>87.279999999999816</v>
      </c>
      <c r="O3124" s="49">
        <f t="shared" si="302"/>
        <v>89.368571428571428</v>
      </c>
      <c r="P3124" s="49">
        <f t="shared" si="306"/>
        <v>91.245714285714101</v>
      </c>
      <c r="Q3124" s="49">
        <f t="shared" si="306"/>
        <v>92.645714285714092</v>
      </c>
      <c r="R3124" s="49">
        <f t="shared" si="304"/>
        <v>94.234285714285718</v>
      </c>
    </row>
    <row r="3125" spans="12:18" hidden="1">
      <c r="L3125" s="71"/>
      <c r="M3125" s="48">
        <v>18.91</v>
      </c>
      <c r="N3125" s="49">
        <f t="shared" si="301"/>
        <v>87.281999999999812</v>
      </c>
      <c r="O3125" s="49">
        <f t="shared" si="302"/>
        <v>89.370285714285714</v>
      </c>
      <c r="P3125" s="49">
        <f t="shared" si="306"/>
        <v>91.246857142856953</v>
      </c>
      <c r="Q3125" s="49">
        <f t="shared" si="306"/>
        <v>92.646857142856945</v>
      </c>
      <c r="R3125" s="49">
        <f t="shared" si="304"/>
        <v>94.235142857142861</v>
      </c>
    </row>
    <row r="3126" spans="12:18" hidden="1">
      <c r="L3126" s="71"/>
      <c r="M3126" s="48">
        <v>18.920000000000002</v>
      </c>
      <c r="N3126" s="49">
        <f t="shared" si="301"/>
        <v>87.283999999999807</v>
      </c>
      <c r="O3126" s="49">
        <f t="shared" si="302"/>
        <v>89.372</v>
      </c>
      <c r="P3126" s="49">
        <f t="shared" si="306"/>
        <v>91.247999999999806</v>
      </c>
      <c r="Q3126" s="49">
        <f t="shared" si="306"/>
        <v>92.647999999999797</v>
      </c>
      <c r="R3126" s="49">
        <f t="shared" si="304"/>
        <v>94.236000000000004</v>
      </c>
    </row>
    <row r="3127" spans="12:18" hidden="1">
      <c r="L3127" s="71"/>
      <c r="M3127" s="48">
        <v>18.93</v>
      </c>
      <c r="N3127" s="49">
        <f t="shared" si="301"/>
        <v>87.285999999999802</v>
      </c>
      <c r="O3127" s="49">
        <f t="shared" si="302"/>
        <v>89.373714285714286</v>
      </c>
      <c r="P3127" s="49">
        <f t="shared" si="306"/>
        <v>91.249142857142658</v>
      </c>
      <c r="Q3127" s="49">
        <f t="shared" si="306"/>
        <v>92.64914285714265</v>
      </c>
      <c r="R3127" s="49">
        <f t="shared" si="304"/>
        <v>94.236857142857147</v>
      </c>
    </row>
    <row r="3128" spans="12:18" hidden="1">
      <c r="L3128" s="71"/>
      <c r="M3128" s="48">
        <v>18.940000000000001</v>
      </c>
      <c r="N3128" s="49">
        <f t="shared" si="301"/>
        <v>87.287999999999798</v>
      </c>
      <c r="O3128" s="49">
        <f t="shared" si="302"/>
        <v>89.375428571428571</v>
      </c>
      <c r="P3128" s="49">
        <f t="shared" si="306"/>
        <v>91.250285714285511</v>
      </c>
      <c r="Q3128" s="49">
        <f t="shared" si="306"/>
        <v>92.650285714285502</v>
      </c>
      <c r="R3128" s="49">
        <f t="shared" si="304"/>
        <v>94.23771428571429</v>
      </c>
    </row>
    <row r="3129" spans="12:18" hidden="1">
      <c r="L3129" s="71"/>
      <c r="M3129" s="48">
        <v>18.95</v>
      </c>
      <c r="N3129" s="49">
        <f t="shared" si="301"/>
        <v>87.289999999999793</v>
      </c>
      <c r="O3129" s="49">
        <f t="shared" si="302"/>
        <v>89.377142857142857</v>
      </c>
      <c r="P3129" s="49">
        <f t="shared" si="306"/>
        <v>91.251428571428363</v>
      </c>
      <c r="Q3129" s="49">
        <f t="shared" si="306"/>
        <v>92.651428571428355</v>
      </c>
      <c r="R3129" s="49">
        <f t="shared" si="304"/>
        <v>94.238571428571433</v>
      </c>
    </row>
    <row r="3130" spans="12:18" hidden="1">
      <c r="L3130" s="71"/>
      <c r="M3130" s="48">
        <v>18.96</v>
      </c>
      <c r="N3130" s="49">
        <f t="shared" si="301"/>
        <v>87.291999999999788</v>
      </c>
      <c r="O3130" s="49">
        <f t="shared" si="302"/>
        <v>89.378857142857143</v>
      </c>
      <c r="P3130" s="49">
        <f t="shared" si="306"/>
        <v>91.252571428571216</v>
      </c>
      <c r="Q3130" s="49">
        <f t="shared" si="306"/>
        <v>92.652571428571207</v>
      </c>
      <c r="R3130" s="49">
        <f t="shared" si="304"/>
        <v>94.239428571428576</v>
      </c>
    </row>
    <row r="3131" spans="12:18" hidden="1">
      <c r="L3131" s="71"/>
      <c r="M3131" s="48">
        <v>18.97</v>
      </c>
      <c r="N3131" s="49">
        <f t="shared" si="301"/>
        <v>87.293999999999784</v>
      </c>
      <c r="O3131" s="49">
        <f t="shared" si="302"/>
        <v>89.380571428571429</v>
      </c>
      <c r="P3131" s="49">
        <f t="shared" si="306"/>
        <v>91.253714285714068</v>
      </c>
      <c r="Q3131" s="49">
        <f t="shared" si="306"/>
        <v>92.653714285714059</v>
      </c>
      <c r="R3131" s="49">
        <f t="shared" si="304"/>
        <v>94.240285714285719</v>
      </c>
    </row>
    <row r="3132" spans="12:18" hidden="1">
      <c r="L3132" s="71"/>
      <c r="M3132" s="48">
        <v>18.98</v>
      </c>
      <c r="N3132" s="49">
        <f t="shared" si="301"/>
        <v>87.295999999999779</v>
      </c>
      <c r="O3132" s="49">
        <f t="shared" si="302"/>
        <v>89.382285714285715</v>
      </c>
      <c r="P3132" s="49">
        <f t="shared" si="306"/>
        <v>91.25485714285692</v>
      </c>
      <c r="Q3132" s="49">
        <f t="shared" si="306"/>
        <v>92.654857142856912</v>
      </c>
      <c r="R3132" s="49">
        <f t="shared" si="304"/>
        <v>94.241142857142862</v>
      </c>
    </row>
    <row r="3133" spans="12:18" hidden="1">
      <c r="L3133" s="71"/>
      <c r="M3133" s="48">
        <v>18.989999999999998</v>
      </c>
      <c r="N3133" s="49">
        <f t="shared" si="301"/>
        <v>87.297999999999774</v>
      </c>
      <c r="O3133" s="49">
        <f t="shared" si="302"/>
        <v>89.384</v>
      </c>
      <c r="P3133" s="49">
        <f t="shared" si="306"/>
        <v>91.255999999999773</v>
      </c>
      <c r="Q3133" s="49">
        <f t="shared" si="306"/>
        <v>92.655999999999764</v>
      </c>
      <c r="R3133" s="49">
        <f t="shared" si="304"/>
        <v>94.242000000000004</v>
      </c>
    </row>
    <row r="3134" spans="12:18" hidden="1">
      <c r="L3134" s="71"/>
      <c r="M3134" s="48">
        <v>19</v>
      </c>
      <c r="N3134" s="49">
        <f t="shared" si="301"/>
        <v>87.29999999999977</v>
      </c>
      <c r="O3134" s="49">
        <f t="shared" si="302"/>
        <v>89.385714285714286</v>
      </c>
      <c r="P3134" s="49">
        <f t="shared" ref="P3134:Q3149" si="307">P3133+0.0011428571428571</f>
        <v>91.257142857142625</v>
      </c>
      <c r="Q3134" s="49">
        <f t="shared" si="307"/>
        <v>92.657142857142617</v>
      </c>
      <c r="R3134" s="49">
        <f t="shared" si="304"/>
        <v>94.242857142857147</v>
      </c>
    </row>
    <row r="3135" spans="12:18" hidden="1">
      <c r="L3135" s="71"/>
      <c r="M3135" s="48">
        <v>19.010000000000002</v>
      </c>
      <c r="N3135" s="49">
        <f t="shared" si="301"/>
        <v>87.301999999999765</v>
      </c>
      <c r="O3135" s="49">
        <f t="shared" si="302"/>
        <v>89.387428571428572</v>
      </c>
      <c r="P3135" s="49">
        <f t="shared" si="307"/>
        <v>91.258285714285478</v>
      </c>
      <c r="Q3135" s="49">
        <f t="shared" si="307"/>
        <v>92.658285714285469</v>
      </c>
      <c r="R3135" s="49">
        <f t="shared" si="304"/>
        <v>94.24371428571429</v>
      </c>
    </row>
    <row r="3136" spans="12:18" hidden="1">
      <c r="L3136" s="71"/>
      <c r="M3136" s="48">
        <v>19.02</v>
      </c>
      <c r="N3136" s="49">
        <f t="shared" si="301"/>
        <v>87.30399999999976</v>
      </c>
      <c r="O3136" s="49">
        <f t="shared" si="302"/>
        <v>89.389142857142858</v>
      </c>
      <c r="P3136" s="49">
        <f t="shared" si="307"/>
        <v>91.25942857142833</v>
      </c>
      <c r="Q3136" s="49">
        <f t="shared" si="307"/>
        <v>92.659428571428322</v>
      </c>
      <c r="R3136" s="49">
        <f t="shared" si="304"/>
        <v>94.244571428571433</v>
      </c>
    </row>
    <row r="3137" spans="12:18" hidden="1">
      <c r="L3137" s="71"/>
      <c r="M3137" s="48">
        <v>19.03</v>
      </c>
      <c r="N3137" s="49">
        <f t="shared" si="301"/>
        <v>87.305999999999756</v>
      </c>
      <c r="O3137" s="49">
        <f t="shared" si="302"/>
        <v>89.390857142857143</v>
      </c>
      <c r="P3137" s="49">
        <f t="shared" si="307"/>
        <v>91.260571428571183</v>
      </c>
      <c r="Q3137" s="49">
        <f t="shared" si="307"/>
        <v>92.660571428571174</v>
      </c>
      <c r="R3137" s="49">
        <f t="shared" si="304"/>
        <v>94.245428571428576</v>
      </c>
    </row>
    <row r="3138" spans="12:18" hidden="1">
      <c r="L3138" s="71"/>
      <c r="M3138" s="48">
        <v>19.04</v>
      </c>
      <c r="N3138" s="49">
        <f t="shared" si="301"/>
        <v>87.307999999999751</v>
      </c>
      <c r="O3138" s="49">
        <f t="shared" si="302"/>
        <v>89.392571428571429</v>
      </c>
      <c r="P3138" s="49">
        <f t="shared" si="307"/>
        <v>91.261714285714035</v>
      </c>
      <c r="Q3138" s="49">
        <f t="shared" si="307"/>
        <v>92.661714285714027</v>
      </c>
      <c r="R3138" s="49">
        <f t="shared" si="304"/>
        <v>94.246285714285719</v>
      </c>
    </row>
    <row r="3139" spans="12:18" hidden="1">
      <c r="L3139" s="71"/>
      <c r="M3139" s="48">
        <v>19.05</v>
      </c>
      <c r="N3139" s="49">
        <f t="shared" si="301"/>
        <v>87.309999999999746</v>
      </c>
      <c r="O3139" s="49">
        <f t="shared" si="302"/>
        <v>89.394285714285715</v>
      </c>
      <c r="P3139" s="49">
        <f t="shared" si="307"/>
        <v>91.262857142856888</v>
      </c>
      <c r="Q3139" s="49">
        <f t="shared" si="307"/>
        <v>92.662857142856879</v>
      </c>
      <c r="R3139" s="49">
        <f t="shared" si="304"/>
        <v>94.247142857142862</v>
      </c>
    </row>
    <row r="3140" spans="12:18" hidden="1">
      <c r="L3140" s="71"/>
      <c r="M3140" s="48">
        <v>19.059999999999999</v>
      </c>
      <c r="N3140" s="49">
        <f t="shared" si="301"/>
        <v>87.311999999999742</v>
      </c>
      <c r="O3140" s="49">
        <f t="shared" si="302"/>
        <v>89.396000000000001</v>
      </c>
      <c r="P3140" s="49">
        <f t="shared" si="307"/>
        <v>91.26399999999974</v>
      </c>
      <c r="Q3140" s="49">
        <f t="shared" si="307"/>
        <v>92.663999999999731</v>
      </c>
      <c r="R3140" s="49">
        <f t="shared" si="304"/>
        <v>94.248000000000005</v>
      </c>
    </row>
    <row r="3141" spans="12:18" hidden="1">
      <c r="L3141" s="71"/>
      <c r="M3141" s="48">
        <v>19.07</v>
      </c>
      <c r="N3141" s="49">
        <f t="shared" si="301"/>
        <v>87.313999999999737</v>
      </c>
      <c r="O3141" s="49">
        <f t="shared" si="302"/>
        <v>89.397714285714287</v>
      </c>
      <c r="P3141" s="49">
        <f t="shared" si="307"/>
        <v>91.265142857142592</v>
      </c>
      <c r="Q3141" s="49">
        <f t="shared" si="307"/>
        <v>92.665142857142584</v>
      </c>
      <c r="R3141" s="49">
        <f t="shared" si="304"/>
        <v>94.248857142857148</v>
      </c>
    </row>
    <row r="3142" spans="12:18" hidden="1">
      <c r="L3142" s="71"/>
      <c r="M3142" s="48">
        <v>19.079999999999998</v>
      </c>
      <c r="N3142" s="49">
        <f t="shared" si="301"/>
        <v>87.315999999999732</v>
      </c>
      <c r="O3142" s="49">
        <f t="shared" si="302"/>
        <v>89.399428571428572</v>
      </c>
      <c r="P3142" s="49">
        <f t="shared" si="307"/>
        <v>91.266285714285445</v>
      </c>
      <c r="Q3142" s="49">
        <f t="shared" si="307"/>
        <v>92.666285714285436</v>
      </c>
      <c r="R3142" s="49">
        <f t="shared" si="304"/>
        <v>94.24971428571429</v>
      </c>
    </row>
    <row r="3143" spans="12:18" hidden="1">
      <c r="L3143" s="71"/>
      <c r="M3143" s="48">
        <v>19.09</v>
      </c>
      <c r="N3143" s="49">
        <f t="shared" si="301"/>
        <v>87.317999999999728</v>
      </c>
      <c r="O3143" s="49">
        <f t="shared" si="302"/>
        <v>89.401142857142858</v>
      </c>
      <c r="P3143" s="49">
        <f t="shared" si="307"/>
        <v>91.267428571428297</v>
      </c>
      <c r="Q3143" s="49">
        <f t="shared" si="307"/>
        <v>92.667428571428289</v>
      </c>
      <c r="R3143" s="49">
        <f t="shared" si="304"/>
        <v>94.250571428571433</v>
      </c>
    </row>
    <row r="3144" spans="12:18" hidden="1">
      <c r="L3144" s="71"/>
      <c r="M3144" s="48">
        <v>19.100000000000001</v>
      </c>
      <c r="N3144" s="49">
        <f t="shared" si="301"/>
        <v>87.319999999999723</v>
      </c>
      <c r="O3144" s="49">
        <f t="shared" si="302"/>
        <v>89.402857142857144</v>
      </c>
      <c r="P3144" s="49">
        <f t="shared" si="307"/>
        <v>91.26857142857115</v>
      </c>
      <c r="Q3144" s="49">
        <f t="shared" si="307"/>
        <v>92.668571428571141</v>
      </c>
      <c r="R3144" s="49">
        <f t="shared" si="304"/>
        <v>94.251428571428576</v>
      </c>
    </row>
    <row r="3145" spans="12:18" hidden="1">
      <c r="L3145" s="71"/>
      <c r="M3145" s="48">
        <v>19.11</v>
      </c>
      <c r="N3145" s="49">
        <f t="shared" si="301"/>
        <v>87.321999999999719</v>
      </c>
      <c r="O3145" s="49">
        <f t="shared" si="302"/>
        <v>89.40457142857143</v>
      </c>
      <c r="P3145" s="49">
        <f t="shared" si="307"/>
        <v>91.269714285714002</v>
      </c>
      <c r="Q3145" s="49">
        <f t="shared" si="307"/>
        <v>92.669714285713994</v>
      </c>
      <c r="R3145" s="49">
        <f t="shared" si="304"/>
        <v>94.252285714285719</v>
      </c>
    </row>
    <row r="3146" spans="12:18" hidden="1">
      <c r="L3146" s="71"/>
      <c r="M3146" s="48">
        <v>19.12</v>
      </c>
      <c r="N3146" s="49">
        <f t="shared" si="301"/>
        <v>87.323999999999714</v>
      </c>
      <c r="O3146" s="49">
        <f t="shared" si="302"/>
        <v>89.406285714285715</v>
      </c>
      <c r="P3146" s="49">
        <f t="shared" si="307"/>
        <v>91.270857142856855</v>
      </c>
      <c r="Q3146" s="49">
        <f t="shared" si="307"/>
        <v>92.670857142856846</v>
      </c>
      <c r="R3146" s="49">
        <f t="shared" si="304"/>
        <v>94.253142857142862</v>
      </c>
    </row>
    <row r="3147" spans="12:18" hidden="1">
      <c r="L3147" s="71"/>
      <c r="M3147" s="48">
        <v>19.13</v>
      </c>
      <c r="N3147" s="49">
        <f t="shared" si="301"/>
        <v>87.325999999999709</v>
      </c>
      <c r="O3147" s="49">
        <f t="shared" si="302"/>
        <v>89.408000000000001</v>
      </c>
      <c r="P3147" s="49">
        <f t="shared" si="307"/>
        <v>91.271999999999707</v>
      </c>
      <c r="Q3147" s="49">
        <f t="shared" si="307"/>
        <v>92.671999999999699</v>
      </c>
      <c r="R3147" s="49">
        <f t="shared" si="304"/>
        <v>94.254000000000005</v>
      </c>
    </row>
    <row r="3148" spans="12:18" hidden="1">
      <c r="L3148" s="71"/>
      <c r="M3148" s="48">
        <v>19.14</v>
      </c>
      <c r="N3148" s="49">
        <f t="shared" si="301"/>
        <v>87.327999999999705</v>
      </c>
      <c r="O3148" s="49">
        <f t="shared" si="302"/>
        <v>89.409714285714287</v>
      </c>
      <c r="P3148" s="49">
        <f t="shared" si="307"/>
        <v>91.27314285714256</v>
      </c>
      <c r="Q3148" s="49">
        <f t="shared" si="307"/>
        <v>92.673142857142551</v>
      </c>
      <c r="R3148" s="49">
        <f t="shared" si="304"/>
        <v>94.254857142857148</v>
      </c>
    </row>
    <row r="3149" spans="12:18" hidden="1">
      <c r="L3149" s="71"/>
      <c r="M3149" s="48">
        <v>19.149999999999999</v>
      </c>
      <c r="N3149" s="49">
        <f t="shared" si="301"/>
        <v>87.3299999999997</v>
      </c>
      <c r="O3149" s="49">
        <f t="shared" si="302"/>
        <v>89.411428571428573</v>
      </c>
      <c r="P3149" s="49">
        <f t="shared" si="307"/>
        <v>91.274285714285412</v>
      </c>
      <c r="Q3149" s="49">
        <f t="shared" si="307"/>
        <v>92.674285714285404</v>
      </c>
      <c r="R3149" s="49">
        <f t="shared" si="304"/>
        <v>94.255714285714291</v>
      </c>
    </row>
    <row r="3150" spans="12:18" hidden="1">
      <c r="L3150" s="71"/>
      <c r="M3150" s="48">
        <v>19.16</v>
      </c>
      <c r="N3150" s="49">
        <f t="shared" ref="N3150:N3213" si="308">N3149+0.002</f>
        <v>87.331999999999695</v>
      </c>
      <c r="O3150" s="49">
        <f t="shared" ref="O3150:O3213" si="309">O3149+0.0017142857142857</f>
        <v>89.413142857142859</v>
      </c>
      <c r="P3150" s="49">
        <f t="shared" ref="P3150:Q3165" si="310">P3149+0.0011428571428571</f>
        <v>91.275428571428264</v>
      </c>
      <c r="Q3150" s="49">
        <f t="shared" si="310"/>
        <v>92.675428571428256</v>
      </c>
      <c r="R3150" s="49">
        <f t="shared" ref="R3150:R3213" si="311">R3149+0.000857142857142857</f>
        <v>94.256571428571434</v>
      </c>
    </row>
    <row r="3151" spans="12:18" hidden="1">
      <c r="L3151" s="71"/>
      <c r="M3151" s="48">
        <v>19.170000000000002</v>
      </c>
      <c r="N3151" s="49">
        <f t="shared" si="308"/>
        <v>87.333999999999691</v>
      </c>
      <c r="O3151" s="49">
        <f t="shared" si="309"/>
        <v>89.414857142857144</v>
      </c>
      <c r="P3151" s="49">
        <f t="shared" si="310"/>
        <v>91.276571428571117</v>
      </c>
      <c r="Q3151" s="49">
        <f t="shared" si="310"/>
        <v>92.676571428571108</v>
      </c>
      <c r="R3151" s="49">
        <f t="shared" si="311"/>
        <v>94.257428571428576</v>
      </c>
    </row>
    <row r="3152" spans="12:18" hidden="1">
      <c r="L3152" s="71"/>
      <c r="M3152" s="48">
        <v>19.18</v>
      </c>
      <c r="N3152" s="49">
        <f t="shared" si="308"/>
        <v>87.335999999999686</v>
      </c>
      <c r="O3152" s="49">
        <f t="shared" si="309"/>
        <v>89.41657142857143</v>
      </c>
      <c r="P3152" s="49">
        <f t="shared" si="310"/>
        <v>91.277714285713969</v>
      </c>
      <c r="Q3152" s="49">
        <f t="shared" si="310"/>
        <v>92.677714285713961</v>
      </c>
      <c r="R3152" s="49">
        <f t="shared" si="311"/>
        <v>94.258285714285719</v>
      </c>
    </row>
    <row r="3153" spans="12:18" hidden="1">
      <c r="L3153" s="71"/>
      <c r="M3153" s="48">
        <v>19.190000000000001</v>
      </c>
      <c r="N3153" s="49">
        <f t="shared" si="308"/>
        <v>87.337999999999681</v>
      </c>
      <c r="O3153" s="49">
        <f t="shared" si="309"/>
        <v>89.418285714285716</v>
      </c>
      <c r="P3153" s="49">
        <f t="shared" si="310"/>
        <v>91.278857142856822</v>
      </c>
      <c r="Q3153" s="49">
        <f t="shared" si="310"/>
        <v>92.678857142856813</v>
      </c>
      <c r="R3153" s="49">
        <f t="shared" si="311"/>
        <v>94.259142857142862</v>
      </c>
    </row>
    <row r="3154" spans="12:18" hidden="1">
      <c r="L3154" s="71"/>
      <c r="M3154" s="48">
        <v>19.2</v>
      </c>
      <c r="N3154" s="49">
        <f t="shared" si="308"/>
        <v>87.339999999999677</v>
      </c>
      <c r="O3154" s="49">
        <f t="shared" si="309"/>
        <v>89.42</v>
      </c>
      <c r="P3154" s="49">
        <f t="shared" si="310"/>
        <v>91.279999999999674</v>
      </c>
      <c r="Q3154" s="49">
        <f t="shared" si="310"/>
        <v>92.679999999999666</v>
      </c>
      <c r="R3154" s="49">
        <f t="shared" si="311"/>
        <v>94.26</v>
      </c>
    </row>
    <row r="3155" spans="12:18" hidden="1">
      <c r="L3155" s="71"/>
      <c r="M3155" s="48">
        <v>19.21</v>
      </c>
      <c r="N3155" s="49">
        <f t="shared" si="308"/>
        <v>87.341999999999672</v>
      </c>
      <c r="O3155" s="49">
        <f t="shared" si="309"/>
        <v>89.421714285714287</v>
      </c>
      <c r="P3155" s="49">
        <f t="shared" si="310"/>
        <v>91.281142857142527</v>
      </c>
      <c r="Q3155" s="49">
        <f t="shared" si="310"/>
        <v>92.681142857142518</v>
      </c>
      <c r="R3155" s="49">
        <f t="shared" si="311"/>
        <v>94.260857142857148</v>
      </c>
    </row>
    <row r="3156" spans="12:18" hidden="1">
      <c r="L3156" s="71"/>
      <c r="M3156" s="48">
        <v>19.22</v>
      </c>
      <c r="N3156" s="49">
        <f t="shared" si="308"/>
        <v>87.343999999999667</v>
      </c>
      <c r="O3156" s="49">
        <f t="shared" si="309"/>
        <v>89.423428571428573</v>
      </c>
      <c r="P3156" s="49">
        <f t="shared" si="310"/>
        <v>91.282285714285379</v>
      </c>
      <c r="Q3156" s="49">
        <f t="shared" si="310"/>
        <v>92.682285714285371</v>
      </c>
      <c r="R3156" s="49">
        <f t="shared" si="311"/>
        <v>94.261714285714291</v>
      </c>
    </row>
    <row r="3157" spans="12:18" hidden="1">
      <c r="L3157" s="71"/>
      <c r="M3157" s="48">
        <v>19.23</v>
      </c>
      <c r="N3157" s="49">
        <f t="shared" si="308"/>
        <v>87.345999999999663</v>
      </c>
      <c r="O3157" s="49">
        <f t="shared" si="309"/>
        <v>89.425142857142859</v>
      </c>
      <c r="P3157" s="49">
        <f t="shared" si="310"/>
        <v>91.283428571428232</v>
      </c>
      <c r="Q3157" s="49">
        <f t="shared" si="310"/>
        <v>92.683428571428223</v>
      </c>
      <c r="R3157" s="49">
        <f t="shared" si="311"/>
        <v>94.262571428571434</v>
      </c>
    </row>
    <row r="3158" spans="12:18" hidden="1">
      <c r="L3158" s="71"/>
      <c r="M3158" s="48">
        <v>19.239999999999998</v>
      </c>
      <c r="N3158" s="49">
        <f t="shared" si="308"/>
        <v>87.347999999999658</v>
      </c>
      <c r="O3158" s="49">
        <f t="shared" si="309"/>
        <v>89.426857142857145</v>
      </c>
      <c r="P3158" s="49">
        <f t="shared" si="310"/>
        <v>91.284571428571084</v>
      </c>
      <c r="Q3158" s="49">
        <f t="shared" si="310"/>
        <v>92.684571428571076</v>
      </c>
      <c r="R3158" s="49">
        <f t="shared" si="311"/>
        <v>94.263428571428577</v>
      </c>
    </row>
    <row r="3159" spans="12:18" hidden="1">
      <c r="L3159" s="71"/>
      <c r="M3159" s="48">
        <v>19.25</v>
      </c>
      <c r="N3159" s="49">
        <f t="shared" si="308"/>
        <v>87.349999999999653</v>
      </c>
      <c r="O3159" s="49">
        <f t="shared" si="309"/>
        <v>89.428571428571431</v>
      </c>
      <c r="P3159" s="49">
        <f t="shared" si="310"/>
        <v>91.285714285713937</v>
      </c>
      <c r="Q3159" s="49">
        <f t="shared" si="310"/>
        <v>92.685714285713928</v>
      </c>
      <c r="R3159" s="49">
        <f t="shared" si="311"/>
        <v>94.26428571428572</v>
      </c>
    </row>
    <row r="3160" spans="12:18" hidden="1">
      <c r="L3160" s="71"/>
      <c r="M3160" s="48">
        <v>19.260000000000002</v>
      </c>
      <c r="N3160" s="49">
        <f t="shared" si="308"/>
        <v>87.351999999999649</v>
      </c>
      <c r="O3160" s="49">
        <f t="shared" si="309"/>
        <v>89.430285714285716</v>
      </c>
      <c r="P3160" s="49">
        <f t="shared" si="310"/>
        <v>91.286857142856789</v>
      </c>
      <c r="Q3160" s="49">
        <f t="shared" si="310"/>
        <v>92.68685714285678</v>
      </c>
      <c r="R3160" s="49">
        <f t="shared" si="311"/>
        <v>94.265142857142862</v>
      </c>
    </row>
    <row r="3161" spans="12:18" hidden="1">
      <c r="L3161" s="71"/>
      <c r="M3161" s="48">
        <v>19.27</v>
      </c>
      <c r="N3161" s="49">
        <f t="shared" si="308"/>
        <v>87.353999999999644</v>
      </c>
      <c r="O3161" s="49">
        <f t="shared" si="309"/>
        <v>89.432000000000002</v>
      </c>
      <c r="P3161" s="49">
        <f t="shared" si="310"/>
        <v>91.287999999999641</v>
      </c>
      <c r="Q3161" s="49">
        <f t="shared" si="310"/>
        <v>92.687999999999633</v>
      </c>
      <c r="R3161" s="49">
        <f t="shared" si="311"/>
        <v>94.266000000000005</v>
      </c>
    </row>
    <row r="3162" spans="12:18" hidden="1">
      <c r="L3162" s="71"/>
      <c r="M3162" s="48">
        <v>19.28</v>
      </c>
      <c r="N3162" s="49">
        <f t="shared" si="308"/>
        <v>87.355999999999639</v>
      </c>
      <c r="O3162" s="49">
        <f t="shared" si="309"/>
        <v>89.433714285714288</v>
      </c>
      <c r="P3162" s="49">
        <f t="shared" si="310"/>
        <v>91.289142857142494</v>
      </c>
      <c r="Q3162" s="49">
        <f t="shared" si="310"/>
        <v>92.689142857142485</v>
      </c>
      <c r="R3162" s="49">
        <f t="shared" si="311"/>
        <v>94.266857142857148</v>
      </c>
    </row>
    <row r="3163" spans="12:18" hidden="1">
      <c r="L3163" s="71"/>
      <c r="M3163" s="48">
        <v>19.29</v>
      </c>
      <c r="N3163" s="49">
        <f t="shared" si="308"/>
        <v>87.357999999999635</v>
      </c>
      <c r="O3163" s="49">
        <f t="shared" si="309"/>
        <v>89.435428571428574</v>
      </c>
      <c r="P3163" s="49">
        <f t="shared" si="310"/>
        <v>91.290285714285346</v>
      </c>
      <c r="Q3163" s="49">
        <f t="shared" si="310"/>
        <v>92.690285714285338</v>
      </c>
      <c r="R3163" s="49">
        <f t="shared" si="311"/>
        <v>94.267714285714291</v>
      </c>
    </row>
    <row r="3164" spans="12:18" hidden="1">
      <c r="L3164" s="71"/>
      <c r="M3164" s="48">
        <v>19.3</v>
      </c>
      <c r="N3164" s="49">
        <f t="shared" si="308"/>
        <v>87.35999999999963</v>
      </c>
      <c r="O3164" s="49">
        <f t="shared" si="309"/>
        <v>89.437142857142859</v>
      </c>
      <c r="P3164" s="49">
        <f t="shared" si="310"/>
        <v>91.291428571428199</v>
      </c>
      <c r="Q3164" s="49">
        <f t="shared" si="310"/>
        <v>92.69142857142819</v>
      </c>
      <c r="R3164" s="49">
        <f t="shared" si="311"/>
        <v>94.268571428571434</v>
      </c>
    </row>
    <row r="3165" spans="12:18" hidden="1">
      <c r="L3165" s="71"/>
      <c r="M3165" s="48">
        <v>19.309999999999999</v>
      </c>
      <c r="N3165" s="49">
        <f t="shared" si="308"/>
        <v>87.361999999999625</v>
      </c>
      <c r="O3165" s="49">
        <f t="shared" si="309"/>
        <v>89.438857142857145</v>
      </c>
      <c r="P3165" s="49">
        <f t="shared" si="310"/>
        <v>91.292571428571051</v>
      </c>
      <c r="Q3165" s="49">
        <f t="shared" si="310"/>
        <v>92.692571428571043</v>
      </c>
      <c r="R3165" s="49">
        <f t="shared" si="311"/>
        <v>94.269428571428577</v>
      </c>
    </row>
    <row r="3166" spans="12:18" hidden="1">
      <c r="L3166" s="71"/>
      <c r="M3166" s="48">
        <v>19.32</v>
      </c>
      <c r="N3166" s="49">
        <f t="shared" si="308"/>
        <v>87.363999999999621</v>
      </c>
      <c r="O3166" s="49">
        <f t="shared" si="309"/>
        <v>89.440571428571431</v>
      </c>
      <c r="P3166" s="49">
        <f t="shared" ref="P3166:Q3181" si="312">P3165+0.0011428571428571</f>
        <v>91.293714285713904</v>
      </c>
      <c r="Q3166" s="49">
        <f t="shared" si="312"/>
        <v>92.693714285713895</v>
      </c>
      <c r="R3166" s="49">
        <f t="shared" si="311"/>
        <v>94.27028571428572</v>
      </c>
    </row>
    <row r="3167" spans="12:18" hidden="1">
      <c r="L3167" s="71"/>
      <c r="M3167" s="48">
        <v>19.329999999999998</v>
      </c>
      <c r="N3167" s="49">
        <f t="shared" si="308"/>
        <v>87.365999999999616</v>
      </c>
      <c r="O3167" s="49">
        <f t="shared" si="309"/>
        <v>89.442285714285717</v>
      </c>
      <c r="P3167" s="49">
        <f t="shared" si="312"/>
        <v>91.294857142856756</v>
      </c>
      <c r="Q3167" s="49">
        <f t="shared" si="312"/>
        <v>92.694857142856748</v>
      </c>
      <c r="R3167" s="49">
        <f t="shared" si="311"/>
        <v>94.271142857142863</v>
      </c>
    </row>
    <row r="3168" spans="12:18" hidden="1">
      <c r="L3168" s="71"/>
      <c r="M3168" s="48">
        <v>19.34</v>
      </c>
      <c r="N3168" s="49">
        <f t="shared" si="308"/>
        <v>87.367999999999611</v>
      </c>
      <c r="O3168" s="49">
        <f t="shared" si="309"/>
        <v>89.444000000000003</v>
      </c>
      <c r="P3168" s="49">
        <f t="shared" si="312"/>
        <v>91.295999999999609</v>
      </c>
      <c r="Q3168" s="49">
        <f t="shared" si="312"/>
        <v>92.6959999999996</v>
      </c>
      <c r="R3168" s="49">
        <f t="shared" si="311"/>
        <v>94.272000000000006</v>
      </c>
    </row>
    <row r="3169" spans="12:18" hidden="1">
      <c r="L3169" s="71"/>
      <c r="M3169" s="48">
        <v>19.350000000000001</v>
      </c>
      <c r="N3169" s="49">
        <f t="shared" si="308"/>
        <v>87.369999999999607</v>
      </c>
      <c r="O3169" s="49">
        <f t="shared" si="309"/>
        <v>89.445714285714288</v>
      </c>
      <c r="P3169" s="49">
        <f t="shared" si="312"/>
        <v>91.297142857142461</v>
      </c>
      <c r="Q3169" s="49">
        <f t="shared" si="312"/>
        <v>92.697142857142452</v>
      </c>
      <c r="R3169" s="49">
        <f t="shared" si="311"/>
        <v>94.272857142857148</v>
      </c>
    </row>
    <row r="3170" spans="12:18" hidden="1">
      <c r="L3170" s="71"/>
      <c r="M3170" s="48">
        <v>19.36</v>
      </c>
      <c r="N3170" s="49">
        <f t="shared" si="308"/>
        <v>87.371999999999602</v>
      </c>
      <c r="O3170" s="49">
        <f t="shared" si="309"/>
        <v>89.447428571428574</v>
      </c>
      <c r="P3170" s="49">
        <f t="shared" si="312"/>
        <v>91.298285714285313</v>
      </c>
      <c r="Q3170" s="49">
        <f t="shared" si="312"/>
        <v>92.698285714285305</v>
      </c>
      <c r="R3170" s="49">
        <f t="shared" si="311"/>
        <v>94.273714285714291</v>
      </c>
    </row>
    <row r="3171" spans="12:18" hidden="1">
      <c r="L3171" s="71"/>
      <c r="M3171" s="48">
        <v>19.37</v>
      </c>
      <c r="N3171" s="49">
        <f t="shared" si="308"/>
        <v>87.373999999999597</v>
      </c>
      <c r="O3171" s="49">
        <f t="shared" si="309"/>
        <v>89.44914285714286</v>
      </c>
      <c r="P3171" s="49">
        <f t="shared" si="312"/>
        <v>91.299428571428166</v>
      </c>
      <c r="Q3171" s="49">
        <f t="shared" si="312"/>
        <v>92.699428571428157</v>
      </c>
      <c r="R3171" s="49">
        <f t="shared" si="311"/>
        <v>94.274571428571434</v>
      </c>
    </row>
    <row r="3172" spans="12:18" hidden="1">
      <c r="L3172" s="71"/>
      <c r="M3172" s="48">
        <v>19.38</v>
      </c>
      <c r="N3172" s="49">
        <f t="shared" si="308"/>
        <v>87.375999999999593</v>
      </c>
      <c r="O3172" s="49">
        <f t="shared" si="309"/>
        <v>89.450857142857146</v>
      </c>
      <c r="P3172" s="49">
        <f t="shared" si="312"/>
        <v>91.300571428571018</v>
      </c>
      <c r="Q3172" s="49">
        <f t="shared" si="312"/>
        <v>92.70057142857101</v>
      </c>
      <c r="R3172" s="49">
        <f t="shared" si="311"/>
        <v>94.275428571428577</v>
      </c>
    </row>
    <row r="3173" spans="12:18" hidden="1">
      <c r="L3173" s="71"/>
      <c r="M3173" s="48">
        <v>19.39</v>
      </c>
      <c r="N3173" s="49">
        <f t="shared" si="308"/>
        <v>87.377999999999588</v>
      </c>
      <c r="O3173" s="49">
        <f t="shared" si="309"/>
        <v>89.452571428571432</v>
      </c>
      <c r="P3173" s="49">
        <f t="shared" si="312"/>
        <v>91.301714285713871</v>
      </c>
      <c r="Q3173" s="49">
        <f t="shared" si="312"/>
        <v>92.701714285713862</v>
      </c>
      <c r="R3173" s="49">
        <f t="shared" si="311"/>
        <v>94.27628571428572</v>
      </c>
    </row>
    <row r="3174" spans="12:18" hidden="1">
      <c r="L3174" s="71"/>
      <c r="M3174" s="48">
        <v>19.399999999999999</v>
      </c>
      <c r="N3174" s="49">
        <f t="shared" si="308"/>
        <v>87.379999999999583</v>
      </c>
      <c r="O3174" s="49">
        <f t="shared" si="309"/>
        <v>89.454285714285717</v>
      </c>
      <c r="P3174" s="49">
        <f t="shared" si="312"/>
        <v>91.302857142856723</v>
      </c>
      <c r="Q3174" s="49">
        <f t="shared" si="312"/>
        <v>92.702857142856715</v>
      </c>
      <c r="R3174" s="49">
        <f t="shared" si="311"/>
        <v>94.277142857142863</v>
      </c>
    </row>
    <row r="3175" spans="12:18" hidden="1">
      <c r="L3175" s="71"/>
      <c r="M3175" s="48">
        <v>19.41</v>
      </c>
      <c r="N3175" s="49">
        <f t="shared" si="308"/>
        <v>87.381999999999579</v>
      </c>
      <c r="O3175" s="49">
        <f t="shared" si="309"/>
        <v>89.456000000000003</v>
      </c>
      <c r="P3175" s="49">
        <f t="shared" si="312"/>
        <v>91.303999999999576</v>
      </c>
      <c r="Q3175" s="49">
        <f t="shared" si="312"/>
        <v>92.703999999999567</v>
      </c>
      <c r="R3175" s="49">
        <f t="shared" si="311"/>
        <v>94.278000000000006</v>
      </c>
    </row>
    <row r="3176" spans="12:18" hidden="1">
      <c r="L3176" s="71"/>
      <c r="M3176" s="48">
        <v>19.420000000000002</v>
      </c>
      <c r="N3176" s="49">
        <f t="shared" si="308"/>
        <v>87.383999999999574</v>
      </c>
      <c r="O3176" s="49">
        <f t="shared" si="309"/>
        <v>89.457714285714289</v>
      </c>
      <c r="P3176" s="49">
        <f t="shared" si="312"/>
        <v>91.305142857142428</v>
      </c>
      <c r="Q3176" s="49">
        <f t="shared" si="312"/>
        <v>92.70514285714242</v>
      </c>
      <c r="R3176" s="49">
        <f t="shared" si="311"/>
        <v>94.278857142857149</v>
      </c>
    </row>
    <row r="3177" spans="12:18" hidden="1">
      <c r="L3177" s="71"/>
      <c r="M3177" s="48">
        <v>19.43</v>
      </c>
      <c r="N3177" s="49">
        <f t="shared" si="308"/>
        <v>87.385999999999569</v>
      </c>
      <c r="O3177" s="49">
        <f t="shared" si="309"/>
        <v>89.459428571428575</v>
      </c>
      <c r="P3177" s="49">
        <f t="shared" si="312"/>
        <v>91.306285714285281</v>
      </c>
      <c r="Q3177" s="49">
        <f t="shared" si="312"/>
        <v>92.706285714285272</v>
      </c>
      <c r="R3177" s="49">
        <f t="shared" si="311"/>
        <v>94.279714285714292</v>
      </c>
    </row>
    <row r="3178" spans="12:18" hidden="1">
      <c r="L3178" s="71"/>
      <c r="M3178" s="48">
        <v>19.440000000000001</v>
      </c>
      <c r="N3178" s="49">
        <f t="shared" si="308"/>
        <v>87.387999999999565</v>
      </c>
      <c r="O3178" s="49">
        <f t="shared" si="309"/>
        <v>89.46114285714286</v>
      </c>
      <c r="P3178" s="49">
        <f t="shared" si="312"/>
        <v>91.307428571428133</v>
      </c>
      <c r="Q3178" s="49">
        <f t="shared" si="312"/>
        <v>92.707428571428125</v>
      </c>
      <c r="R3178" s="49">
        <f t="shared" si="311"/>
        <v>94.280571428571434</v>
      </c>
    </row>
    <row r="3179" spans="12:18" hidden="1">
      <c r="L3179" s="71"/>
      <c r="M3179" s="48">
        <v>19.45</v>
      </c>
      <c r="N3179" s="49">
        <f t="shared" si="308"/>
        <v>87.38999999999956</v>
      </c>
      <c r="O3179" s="49">
        <f t="shared" si="309"/>
        <v>89.462857142857146</v>
      </c>
      <c r="P3179" s="49">
        <f t="shared" si="312"/>
        <v>91.308571428570986</v>
      </c>
      <c r="Q3179" s="49">
        <f t="shared" si="312"/>
        <v>92.708571428570977</v>
      </c>
      <c r="R3179" s="49">
        <f t="shared" si="311"/>
        <v>94.281428571428577</v>
      </c>
    </row>
    <row r="3180" spans="12:18" hidden="1">
      <c r="L3180" s="71"/>
      <c r="M3180" s="48">
        <v>19.46</v>
      </c>
      <c r="N3180" s="49">
        <f t="shared" si="308"/>
        <v>87.391999999999555</v>
      </c>
      <c r="O3180" s="49">
        <f t="shared" si="309"/>
        <v>89.464571428571432</v>
      </c>
      <c r="P3180" s="49">
        <f t="shared" si="312"/>
        <v>91.309714285713838</v>
      </c>
      <c r="Q3180" s="49">
        <f t="shared" si="312"/>
        <v>92.709714285713829</v>
      </c>
      <c r="R3180" s="49">
        <f t="shared" si="311"/>
        <v>94.28228571428572</v>
      </c>
    </row>
    <row r="3181" spans="12:18" hidden="1">
      <c r="L3181" s="71"/>
      <c r="M3181" s="48">
        <v>19.47</v>
      </c>
      <c r="N3181" s="49">
        <f t="shared" si="308"/>
        <v>87.393999999999551</v>
      </c>
      <c r="O3181" s="49">
        <f t="shared" si="309"/>
        <v>89.466285714285718</v>
      </c>
      <c r="P3181" s="49">
        <f t="shared" si="312"/>
        <v>91.31085714285669</v>
      </c>
      <c r="Q3181" s="49">
        <f t="shared" si="312"/>
        <v>92.710857142856682</v>
      </c>
      <c r="R3181" s="49">
        <f t="shared" si="311"/>
        <v>94.283142857142863</v>
      </c>
    </row>
    <row r="3182" spans="12:18" hidden="1">
      <c r="L3182" s="71"/>
      <c r="M3182" s="48">
        <v>19.48</v>
      </c>
      <c r="N3182" s="49">
        <f t="shared" si="308"/>
        <v>87.395999999999546</v>
      </c>
      <c r="O3182" s="49">
        <f t="shared" si="309"/>
        <v>89.468000000000004</v>
      </c>
      <c r="P3182" s="49">
        <f t="shared" ref="P3182:Q3197" si="313">P3181+0.0011428571428571</f>
        <v>91.311999999999543</v>
      </c>
      <c r="Q3182" s="49">
        <f t="shared" si="313"/>
        <v>92.711999999999534</v>
      </c>
      <c r="R3182" s="49">
        <f t="shared" si="311"/>
        <v>94.284000000000006</v>
      </c>
    </row>
    <row r="3183" spans="12:18" hidden="1">
      <c r="L3183" s="71"/>
      <c r="M3183" s="48">
        <v>19.489999999999998</v>
      </c>
      <c r="N3183" s="49">
        <f t="shared" si="308"/>
        <v>87.397999999999541</v>
      </c>
      <c r="O3183" s="49">
        <f t="shared" si="309"/>
        <v>89.469714285714289</v>
      </c>
      <c r="P3183" s="49">
        <f t="shared" si="313"/>
        <v>91.313142857142395</v>
      </c>
      <c r="Q3183" s="49">
        <f t="shared" si="313"/>
        <v>92.713142857142387</v>
      </c>
      <c r="R3183" s="49">
        <f t="shared" si="311"/>
        <v>94.284857142857149</v>
      </c>
    </row>
    <row r="3184" spans="12:18" hidden="1">
      <c r="L3184" s="71"/>
      <c r="M3184" s="48">
        <v>19.5</v>
      </c>
      <c r="N3184" s="49">
        <f t="shared" si="308"/>
        <v>87.399999999999537</v>
      </c>
      <c r="O3184" s="49">
        <f t="shared" si="309"/>
        <v>89.471428571428575</v>
      </c>
      <c r="P3184" s="49">
        <f t="shared" si="313"/>
        <v>91.314285714285248</v>
      </c>
      <c r="Q3184" s="49">
        <f t="shared" si="313"/>
        <v>92.714285714285239</v>
      </c>
      <c r="R3184" s="49">
        <f t="shared" si="311"/>
        <v>94.285714285714292</v>
      </c>
    </row>
    <row r="3185" spans="12:18" hidden="1">
      <c r="L3185" s="71"/>
      <c r="M3185" s="48">
        <v>19.510000000000002</v>
      </c>
      <c r="N3185" s="49">
        <f t="shared" si="308"/>
        <v>87.401999999999532</v>
      </c>
      <c r="O3185" s="49">
        <f t="shared" si="309"/>
        <v>89.473142857142861</v>
      </c>
      <c r="P3185" s="49">
        <f t="shared" si="313"/>
        <v>91.3154285714281</v>
      </c>
      <c r="Q3185" s="49">
        <f t="shared" si="313"/>
        <v>92.715428571428092</v>
      </c>
      <c r="R3185" s="49">
        <f t="shared" si="311"/>
        <v>94.286571428571435</v>
      </c>
    </row>
    <row r="3186" spans="12:18" hidden="1">
      <c r="L3186" s="71"/>
      <c r="M3186" s="48">
        <v>19.52</v>
      </c>
      <c r="N3186" s="49">
        <f t="shared" si="308"/>
        <v>87.403999999999527</v>
      </c>
      <c r="O3186" s="49">
        <f t="shared" si="309"/>
        <v>89.474857142857147</v>
      </c>
      <c r="P3186" s="49">
        <f t="shared" si="313"/>
        <v>91.316571428570953</v>
      </c>
      <c r="Q3186" s="49">
        <f t="shared" si="313"/>
        <v>92.716571428570944</v>
      </c>
      <c r="R3186" s="49">
        <f t="shared" si="311"/>
        <v>94.287428571428578</v>
      </c>
    </row>
    <row r="3187" spans="12:18" hidden="1">
      <c r="L3187" s="71"/>
      <c r="M3187" s="48">
        <v>19.53</v>
      </c>
      <c r="N3187" s="49">
        <f t="shared" si="308"/>
        <v>87.405999999999523</v>
      </c>
      <c r="O3187" s="49">
        <f t="shared" si="309"/>
        <v>89.476571428571432</v>
      </c>
      <c r="P3187" s="49">
        <f t="shared" si="313"/>
        <v>91.317714285713805</v>
      </c>
      <c r="Q3187" s="49">
        <f t="shared" si="313"/>
        <v>92.717714285713797</v>
      </c>
      <c r="R3187" s="49">
        <f t="shared" si="311"/>
        <v>94.28828571428572</v>
      </c>
    </row>
    <row r="3188" spans="12:18" hidden="1">
      <c r="L3188" s="71"/>
      <c r="M3188" s="48">
        <v>19.54</v>
      </c>
      <c r="N3188" s="49">
        <f t="shared" si="308"/>
        <v>87.407999999999518</v>
      </c>
      <c r="O3188" s="49">
        <f t="shared" si="309"/>
        <v>89.478285714285718</v>
      </c>
      <c r="P3188" s="49">
        <f t="shared" si="313"/>
        <v>91.318857142856658</v>
      </c>
      <c r="Q3188" s="49">
        <f t="shared" si="313"/>
        <v>92.718857142856649</v>
      </c>
      <c r="R3188" s="49">
        <f t="shared" si="311"/>
        <v>94.289142857142863</v>
      </c>
    </row>
    <row r="3189" spans="12:18" hidden="1">
      <c r="L3189" s="71"/>
      <c r="M3189" s="48">
        <v>19.55</v>
      </c>
      <c r="N3189" s="49">
        <f t="shared" si="308"/>
        <v>87.409999999999513</v>
      </c>
      <c r="O3189" s="49">
        <f t="shared" si="309"/>
        <v>89.48</v>
      </c>
      <c r="P3189" s="49">
        <f t="shared" si="313"/>
        <v>91.31999999999951</v>
      </c>
      <c r="Q3189" s="49">
        <f t="shared" si="313"/>
        <v>92.719999999999501</v>
      </c>
      <c r="R3189" s="49">
        <f t="shared" si="311"/>
        <v>94.29</v>
      </c>
    </row>
    <row r="3190" spans="12:18" hidden="1">
      <c r="L3190" s="71"/>
      <c r="M3190" s="48">
        <v>19.559999999999999</v>
      </c>
      <c r="N3190" s="49">
        <f t="shared" si="308"/>
        <v>87.411999999999509</v>
      </c>
      <c r="O3190" s="49">
        <f t="shared" si="309"/>
        <v>89.48171428571429</v>
      </c>
      <c r="P3190" s="49">
        <f t="shared" si="313"/>
        <v>91.321142857142362</v>
      </c>
      <c r="Q3190" s="49">
        <f t="shared" si="313"/>
        <v>92.721142857142354</v>
      </c>
      <c r="R3190" s="49">
        <f t="shared" si="311"/>
        <v>94.290857142857149</v>
      </c>
    </row>
    <row r="3191" spans="12:18" hidden="1">
      <c r="L3191" s="71"/>
      <c r="M3191" s="48">
        <v>19.57</v>
      </c>
      <c r="N3191" s="49">
        <f t="shared" si="308"/>
        <v>87.413999999999504</v>
      </c>
      <c r="O3191" s="49">
        <f t="shared" si="309"/>
        <v>89.483428571428576</v>
      </c>
      <c r="P3191" s="49">
        <f t="shared" si="313"/>
        <v>91.322285714285215</v>
      </c>
      <c r="Q3191" s="49">
        <f t="shared" si="313"/>
        <v>92.722285714285206</v>
      </c>
      <c r="R3191" s="49">
        <f t="shared" si="311"/>
        <v>94.291714285714292</v>
      </c>
    </row>
    <row r="3192" spans="12:18" hidden="1">
      <c r="L3192" s="71"/>
      <c r="M3192" s="48">
        <v>19.579999999999998</v>
      </c>
      <c r="N3192" s="49">
        <f t="shared" si="308"/>
        <v>87.415999999999499</v>
      </c>
      <c r="O3192" s="49">
        <f t="shared" si="309"/>
        <v>89.485142857142861</v>
      </c>
      <c r="P3192" s="49">
        <f t="shared" si="313"/>
        <v>91.323428571428067</v>
      </c>
      <c r="Q3192" s="49">
        <f t="shared" si="313"/>
        <v>92.723428571428059</v>
      </c>
      <c r="R3192" s="49">
        <f t="shared" si="311"/>
        <v>94.292571428571435</v>
      </c>
    </row>
    <row r="3193" spans="12:18" hidden="1">
      <c r="L3193" s="71"/>
      <c r="M3193" s="48">
        <v>19.59</v>
      </c>
      <c r="N3193" s="49">
        <f t="shared" si="308"/>
        <v>87.417999999999495</v>
      </c>
      <c r="O3193" s="49">
        <f t="shared" si="309"/>
        <v>89.486857142857147</v>
      </c>
      <c r="P3193" s="49">
        <f t="shared" si="313"/>
        <v>91.32457142857092</v>
      </c>
      <c r="Q3193" s="49">
        <f t="shared" si="313"/>
        <v>92.724571428570911</v>
      </c>
      <c r="R3193" s="49">
        <f t="shared" si="311"/>
        <v>94.293428571428578</v>
      </c>
    </row>
    <row r="3194" spans="12:18" hidden="1">
      <c r="L3194" s="71"/>
      <c r="M3194" s="48">
        <v>19.600000000000001</v>
      </c>
      <c r="N3194" s="49">
        <f t="shared" si="308"/>
        <v>87.41999999999949</v>
      </c>
      <c r="O3194" s="49">
        <f t="shared" si="309"/>
        <v>89.488571428571433</v>
      </c>
      <c r="P3194" s="49">
        <f t="shared" si="313"/>
        <v>91.325714285713772</v>
      </c>
      <c r="Q3194" s="49">
        <f t="shared" si="313"/>
        <v>92.725714285713764</v>
      </c>
      <c r="R3194" s="49">
        <f t="shared" si="311"/>
        <v>94.294285714285721</v>
      </c>
    </row>
    <row r="3195" spans="12:18" hidden="1">
      <c r="L3195" s="71"/>
      <c r="M3195" s="48">
        <v>19.61</v>
      </c>
      <c r="N3195" s="49">
        <f t="shared" si="308"/>
        <v>87.421999999999485</v>
      </c>
      <c r="O3195" s="49">
        <f t="shared" si="309"/>
        <v>89.490285714285719</v>
      </c>
      <c r="P3195" s="49">
        <f t="shared" si="313"/>
        <v>91.326857142856625</v>
      </c>
      <c r="Q3195" s="49">
        <f t="shared" si="313"/>
        <v>92.726857142856616</v>
      </c>
      <c r="R3195" s="49">
        <f t="shared" si="311"/>
        <v>94.295142857142864</v>
      </c>
    </row>
    <row r="3196" spans="12:18" hidden="1">
      <c r="L3196" s="71"/>
      <c r="M3196" s="48">
        <v>19.62</v>
      </c>
      <c r="N3196" s="49">
        <f t="shared" si="308"/>
        <v>87.423999999999481</v>
      </c>
      <c r="O3196" s="49">
        <f t="shared" si="309"/>
        <v>89.492000000000004</v>
      </c>
      <c r="P3196" s="49">
        <f t="shared" si="313"/>
        <v>91.327999999999477</v>
      </c>
      <c r="Q3196" s="49">
        <f t="shared" si="313"/>
        <v>92.727999999999469</v>
      </c>
      <c r="R3196" s="49">
        <f t="shared" si="311"/>
        <v>94.296000000000006</v>
      </c>
    </row>
    <row r="3197" spans="12:18" hidden="1">
      <c r="L3197" s="71"/>
      <c r="M3197" s="48">
        <v>19.63</v>
      </c>
      <c r="N3197" s="49">
        <f t="shared" si="308"/>
        <v>87.425999999999476</v>
      </c>
      <c r="O3197" s="49">
        <f t="shared" si="309"/>
        <v>89.49371428571429</v>
      </c>
      <c r="P3197" s="49">
        <f t="shared" si="313"/>
        <v>91.32914285714233</v>
      </c>
      <c r="Q3197" s="49">
        <f t="shared" si="313"/>
        <v>92.729142857142321</v>
      </c>
      <c r="R3197" s="49">
        <f t="shared" si="311"/>
        <v>94.296857142857149</v>
      </c>
    </row>
    <row r="3198" spans="12:18" hidden="1">
      <c r="L3198" s="71"/>
      <c r="M3198" s="48">
        <v>19.64</v>
      </c>
      <c r="N3198" s="49">
        <f t="shared" si="308"/>
        <v>87.427999999999471</v>
      </c>
      <c r="O3198" s="49">
        <f t="shared" si="309"/>
        <v>89.495428571428576</v>
      </c>
      <c r="P3198" s="49">
        <f t="shared" ref="P3198:Q3213" si="314">P3197+0.0011428571428571</f>
        <v>91.330285714285182</v>
      </c>
      <c r="Q3198" s="49">
        <f t="shared" si="314"/>
        <v>92.730285714285174</v>
      </c>
      <c r="R3198" s="49">
        <f t="shared" si="311"/>
        <v>94.297714285714292</v>
      </c>
    </row>
    <row r="3199" spans="12:18" hidden="1">
      <c r="L3199" s="71"/>
      <c r="M3199" s="48">
        <v>19.649999999999999</v>
      </c>
      <c r="N3199" s="49">
        <f t="shared" si="308"/>
        <v>87.429999999999467</v>
      </c>
      <c r="O3199" s="49">
        <f t="shared" si="309"/>
        <v>89.497142857142862</v>
      </c>
      <c r="P3199" s="49">
        <f t="shared" si="314"/>
        <v>91.331428571428035</v>
      </c>
      <c r="Q3199" s="49">
        <f t="shared" si="314"/>
        <v>92.731428571428026</v>
      </c>
      <c r="R3199" s="49">
        <f t="shared" si="311"/>
        <v>94.298571428571435</v>
      </c>
    </row>
    <row r="3200" spans="12:18" hidden="1">
      <c r="L3200" s="71"/>
      <c r="M3200" s="48">
        <v>19.66</v>
      </c>
      <c r="N3200" s="49">
        <f t="shared" si="308"/>
        <v>87.431999999999462</v>
      </c>
      <c r="O3200" s="49">
        <f t="shared" si="309"/>
        <v>89.498857142857148</v>
      </c>
      <c r="P3200" s="49">
        <f t="shared" si="314"/>
        <v>91.332571428570887</v>
      </c>
      <c r="Q3200" s="49">
        <f t="shared" si="314"/>
        <v>92.732571428570878</v>
      </c>
      <c r="R3200" s="49">
        <f t="shared" si="311"/>
        <v>94.299428571428578</v>
      </c>
    </row>
    <row r="3201" spans="12:18" hidden="1">
      <c r="L3201" s="71"/>
      <c r="M3201" s="48">
        <v>19.670000000000002</v>
      </c>
      <c r="N3201" s="49">
        <f t="shared" si="308"/>
        <v>87.433999999999457</v>
      </c>
      <c r="O3201" s="49">
        <f t="shared" si="309"/>
        <v>89.500571428571433</v>
      </c>
      <c r="P3201" s="49">
        <f t="shared" si="314"/>
        <v>91.333714285713739</v>
      </c>
      <c r="Q3201" s="49">
        <f t="shared" si="314"/>
        <v>92.733714285713731</v>
      </c>
      <c r="R3201" s="49">
        <f t="shared" si="311"/>
        <v>94.300285714285721</v>
      </c>
    </row>
    <row r="3202" spans="12:18" hidden="1">
      <c r="L3202" s="71"/>
      <c r="M3202" s="48">
        <v>19.68</v>
      </c>
      <c r="N3202" s="49">
        <f t="shared" si="308"/>
        <v>87.435999999999453</v>
      </c>
      <c r="O3202" s="49">
        <f t="shared" si="309"/>
        <v>89.502285714285719</v>
      </c>
      <c r="P3202" s="49">
        <f t="shared" si="314"/>
        <v>91.334857142856592</v>
      </c>
      <c r="Q3202" s="49">
        <f t="shared" si="314"/>
        <v>92.734857142856583</v>
      </c>
      <c r="R3202" s="49">
        <f t="shared" si="311"/>
        <v>94.301142857142864</v>
      </c>
    </row>
    <row r="3203" spans="12:18" hidden="1">
      <c r="L3203" s="71"/>
      <c r="M3203" s="48">
        <v>19.690000000000001</v>
      </c>
      <c r="N3203" s="49">
        <f t="shared" si="308"/>
        <v>87.437999999999448</v>
      </c>
      <c r="O3203" s="49">
        <f t="shared" si="309"/>
        <v>89.504000000000005</v>
      </c>
      <c r="P3203" s="49">
        <f t="shared" si="314"/>
        <v>91.335999999999444</v>
      </c>
      <c r="Q3203" s="49">
        <f t="shared" si="314"/>
        <v>92.735999999999436</v>
      </c>
      <c r="R3203" s="49">
        <f t="shared" si="311"/>
        <v>94.302000000000007</v>
      </c>
    </row>
    <row r="3204" spans="12:18" hidden="1">
      <c r="L3204" s="71"/>
      <c r="M3204" s="48">
        <v>19.7</v>
      </c>
      <c r="N3204" s="49">
        <f t="shared" si="308"/>
        <v>87.439999999999444</v>
      </c>
      <c r="O3204" s="49">
        <f t="shared" si="309"/>
        <v>89.505714285714291</v>
      </c>
      <c r="P3204" s="49">
        <f t="shared" si="314"/>
        <v>91.337142857142297</v>
      </c>
      <c r="Q3204" s="49">
        <f t="shared" si="314"/>
        <v>92.737142857142288</v>
      </c>
      <c r="R3204" s="49">
        <f t="shared" si="311"/>
        <v>94.30285714285715</v>
      </c>
    </row>
    <row r="3205" spans="12:18" hidden="1">
      <c r="L3205" s="71"/>
      <c r="M3205" s="48">
        <v>19.71</v>
      </c>
      <c r="N3205" s="49">
        <f t="shared" si="308"/>
        <v>87.441999999999439</v>
      </c>
      <c r="O3205" s="49">
        <f t="shared" si="309"/>
        <v>89.507428571428576</v>
      </c>
      <c r="P3205" s="49">
        <f t="shared" si="314"/>
        <v>91.338285714285149</v>
      </c>
      <c r="Q3205" s="49">
        <f t="shared" si="314"/>
        <v>92.738285714285141</v>
      </c>
      <c r="R3205" s="49">
        <f t="shared" si="311"/>
        <v>94.303714285714292</v>
      </c>
    </row>
    <row r="3206" spans="12:18" hidden="1">
      <c r="L3206" s="71"/>
      <c r="M3206" s="48">
        <v>19.72</v>
      </c>
      <c r="N3206" s="49">
        <f t="shared" si="308"/>
        <v>87.443999999999434</v>
      </c>
      <c r="O3206" s="49">
        <f t="shared" si="309"/>
        <v>89.509142857142862</v>
      </c>
      <c r="P3206" s="49">
        <f t="shared" si="314"/>
        <v>91.339428571428002</v>
      </c>
      <c r="Q3206" s="49">
        <f t="shared" si="314"/>
        <v>92.739428571427993</v>
      </c>
      <c r="R3206" s="49">
        <f t="shared" si="311"/>
        <v>94.304571428571435</v>
      </c>
    </row>
    <row r="3207" spans="12:18" hidden="1">
      <c r="L3207" s="71"/>
      <c r="M3207" s="48">
        <v>19.73</v>
      </c>
      <c r="N3207" s="49">
        <f t="shared" si="308"/>
        <v>87.44599999999943</v>
      </c>
      <c r="O3207" s="49">
        <f t="shared" si="309"/>
        <v>89.510857142857148</v>
      </c>
      <c r="P3207" s="49">
        <f t="shared" si="314"/>
        <v>91.340571428570854</v>
      </c>
      <c r="Q3207" s="49">
        <f t="shared" si="314"/>
        <v>92.740571428570846</v>
      </c>
      <c r="R3207" s="49">
        <f t="shared" si="311"/>
        <v>94.305428571428578</v>
      </c>
    </row>
    <row r="3208" spans="12:18" hidden="1">
      <c r="L3208" s="71"/>
      <c r="M3208" s="48">
        <v>19.739999999999998</v>
      </c>
      <c r="N3208" s="49">
        <f t="shared" si="308"/>
        <v>87.447999999999425</v>
      </c>
      <c r="O3208" s="49">
        <f t="shared" si="309"/>
        <v>89.512571428571434</v>
      </c>
      <c r="P3208" s="49">
        <f t="shared" si="314"/>
        <v>91.341714285713707</v>
      </c>
      <c r="Q3208" s="49">
        <f t="shared" si="314"/>
        <v>92.741714285713698</v>
      </c>
      <c r="R3208" s="49">
        <f t="shared" si="311"/>
        <v>94.306285714285721</v>
      </c>
    </row>
    <row r="3209" spans="12:18" hidden="1">
      <c r="L3209" s="71"/>
      <c r="M3209" s="48">
        <v>19.75</v>
      </c>
      <c r="N3209" s="49">
        <f t="shared" si="308"/>
        <v>87.44999999999942</v>
      </c>
      <c r="O3209" s="49">
        <f t="shared" si="309"/>
        <v>89.51428571428572</v>
      </c>
      <c r="P3209" s="49">
        <f t="shared" si="314"/>
        <v>91.342857142856559</v>
      </c>
      <c r="Q3209" s="49">
        <f t="shared" si="314"/>
        <v>92.74285714285655</v>
      </c>
      <c r="R3209" s="49">
        <f t="shared" si="311"/>
        <v>94.307142857142864</v>
      </c>
    </row>
    <row r="3210" spans="12:18" hidden="1">
      <c r="L3210" s="71"/>
      <c r="M3210" s="48">
        <v>19.760000000000002</v>
      </c>
      <c r="N3210" s="49">
        <f t="shared" si="308"/>
        <v>87.451999999999416</v>
      </c>
      <c r="O3210" s="49">
        <f t="shared" si="309"/>
        <v>89.516000000000005</v>
      </c>
      <c r="P3210" s="49">
        <f t="shared" si="314"/>
        <v>91.343999999999411</v>
      </c>
      <c r="Q3210" s="49">
        <f t="shared" si="314"/>
        <v>92.743999999999403</v>
      </c>
      <c r="R3210" s="49">
        <f t="shared" si="311"/>
        <v>94.308000000000007</v>
      </c>
    </row>
    <row r="3211" spans="12:18" hidden="1">
      <c r="L3211" s="71"/>
      <c r="M3211" s="48">
        <v>19.77</v>
      </c>
      <c r="N3211" s="49">
        <f t="shared" si="308"/>
        <v>87.453999999999411</v>
      </c>
      <c r="O3211" s="49">
        <f t="shared" si="309"/>
        <v>89.517714285714291</v>
      </c>
      <c r="P3211" s="49">
        <f t="shared" si="314"/>
        <v>91.345142857142264</v>
      </c>
      <c r="Q3211" s="49">
        <f t="shared" si="314"/>
        <v>92.745142857142255</v>
      </c>
      <c r="R3211" s="49">
        <f t="shared" si="311"/>
        <v>94.30885714285715</v>
      </c>
    </row>
    <row r="3212" spans="12:18" hidden="1">
      <c r="L3212" s="71"/>
      <c r="M3212" s="48">
        <v>19.78</v>
      </c>
      <c r="N3212" s="49">
        <f t="shared" si="308"/>
        <v>87.455999999999406</v>
      </c>
      <c r="O3212" s="49">
        <f t="shared" si="309"/>
        <v>89.519428571428577</v>
      </c>
      <c r="P3212" s="49">
        <f t="shared" si="314"/>
        <v>91.346285714285116</v>
      </c>
      <c r="Q3212" s="49">
        <f t="shared" si="314"/>
        <v>92.746285714285108</v>
      </c>
      <c r="R3212" s="49">
        <f t="shared" si="311"/>
        <v>94.309714285714293</v>
      </c>
    </row>
    <row r="3213" spans="12:18" hidden="1">
      <c r="L3213" s="71"/>
      <c r="M3213" s="48">
        <v>19.79</v>
      </c>
      <c r="N3213" s="49">
        <f t="shared" si="308"/>
        <v>87.457999999999402</v>
      </c>
      <c r="O3213" s="49">
        <f t="shared" si="309"/>
        <v>89.521142857142863</v>
      </c>
      <c r="P3213" s="49">
        <f t="shared" si="314"/>
        <v>91.347428571427969</v>
      </c>
      <c r="Q3213" s="49">
        <f t="shared" si="314"/>
        <v>92.74742857142796</v>
      </c>
      <c r="R3213" s="49">
        <f t="shared" si="311"/>
        <v>94.310571428571436</v>
      </c>
    </row>
    <row r="3214" spans="12:18" hidden="1">
      <c r="L3214" s="71"/>
      <c r="M3214" s="48">
        <v>19.8</v>
      </c>
      <c r="N3214" s="49">
        <f t="shared" ref="N3214:N3277" si="315">N3213+0.002</f>
        <v>87.459999999999397</v>
      </c>
      <c r="O3214" s="49">
        <f t="shared" ref="O3214:O3277" si="316">O3213+0.0017142857142857</f>
        <v>89.522857142857148</v>
      </c>
      <c r="P3214" s="49">
        <f t="shared" ref="P3214:Q3229" si="317">P3213+0.0011428571428571</f>
        <v>91.348571428570821</v>
      </c>
      <c r="Q3214" s="49">
        <f t="shared" si="317"/>
        <v>92.748571428570813</v>
      </c>
      <c r="R3214" s="49">
        <f t="shared" ref="R3214:R3277" si="318">R3213+0.000857142857142857</f>
        <v>94.311428571428578</v>
      </c>
    </row>
    <row r="3215" spans="12:18" hidden="1">
      <c r="L3215" s="71"/>
      <c r="M3215" s="48">
        <v>19.809999999999999</v>
      </c>
      <c r="N3215" s="49">
        <f t="shared" si="315"/>
        <v>87.461999999999392</v>
      </c>
      <c r="O3215" s="49">
        <f t="shared" si="316"/>
        <v>89.524571428571434</v>
      </c>
      <c r="P3215" s="49">
        <f t="shared" si="317"/>
        <v>91.349714285713674</v>
      </c>
      <c r="Q3215" s="49">
        <f t="shared" si="317"/>
        <v>92.749714285713665</v>
      </c>
      <c r="R3215" s="49">
        <f t="shared" si="318"/>
        <v>94.312285714285721</v>
      </c>
    </row>
    <row r="3216" spans="12:18" hidden="1">
      <c r="L3216" s="71"/>
      <c r="M3216" s="48">
        <v>19.82</v>
      </c>
      <c r="N3216" s="49">
        <f t="shared" si="315"/>
        <v>87.463999999999388</v>
      </c>
      <c r="O3216" s="49">
        <f t="shared" si="316"/>
        <v>89.52628571428572</v>
      </c>
      <c r="P3216" s="49">
        <f t="shared" si="317"/>
        <v>91.350857142856526</v>
      </c>
      <c r="Q3216" s="49">
        <f t="shared" si="317"/>
        <v>92.750857142856518</v>
      </c>
      <c r="R3216" s="49">
        <f t="shared" si="318"/>
        <v>94.313142857142864</v>
      </c>
    </row>
    <row r="3217" spans="12:18" hidden="1">
      <c r="L3217" s="71"/>
      <c r="M3217" s="48">
        <v>19.829999999999998</v>
      </c>
      <c r="N3217" s="49">
        <f t="shared" si="315"/>
        <v>87.465999999999383</v>
      </c>
      <c r="O3217" s="49">
        <f t="shared" si="316"/>
        <v>89.528000000000006</v>
      </c>
      <c r="P3217" s="49">
        <f t="shared" si="317"/>
        <v>91.351999999999379</v>
      </c>
      <c r="Q3217" s="49">
        <f t="shared" si="317"/>
        <v>92.75199999999937</v>
      </c>
      <c r="R3217" s="49">
        <f t="shared" si="318"/>
        <v>94.314000000000007</v>
      </c>
    </row>
    <row r="3218" spans="12:18" hidden="1">
      <c r="L3218" s="71"/>
      <c r="M3218" s="48">
        <v>19.84</v>
      </c>
      <c r="N3218" s="49">
        <f t="shared" si="315"/>
        <v>87.467999999999378</v>
      </c>
      <c r="O3218" s="49">
        <f t="shared" si="316"/>
        <v>89.529714285714292</v>
      </c>
      <c r="P3218" s="49">
        <f t="shared" si="317"/>
        <v>91.353142857142231</v>
      </c>
      <c r="Q3218" s="49">
        <f t="shared" si="317"/>
        <v>92.753142857142223</v>
      </c>
      <c r="R3218" s="49">
        <f t="shared" si="318"/>
        <v>94.31485714285715</v>
      </c>
    </row>
    <row r="3219" spans="12:18" hidden="1">
      <c r="L3219" s="71"/>
      <c r="M3219" s="48">
        <v>19.850000000000001</v>
      </c>
      <c r="N3219" s="49">
        <f t="shared" si="315"/>
        <v>87.469999999999374</v>
      </c>
      <c r="O3219" s="49">
        <f t="shared" si="316"/>
        <v>89.531428571428577</v>
      </c>
      <c r="P3219" s="49">
        <f t="shared" si="317"/>
        <v>91.354285714285083</v>
      </c>
      <c r="Q3219" s="49">
        <f t="shared" si="317"/>
        <v>92.754285714285075</v>
      </c>
      <c r="R3219" s="49">
        <f t="shared" si="318"/>
        <v>94.315714285714293</v>
      </c>
    </row>
    <row r="3220" spans="12:18" hidden="1">
      <c r="L3220" s="71"/>
      <c r="M3220" s="48">
        <v>19.86</v>
      </c>
      <c r="N3220" s="49">
        <f t="shared" si="315"/>
        <v>87.471999999999369</v>
      </c>
      <c r="O3220" s="49">
        <f t="shared" si="316"/>
        <v>89.533142857142863</v>
      </c>
      <c r="P3220" s="49">
        <f t="shared" si="317"/>
        <v>91.355428571427936</v>
      </c>
      <c r="Q3220" s="49">
        <f t="shared" si="317"/>
        <v>92.755428571427927</v>
      </c>
      <c r="R3220" s="49">
        <f t="shared" si="318"/>
        <v>94.316571428571436</v>
      </c>
    </row>
    <row r="3221" spans="12:18" hidden="1">
      <c r="L3221" s="71"/>
      <c r="M3221" s="48">
        <v>19.87</v>
      </c>
      <c r="N3221" s="49">
        <f t="shared" si="315"/>
        <v>87.473999999999364</v>
      </c>
      <c r="O3221" s="49">
        <f t="shared" si="316"/>
        <v>89.534857142857149</v>
      </c>
      <c r="P3221" s="49">
        <f t="shared" si="317"/>
        <v>91.356571428570788</v>
      </c>
      <c r="Q3221" s="49">
        <f t="shared" si="317"/>
        <v>92.75657142857078</v>
      </c>
      <c r="R3221" s="49">
        <f t="shared" si="318"/>
        <v>94.317428571428579</v>
      </c>
    </row>
    <row r="3222" spans="12:18" hidden="1">
      <c r="L3222" s="71"/>
      <c r="M3222" s="48">
        <v>19.88</v>
      </c>
      <c r="N3222" s="49">
        <f t="shared" si="315"/>
        <v>87.47599999999936</v>
      </c>
      <c r="O3222" s="49">
        <f t="shared" si="316"/>
        <v>89.536571428571435</v>
      </c>
      <c r="P3222" s="49">
        <f t="shared" si="317"/>
        <v>91.357714285713641</v>
      </c>
      <c r="Q3222" s="49">
        <f t="shared" si="317"/>
        <v>92.757714285713632</v>
      </c>
      <c r="R3222" s="49">
        <f t="shared" si="318"/>
        <v>94.318285714285722</v>
      </c>
    </row>
    <row r="3223" spans="12:18" hidden="1">
      <c r="L3223" s="71"/>
      <c r="M3223" s="48">
        <v>19.89</v>
      </c>
      <c r="N3223" s="49">
        <f t="shared" si="315"/>
        <v>87.477999999999355</v>
      </c>
      <c r="O3223" s="49">
        <f t="shared" si="316"/>
        <v>89.53828571428572</v>
      </c>
      <c r="P3223" s="49">
        <f t="shared" si="317"/>
        <v>91.358857142856493</v>
      </c>
      <c r="Q3223" s="49">
        <f t="shared" si="317"/>
        <v>92.758857142856485</v>
      </c>
      <c r="R3223" s="49">
        <f t="shared" si="318"/>
        <v>94.319142857142865</v>
      </c>
    </row>
    <row r="3224" spans="12:18" hidden="1">
      <c r="L3224" s="71"/>
      <c r="M3224" s="48">
        <v>19.899999999999999</v>
      </c>
      <c r="N3224" s="49">
        <f t="shared" si="315"/>
        <v>87.47999999999935</v>
      </c>
      <c r="O3224" s="49">
        <f t="shared" si="316"/>
        <v>89.54</v>
      </c>
      <c r="P3224" s="49">
        <f t="shared" si="317"/>
        <v>91.359999999999346</v>
      </c>
      <c r="Q3224" s="49">
        <f t="shared" si="317"/>
        <v>92.759999999999337</v>
      </c>
      <c r="R3224" s="49">
        <f t="shared" si="318"/>
        <v>94.320000000000007</v>
      </c>
    </row>
    <row r="3225" spans="12:18" hidden="1">
      <c r="L3225" s="71"/>
      <c r="M3225" s="48">
        <v>19.91</v>
      </c>
      <c r="N3225" s="49">
        <f t="shared" si="315"/>
        <v>87.481999999999346</v>
      </c>
      <c r="O3225" s="49">
        <f t="shared" si="316"/>
        <v>89.541714285714292</v>
      </c>
      <c r="P3225" s="49">
        <f t="shared" si="317"/>
        <v>91.361142857142198</v>
      </c>
      <c r="Q3225" s="49">
        <f t="shared" si="317"/>
        <v>92.76114285714219</v>
      </c>
      <c r="R3225" s="49">
        <f t="shared" si="318"/>
        <v>94.32085714285715</v>
      </c>
    </row>
    <row r="3226" spans="12:18" hidden="1">
      <c r="L3226" s="71"/>
      <c r="M3226" s="48">
        <v>19.920000000000002</v>
      </c>
      <c r="N3226" s="49">
        <f t="shared" si="315"/>
        <v>87.483999999999341</v>
      </c>
      <c r="O3226" s="49">
        <f t="shared" si="316"/>
        <v>89.543428571428578</v>
      </c>
      <c r="P3226" s="49">
        <f t="shared" si="317"/>
        <v>91.362285714285051</v>
      </c>
      <c r="Q3226" s="49">
        <f t="shared" si="317"/>
        <v>92.762285714285042</v>
      </c>
      <c r="R3226" s="49">
        <f t="shared" si="318"/>
        <v>94.321714285714293</v>
      </c>
    </row>
    <row r="3227" spans="12:18" hidden="1">
      <c r="L3227" s="71"/>
      <c r="M3227" s="48">
        <v>19.93</v>
      </c>
      <c r="N3227" s="49">
        <f t="shared" si="315"/>
        <v>87.485999999999336</v>
      </c>
      <c r="O3227" s="49">
        <f t="shared" si="316"/>
        <v>89.545142857142864</v>
      </c>
      <c r="P3227" s="49">
        <f t="shared" si="317"/>
        <v>91.363428571427903</v>
      </c>
      <c r="Q3227" s="49">
        <f t="shared" si="317"/>
        <v>92.763428571427895</v>
      </c>
      <c r="R3227" s="49">
        <f t="shared" si="318"/>
        <v>94.322571428571436</v>
      </c>
    </row>
    <row r="3228" spans="12:18" hidden="1">
      <c r="L3228" s="71"/>
      <c r="M3228" s="48">
        <v>19.940000000000001</v>
      </c>
      <c r="N3228" s="49">
        <f t="shared" si="315"/>
        <v>87.487999999999332</v>
      </c>
      <c r="O3228" s="49">
        <f t="shared" si="316"/>
        <v>89.546857142857149</v>
      </c>
      <c r="P3228" s="49">
        <f t="shared" si="317"/>
        <v>91.364571428570756</v>
      </c>
      <c r="Q3228" s="49">
        <f t="shared" si="317"/>
        <v>92.764571428570747</v>
      </c>
      <c r="R3228" s="49">
        <f t="shared" si="318"/>
        <v>94.323428571428579</v>
      </c>
    </row>
    <row r="3229" spans="12:18" hidden="1">
      <c r="L3229" s="71"/>
      <c r="M3229" s="48">
        <v>19.95</v>
      </c>
      <c r="N3229" s="49">
        <f t="shared" si="315"/>
        <v>87.489999999999327</v>
      </c>
      <c r="O3229" s="49">
        <f t="shared" si="316"/>
        <v>89.548571428571435</v>
      </c>
      <c r="P3229" s="49">
        <f t="shared" si="317"/>
        <v>91.365714285713608</v>
      </c>
      <c r="Q3229" s="49">
        <f t="shared" si="317"/>
        <v>92.765714285713599</v>
      </c>
      <c r="R3229" s="49">
        <f t="shared" si="318"/>
        <v>94.324285714285722</v>
      </c>
    </row>
    <row r="3230" spans="12:18" hidden="1">
      <c r="L3230" s="71"/>
      <c r="M3230" s="48">
        <v>19.96</v>
      </c>
      <c r="N3230" s="49">
        <f t="shared" si="315"/>
        <v>87.491999999999322</v>
      </c>
      <c r="O3230" s="49">
        <f t="shared" si="316"/>
        <v>89.550285714285721</v>
      </c>
      <c r="P3230" s="49">
        <f t="shared" ref="P3230:Q3245" si="319">P3229+0.0011428571428571</f>
        <v>91.36685714285646</v>
      </c>
      <c r="Q3230" s="49">
        <f t="shared" si="319"/>
        <v>92.766857142856452</v>
      </c>
      <c r="R3230" s="49">
        <f t="shared" si="318"/>
        <v>94.325142857142865</v>
      </c>
    </row>
    <row r="3231" spans="12:18" hidden="1">
      <c r="L3231" s="71"/>
      <c r="M3231" s="48">
        <v>19.97</v>
      </c>
      <c r="N3231" s="49">
        <f t="shared" si="315"/>
        <v>87.493999999999318</v>
      </c>
      <c r="O3231" s="49">
        <f t="shared" si="316"/>
        <v>89.552000000000007</v>
      </c>
      <c r="P3231" s="49">
        <f t="shared" si="319"/>
        <v>91.367999999999313</v>
      </c>
      <c r="Q3231" s="49">
        <f t="shared" si="319"/>
        <v>92.767999999999304</v>
      </c>
      <c r="R3231" s="49">
        <f t="shared" si="318"/>
        <v>94.326000000000008</v>
      </c>
    </row>
    <row r="3232" spans="12:18" hidden="1">
      <c r="L3232" s="71"/>
      <c r="M3232" s="48">
        <v>19.98</v>
      </c>
      <c r="N3232" s="49">
        <f t="shared" si="315"/>
        <v>87.495999999999313</v>
      </c>
      <c r="O3232" s="49">
        <f t="shared" si="316"/>
        <v>89.553714285714292</v>
      </c>
      <c r="P3232" s="49">
        <f t="shared" si="319"/>
        <v>91.369142857142165</v>
      </c>
      <c r="Q3232" s="49">
        <f t="shared" si="319"/>
        <v>92.769142857142157</v>
      </c>
      <c r="R3232" s="49">
        <f t="shared" si="318"/>
        <v>94.326857142857151</v>
      </c>
    </row>
    <row r="3233" spans="12:18" hidden="1">
      <c r="L3233" s="71"/>
      <c r="M3233" s="48">
        <v>19.989999999999998</v>
      </c>
      <c r="N3233" s="49">
        <f t="shared" si="315"/>
        <v>87.497999999999308</v>
      </c>
      <c r="O3233" s="49">
        <f t="shared" si="316"/>
        <v>89.555428571428578</v>
      </c>
      <c r="P3233" s="49">
        <f t="shared" si="319"/>
        <v>91.370285714285018</v>
      </c>
      <c r="Q3233" s="49">
        <f t="shared" si="319"/>
        <v>92.770285714285009</v>
      </c>
      <c r="R3233" s="49">
        <f t="shared" si="318"/>
        <v>94.327714285714293</v>
      </c>
    </row>
    <row r="3234" spans="12:18" hidden="1">
      <c r="L3234" s="71"/>
      <c r="M3234" s="48">
        <v>20</v>
      </c>
      <c r="N3234" s="49">
        <f t="shared" si="315"/>
        <v>87.499999999999304</v>
      </c>
      <c r="O3234" s="49">
        <f t="shared" si="316"/>
        <v>89.557142857142864</v>
      </c>
      <c r="P3234" s="49">
        <f t="shared" si="319"/>
        <v>91.37142857142787</v>
      </c>
      <c r="Q3234" s="49">
        <f t="shared" si="319"/>
        <v>92.771428571427862</v>
      </c>
      <c r="R3234" s="49">
        <f t="shared" si="318"/>
        <v>94.328571428571436</v>
      </c>
    </row>
    <row r="3235" spans="12:18" hidden="1">
      <c r="L3235" s="71"/>
      <c r="M3235" s="48">
        <v>20.010000000000002</v>
      </c>
      <c r="N3235" s="49">
        <f t="shared" si="315"/>
        <v>87.501999999999299</v>
      </c>
      <c r="O3235" s="49">
        <f t="shared" si="316"/>
        <v>89.55885714285715</v>
      </c>
      <c r="P3235" s="49">
        <f t="shared" si="319"/>
        <v>91.372571428570723</v>
      </c>
      <c r="Q3235" s="49">
        <f t="shared" si="319"/>
        <v>92.772571428570714</v>
      </c>
      <c r="R3235" s="49">
        <f t="shared" si="318"/>
        <v>94.329428571428579</v>
      </c>
    </row>
    <row r="3236" spans="12:18" hidden="1">
      <c r="L3236" s="71"/>
      <c r="M3236" s="48">
        <v>20.02</v>
      </c>
      <c r="N3236" s="49">
        <f t="shared" si="315"/>
        <v>87.503999999999294</v>
      </c>
      <c r="O3236" s="49">
        <f t="shared" si="316"/>
        <v>89.560571428571436</v>
      </c>
      <c r="P3236" s="49">
        <f t="shared" si="319"/>
        <v>91.373714285713575</v>
      </c>
      <c r="Q3236" s="49">
        <f t="shared" si="319"/>
        <v>92.773714285713567</v>
      </c>
      <c r="R3236" s="49">
        <f t="shared" si="318"/>
        <v>94.330285714285722</v>
      </c>
    </row>
    <row r="3237" spans="12:18" hidden="1">
      <c r="L3237" s="71"/>
      <c r="M3237" s="48">
        <v>20.03</v>
      </c>
      <c r="N3237" s="49">
        <f t="shared" si="315"/>
        <v>87.50599999999929</v>
      </c>
      <c r="O3237" s="49">
        <f t="shared" si="316"/>
        <v>89.562285714285721</v>
      </c>
      <c r="P3237" s="49">
        <f t="shared" si="319"/>
        <v>91.374857142856428</v>
      </c>
      <c r="Q3237" s="49">
        <f t="shared" si="319"/>
        <v>92.774857142856419</v>
      </c>
      <c r="R3237" s="49">
        <f t="shared" si="318"/>
        <v>94.331142857142865</v>
      </c>
    </row>
    <row r="3238" spans="12:18" hidden="1">
      <c r="L3238" s="71"/>
      <c r="M3238" s="48">
        <v>20.04</v>
      </c>
      <c r="N3238" s="49">
        <f t="shared" si="315"/>
        <v>87.507999999999285</v>
      </c>
      <c r="O3238" s="49">
        <f t="shared" si="316"/>
        <v>89.564000000000007</v>
      </c>
      <c r="P3238" s="49">
        <f t="shared" si="319"/>
        <v>91.37599999999928</v>
      </c>
      <c r="Q3238" s="49">
        <f t="shared" si="319"/>
        <v>92.775999999999271</v>
      </c>
      <c r="R3238" s="49">
        <f t="shared" si="318"/>
        <v>94.332000000000008</v>
      </c>
    </row>
    <row r="3239" spans="12:18" hidden="1">
      <c r="L3239" s="71"/>
      <c r="M3239" s="48">
        <v>20.05</v>
      </c>
      <c r="N3239" s="49">
        <f t="shared" si="315"/>
        <v>87.50999999999928</v>
      </c>
      <c r="O3239" s="49">
        <f t="shared" si="316"/>
        <v>89.565714285714293</v>
      </c>
      <c r="P3239" s="49">
        <f t="shared" si="319"/>
        <v>91.377142857142132</v>
      </c>
      <c r="Q3239" s="49">
        <f t="shared" si="319"/>
        <v>92.777142857142124</v>
      </c>
      <c r="R3239" s="49">
        <f t="shared" si="318"/>
        <v>94.332857142857151</v>
      </c>
    </row>
    <row r="3240" spans="12:18" hidden="1">
      <c r="L3240" s="71"/>
      <c r="M3240" s="48">
        <v>20.059999999999999</v>
      </c>
      <c r="N3240" s="49">
        <f t="shared" si="315"/>
        <v>87.511999999999276</v>
      </c>
      <c r="O3240" s="49">
        <f t="shared" si="316"/>
        <v>89.567428571428579</v>
      </c>
      <c r="P3240" s="49">
        <f t="shared" si="319"/>
        <v>91.378285714284985</v>
      </c>
      <c r="Q3240" s="49">
        <f t="shared" si="319"/>
        <v>92.778285714284976</v>
      </c>
      <c r="R3240" s="49">
        <f t="shared" si="318"/>
        <v>94.333714285714294</v>
      </c>
    </row>
    <row r="3241" spans="12:18" hidden="1">
      <c r="L3241" s="71"/>
      <c r="M3241" s="48">
        <v>20.07</v>
      </c>
      <c r="N3241" s="49">
        <f t="shared" si="315"/>
        <v>87.513999999999271</v>
      </c>
      <c r="O3241" s="49">
        <f t="shared" si="316"/>
        <v>89.569142857142865</v>
      </c>
      <c r="P3241" s="49">
        <f t="shared" si="319"/>
        <v>91.379428571427837</v>
      </c>
      <c r="Q3241" s="49">
        <f t="shared" si="319"/>
        <v>92.779428571427829</v>
      </c>
      <c r="R3241" s="49">
        <f t="shared" si="318"/>
        <v>94.334571428571437</v>
      </c>
    </row>
    <row r="3242" spans="12:18" hidden="1">
      <c r="L3242" s="71"/>
      <c r="M3242" s="48">
        <v>20.079999999999998</v>
      </c>
      <c r="N3242" s="49">
        <f t="shared" si="315"/>
        <v>87.515999999999266</v>
      </c>
      <c r="O3242" s="49">
        <f t="shared" si="316"/>
        <v>89.57085714285715</v>
      </c>
      <c r="P3242" s="49">
        <f t="shared" si="319"/>
        <v>91.38057142857069</v>
      </c>
      <c r="Q3242" s="49">
        <f t="shared" si="319"/>
        <v>92.780571428570681</v>
      </c>
      <c r="R3242" s="49">
        <f t="shared" si="318"/>
        <v>94.335428571428579</v>
      </c>
    </row>
    <row r="3243" spans="12:18" hidden="1">
      <c r="L3243" s="71"/>
      <c r="M3243" s="48">
        <v>20.09</v>
      </c>
      <c r="N3243" s="49">
        <f t="shared" si="315"/>
        <v>87.517999999999262</v>
      </c>
      <c r="O3243" s="49">
        <f t="shared" si="316"/>
        <v>89.572571428571436</v>
      </c>
      <c r="P3243" s="49">
        <f t="shared" si="319"/>
        <v>91.381714285713542</v>
      </c>
      <c r="Q3243" s="49">
        <f t="shared" si="319"/>
        <v>92.781714285713534</v>
      </c>
      <c r="R3243" s="49">
        <f t="shared" si="318"/>
        <v>94.336285714285722</v>
      </c>
    </row>
    <row r="3244" spans="12:18" hidden="1">
      <c r="L3244" s="71"/>
      <c r="M3244" s="48">
        <v>20.100000000000001</v>
      </c>
      <c r="N3244" s="49">
        <f t="shared" si="315"/>
        <v>87.519999999999257</v>
      </c>
      <c r="O3244" s="49">
        <f t="shared" si="316"/>
        <v>89.574285714285722</v>
      </c>
      <c r="P3244" s="49">
        <f t="shared" si="319"/>
        <v>91.382857142856395</v>
      </c>
      <c r="Q3244" s="49">
        <f t="shared" si="319"/>
        <v>92.782857142856386</v>
      </c>
      <c r="R3244" s="49">
        <f t="shared" si="318"/>
        <v>94.337142857142865</v>
      </c>
    </row>
    <row r="3245" spans="12:18" hidden="1">
      <c r="L3245" s="71"/>
      <c r="M3245" s="48">
        <v>20.11</v>
      </c>
      <c r="N3245" s="49">
        <f t="shared" si="315"/>
        <v>87.521999999999252</v>
      </c>
      <c r="O3245" s="49">
        <f t="shared" si="316"/>
        <v>89.576000000000008</v>
      </c>
      <c r="P3245" s="49">
        <f t="shared" si="319"/>
        <v>91.383999999999247</v>
      </c>
      <c r="Q3245" s="49">
        <f t="shared" si="319"/>
        <v>92.783999999999239</v>
      </c>
      <c r="R3245" s="49">
        <f t="shared" si="318"/>
        <v>94.338000000000008</v>
      </c>
    </row>
    <row r="3246" spans="12:18" hidden="1">
      <c r="L3246" s="71"/>
      <c r="M3246" s="48">
        <v>20.12</v>
      </c>
      <c r="N3246" s="49">
        <f t="shared" si="315"/>
        <v>87.523999999999248</v>
      </c>
      <c r="O3246" s="49">
        <f t="shared" si="316"/>
        <v>89.577714285714293</v>
      </c>
      <c r="P3246" s="49">
        <f t="shared" ref="P3246:Q3261" si="320">P3245+0.0011428571428571</f>
        <v>91.3851428571421</v>
      </c>
      <c r="Q3246" s="49">
        <f t="shared" si="320"/>
        <v>92.785142857142091</v>
      </c>
      <c r="R3246" s="49">
        <f t="shared" si="318"/>
        <v>94.338857142857151</v>
      </c>
    </row>
    <row r="3247" spans="12:18" hidden="1">
      <c r="L3247" s="71"/>
      <c r="M3247" s="48">
        <v>20.13</v>
      </c>
      <c r="N3247" s="49">
        <f t="shared" si="315"/>
        <v>87.525999999999243</v>
      </c>
      <c r="O3247" s="49">
        <f t="shared" si="316"/>
        <v>89.579428571428579</v>
      </c>
      <c r="P3247" s="49">
        <f t="shared" si="320"/>
        <v>91.386285714284952</v>
      </c>
      <c r="Q3247" s="49">
        <f t="shared" si="320"/>
        <v>92.786285714284944</v>
      </c>
      <c r="R3247" s="49">
        <f t="shared" si="318"/>
        <v>94.339714285714294</v>
      </c>
    </row>
    <row r="3248" spans="12:18" hidden="1">
      <c r="L3248" s="71"/>
      <c r="M3248" s="48">
        <v>20.14</v>
      </c>
      <c r="N3248" s="49">
        <f t="shared" si="315"/>
        <v>87.527999999999238</v>
      </c>
      <c r="O3248" s="49">
        <f t="shared" si="316"/>
        <v>89.581142857142865</v>
      </c>
      <c r="P3248" s="49">
        <f t="shared" si="320"/>
        <v>91.387428571427805</v>
      </c>
      <c r="Q3248" s="49">
        <f t="shared" si="320"/>
        <v>92.787428571427796</v>
      </c>
      <c r="R3248" s="49">
        <f t="shared" si="318"/>
        <v>94.340571428571437</v>
      </c>
    </row>
    <row r="3249" spans="12:18" hidden="1">
      <c r="L3249" s="71"/>
      <c r="M3249" s="48">
        <v>20.149999999999999</v>
      </c>
      <c r="N3249" s="49">
        <f t="shared" si="315"/>
        <v>87.529999999999234</v>
      </c>
      <c r="O3249" s="49">
        <f t="shared" si="316"/>
        <v>89.582857142857151</v>
      </c>
      <c r="P3249" s="49">
        <f t="shared" si="320"/>
        <v>91.388571428570657</v>
      </c>
      <c r="Q3249" s="49">
        <f t="shared" si="320"/>
        <v>92.788571428570648</v>
      </c>
      <c r="R3249" s="49">
        <f t="shared" si="318"/>
        <v>94.34142857142858</v>
      </c>
    </row>
    <row r="3250" spans="12:18" hidden="1">
      <c r="L3250" s="71"/>
      <c r="M3250" s="48">
        <v>20.16</v>
      </c>
      <c r="N3250" s="49">
        <f t="shared" si="315"/>
        <v>87.531999999999229</v>
      </c>
      <c r="O3250" s="49">
        <f t="shared" si="316"/>
        <v>89.584571428571437</v>
      </c>
      <c r="P3250" s="49">
        <f t="shared" si="320"/>
        <v>91.389714285713509</v>
      </c>
      <c r="Q3250" s="49">
        <f t="shared" si="320"/>
        <v>92.789714285713501</v>
      </c>
      <c r="R3250" s="49">
        <f t="shared" si="318"/>
        <v>94.342285714285723</v>
      </c>
    </row>
    <row r="3251" spans="12:18" hidden="1">
      <c r="L3251" s="71"/>
      <c r="M3251" s="48">
        <v>20.170000000000002</v>
      </c>
      <c r="N3251" s="49">
        <f t="shared" si="315"/>
        <v>87.533999999999224</v>
      </c>
      <c r="O3251" s="49">
        <f t="shared" si="316"/>
        <v>89.586285714285722</v>
      </c>
      <c r="P3251" s="49">
        <f t="shared" si="320"/>
        <v>91.390857142856362</v>
      </c>
      <c r="Q3251" s="49">
        <f t="shared" si="320"/>
        <v>92.790857142856353</v>
      </c>
      <c r="R3251" s="49">
        <f t="shared" si="318"/>
        <v>94.343142857142865</v>
      </c>
    </row>
    <row r="3252" spans="12:18" hidden="1">
      <c r="L3252" s="71"/>
      <c r="M3252" s="48">
        <v>20.18</v>
      </c>
      <c r="N3252" s="49">
        <f t="shared" si="315"/>
        <v>87.53599999999922</v>
      </c>
      <c r="O3252" s="49">
        <f t="shared" si="316"/>
        <v>89.588000000000008</v>
      </c>
      <c r="P3252" s="49">
        <f t="shared" si="320"/>
        <v>91.391999999999214</v>
      </c>
      <c r="Q3252" s="49">
        <f t="shared" si="320"/>
        <v>92.791999999999206</v>
      </c>
      <c r="R3252" s="49">
        <f t="shared" si="318"/>
        <v>94.344000000000008</v>
      </c>
    </row>
    <row r="3253" spans="12:18" hidden="1">
      <c r="L3253" s="71"/>
      <c r="M3253" s="48">
        <v>20.190000000000001</v>
      </c>
      <c r="N3253" s="49">
        <f t="shared" si="315"/>
        <v>87.537999999999215</v>
      </c>
      <c r="O3253" s="49">
        <f t="shared" si="316"/>
        <v>89.589714285714294</v>
      </c>
      <c r="P3253" s="49">
        <f t="shared" si="320"/>
        <v>91.393142857142067</v>
      </c>
      <c r="Q3253" s="49">
        <f t="shared" si="320"/>
        <v>92.793142857142058</v>
      </c>
      <c r="R3253" s="49">
        <f t="shared" si="318"/>
        <v>94.344857142857151</v>
      </c>
    </row>
    <row r="3254" spans="12:18" hidden="1">
      <c r="L3254" s="71"/>
      <c r="M3254" s="48">
        <v>20.2</v>
      </c>
      <c r="N3254" s="49">
        <f t="shared" si="315"/>
        <v>87.53999999999921</v>
      </c>
      <c r="O3254" s="49">
        <f t="shared" si="316"/>
        <v>89.59142857142858</v>
      </c>
      <c r="P3254" s="49">
        <f t="shared" si="320"/>
        <v>91.394285714284919</v>
      </c>
      <c r="Q3254" s="49">
        <f t="shared" si="320"/>
        <v>92.794285714284911</v>
      </c>
      <c r="R3254" s="49">
        <f t="shared" si="318"/>
        <v>94.345714285714294</v>
      </c>
    </row>
    <row r="3255" spans="12:18" hidden="1">
      <c r="L3255" s="71"/>
      <c r="M3255" s="48">
        <v>20.21</v>
      </c>
      <c r="N3255" s="49">
        <f t="shared" si="315"/>
        <v>87.541999999999206</v>
      </c>
      <c r="O3255" s="49">
        <f t="shared" si="316"/>
        <v>89.593142857142865</v>
      </c>
      <c r="P3255" s="49">
        <f t="shared" si="320"/>
        <v>91.395428571427772</v>
      </c>
      <c r="Q3255" s="49">
        <f t="shared" si="320"/>
        <v>92.795428571427763</v>
      </c>
      <c r="R3255" s="49">
        <f t="shared" si="318"/>
        <v>94.346571428571437</v>
      </c>
    </row>
    <row r="3256" spans="12:18" hidden="1">
      <c r="L3256" s="71"/>
      <c r="M3256" s="48">
        <v>20.22</v>
      </c>
      <c r="N3256" s="49">
        <f t="shared" si="315"/>
        <v>87.543999999999201</v>
      </c>
      <c r="O3256" s="49">
        <f t="shared" si="316"/>
        <v>89.594857142857151</v>
      </c>
      <c r="P3256" s="49">
        <f t="shared" si="320"/>
        <v>91.396571428570624</v>
      </c>
      <c r="Q3256" s="49">
        <f t="shared" si="320"/>
        <v>92.796571428570616</v>
      </c>
      <c r="R3256" s="49">
        <f t="shared" si="318"/>
        <v>94.34742857142858</v>
      </c>
    </row>
    <row r="3257" spans="12:18" hidden="1">
      <c r="L3257" s="71"/>
      <c r="M3257" s="48">
        <v>20.23</v>
      </c>
      <c r="N3257" s="49">
        <f t="shared" si="315"/>
        <v>87.545999999999196</v>
      </c>
      <c r="O3257" s="49">
        <f t="shared" si="316"/>
        <v>89.596571428571437</v>
      </c>
      <c r="P3257" s="49">
        <f t="shared" si="320"/>
        <v>91.397714285713477</v>
      </c>
      <c r="Q3257" s="49">
        <f t="shared" si="320"/>
        <v>92.797714285713468</v>
      </c>
      <c r="R3257" s="49">
        <f t="shared" si="318"/>
        <v>94.348285714285723</v>
      </c>
    </row>
    <row r="3258" spans="12:18" hidden="1">
      <c r="L3258" s="71"/>
      <c r="M3258" s="48">
        <v>20.239999999999998</v>
      </c>
      <c r="N3258" s="49">
        <f t="shared" si="315"/>
        <v>87.547999999999192</v>
      </c>
      <c r="O3258" s="49">
        <f t="shared" si="316"/>
        <v>89.598285714285723</v>
      </c>
      <c r="P3258" s="49">
        <f t="shared" si="320"/>
        <v>91.398857142856329</v>
      </c>
      <c r="Q3258" s="49">
        <f t="shared" si="320"/>
        <v>92.79885714285632</v>
      </c>
      <c r="R3258" s="49">
        <f t="shared" si="318"/>
        <v>94.349142857142866</v>
      </c>
    </row>
    <row r="3259" spans="12:18" hidden="1">
      <c r="L3259" s="71"/>
      <c r="M3259" s="48">
        <v>20.25</v>
      </c>
      <c r="N3259" s="49">
        <f t="shared" si="315"/>
        <v>87.549999999999187</v>
      </c>
      <c r="O3259" s="49">
        <f t="shared" si="316"/>
        <v>89.600000000000009</v>
      </c>
      <c r="P3259" s="49">
        <f t="shared" si="320"/>
        <v>91.399999999999181</v>
      </c>
      <c r="Q3259" s="49">
        <f t="shared" si="320"/>
        <v>92.799999999999173</v>
      </c>
      <c r="R3259" s="49">
        <f t="shared" si="318"/>
        <v>94.350000000000009</v>
      </c>
    </row>
    <row r="3260" spans="12:18" hidden="1">
      <c r="L3260" s="71"/>
      <c r="M3260" s="48">
        <v>20.260000000000002</v>
      </c>
      <c r="N3260" s="49">
        <f t="shared" si="315"/>
        <v>87.551999999999182</v>
      </c>
      <c r="O3260" s="49">
        <f t="shared" si="316"/>
        <v>89.601714285714294</v>
      </c>
      <c r="P3260" s="49">
        <f t="shared" si="320"/>
        <v>91.401142857142034</v>
      </c>
      <c r="Q3260" s="49">
        <f t="shared" si="320"/>
        <v>92.801142857142025</v>
      </c>
      <c r="R3260" s="49">
        <f t="shared" si="318"/>
        <v>94.350857142857151</v>
      </c>
    </row>
    <row r="3261" spans="12:18" hidden="1">
      <c r="L3261" s="71"/>
      <c r="M3261" s="48">
        <v>20.27</v>
      </c>
      <c r="N3261" s="49">
        <f t="shared" si="315"/>
        <v>87.553999999999178</v>
      </c>
      <c r="O3261" s="49">
        <f t="shared" si="316"/>
        <v>89.60342857142858</v>
      </c>
      <c r="P3261" s="49">
        <f t="shared" si="320"/>
        <v>91.402285714284886</v>
      </c>
      <c r="Q3261" s="49">
        <f t="shared" si="320"/>
        <v>92.802285714284878</v>
      </c>
      <c r="R3261" s="49">
        <f t="shared" si="318"/>
        <v>94.351714285714294</v>
      </c>
    </row>
    <row r="3262" spans="12:18" hidden="1">
      <c r="L3262" s="71"/>
      <c r="M3262" s="48">
        <v>20.28</v>
      </c>
      <c r="N3262" s="49">
        <f t="shared" si="315"/>
        <v>87.555999999999173</v>
      </c>
      <c r="O3262" s="49">
        <f t="shared" si="316"/>
        <v>89.605142857142866</v>
      </c>
      <c r="P3262" s="49">
        <f t="shared" ref="P3262:Q3277" si="321">P3261+0.0011428571428571</f>
        <v>91.403428571427739</v>
      </c>
      <c r="Q3262" s="49">
        <f t="shared" si="321"/>
        <v>92.80342857142773</v>
      </c>
      <c r="R3262" s="49">
        <f t="shared" si="318"/>
        <v>94.352571428571437</v>
      </c>
    </row>
    <row r="3263" spans="12:18" hidden="1">
      <c r="L3263" s="71"/>
      <c r="M3263" s="48">
        <v>20.29</v>
      </c>
      <c r="N3263" s="49">
        <f t="shared" si="315"/>
        <v>87.557999999999168</v>
      </c>
      <c r="O3263" s="49">
        <f t="shared" si="316"/>
        <v>89.606857142857152</v>
      </c>
      <c r="P3263" s="49">
        <f t="shared" si="321"/>
        <v>91.404571428570591</v>
      </c>
      <c r="Q3263" s="49">
        <f t="shared" si="321"/>
        <v>92.804571428570583</v>
      </c>
      <c r="R3263" s="49">
        <f t="shared" si="318"/>
        <v>94.35342857142858</v>
      </c>
    </row>
    <row r="3264" spans="12:18" hidden="1">
      <c r="L3264" s="71"/>
      <c r="M3264" s="48">
        <v>20.3</v>
      </c>
      <c r="N3264" s="49">
        <f t="shared" si="315"/>
        <v>87.559999999999164</v>
      </c>
      <c r="O3264" s="49">
        <f t="shared" si="316"/>
        <v>89.608571428571437</v>
      </c>
      <c r="P3264" s="49">
        <f t="shared" si="321"/>
        <v>91.405714285713444</v>
      </c>
      <c r="Q3264" s="49">
        <f t="shared" si="321"/>
        <v>92.805714285713435</v>
      </c>
      <c r="R3264" s="49">
        <f t="shared" si="318"/>
        <v>94.354285714285723</v>
      </c>
    </row>
    <row r="3265" spans="12:18" hidden="1">
      <c r="L3265" s="71"/>
      <c r="M3265" s="48">
        <v>20.309999999999999</v>
      </c>
      <c r="N3265" s="49">
        <f t="shared" si="315"/>
        <v>87.561999999999159</v>
      </c>
      <c r="O3265" s="49">
        <f t="shared" si="316"/>
        <v>89.610285714285723</v>
      </c>
      <c r="P3265" s="49">
        <f t="shared" si="321"/>
        <v>91.406857142856296</v>
      </c>
      <c r="Q3265" s="49">
        <f t="shared" si="321"/>
        <v>92.806857142856288</v>
      </c>
      <c r="R3265" s="49">
        <f t="shared" si="318"/>
        <v>94.355142857142866</v>
      </c>
    </row>
    <row r="3266" spans="12:18" hidden="1">
      <c r="L3266" s="71"/>
      <c r="M3266" s="48">
        <v>20.32</v>
      </c>
      <c r="N3266" s="49">
        <f t="shared" si="315"/>
        <v>87.563999999999155</v>
      </c>
      <c r="O3266" s="49">
        <f t="shared" si="316"/>
        <v>89.612000000000009</v>
      </c>
      <c r="P3266" s="49">
        <f t="shared" si="321"/>
        <v>91.407999999999149</v>
      </c>
      <c r="Q3266" s="49">
        <f t="shared" si="321"/>
        <v>92.80799999999914</v>
      </c>
      <c r="R3266" s="49">
        <f t="shared" si="318"/>
        <v>94.356000000000009</v>
      </c>
    </row>
    <row r="3267" spans="12:18" hidden="1">
      <c r="L3267" s="71"/>
      <c r="M3267" s="48">
        <v>20.329999999999998</v>
      </c>
      <c r="N3267" s="49">
        <f t="shared" si="315"/>
        <v>87.56599999999915</v>
      </c>
      <c r="O3267" s="49">
        <f t="shared" si="316"/>
        <v>89.613714285714295</v>
      </c>
      <c r="P3267" s="49">
        <f t="shared" si="321"/>
        <v>91.409142857142001</v>
      </c>
      <c r="Q3267" s="49">
        <f t="shared" si="321"/>
        <v>92.809142857141993</v>
      </c>
      <c r="R3267" s="49">
        <f t="shared" si="318"/>
        <v>94.356857142857152</v>
      </c>
    </row>
    <row r="3268" spans="12:18" hidden="1">
      <c r="L3268" s="71"/>
      <c r="M3268" s="48">
        <v>20.34</v>
      </c>
      <c r="N3268" s="49">
        <f t="shared" si="315"/>
        <v>87.567999999999145</v>
      </c>
      <c r="O3268" s="49">
        <f t="shared" si="316"/>
        <v>89.615428571428581</v>
      </c>
      <c r="P3268" s="49">
        <f t="shared" si="321"/>
        <v>91.410285714284853</v>
      </c>
      <c r="Q3268" s="49">
        <f t="shared" si="321"/>
        <v>92.810285714284845</v>
      </c>
      <c r="R3268" s="49">
        <f t="shared" si="318"/>
        <v>94.357714285714295</v>
      </c>
    </row>
    <row r="3269" spans="12:18" hidden="1">
      <c r="L3269" s="71"/>
      <c r="M3269" s="48">
        <v>20.350000000000001</v>
      </c>
      <c r="N3269" s="49">
        <f t="shared" si="315"/>
        <v>87.569999999999141</v>
      </c>
      <c r="O3269" s="49">
        <f t="shared" si="316"/>
        <v>89.617142857142866</v>
      </c>
      <c r="P3269" s="49">
        <f t="shared" si="321"/>
        <v>91.411428571427706</v>
      </c>
      <c r="Q3269" s="49">
        <f t="shared" si="321"/>
        <v>92.811428571427697</v>
      </c>
      <c r="R3269" s="49">
        <f t="shared" si="318"/>
        <v>94.358571428571437</v>
      </c>
    </row>
    <row r="3270" spans="12:18" hidden="1">
      <c r="L3270" s="71"/>
      <c r="M3270" s="48">
        <v>20.36</v>
      </c>
      <c r="N3270" s="49">
        <f t="shared" si="315"/>
        <v>87.571999999999136</v>
      </c>
      <c r="O3270" s="49">
        <f t="shared" si="316"/>
        <v>89.618857142857152</v>
      </c>
      <c r="P3270" s="49">
        <f t="shared" si="321"/>
        <v>91.412571428570558</v>
      </c>
      <c r="Q3270" s="49">
        <f t="shared" si="321"/>
        <v>92.81257142857055</v>
      </c>
      <c r="R3270" s="49">
        <f t="shared" si="318"/>
        <v>94.35942857142858</v>
      </c>
    </row>
    <row r="3271" spans="12:18" hidden="1">
      <c r="L3271" s="71"/>
      <c r="M3271" s="48">
        <v>20.37</v>
      </c>
      <c r="N3271" s="49">
        <f t="shared" si="315"/>
        <v>87.573999999999131</v>
      </c>
      <c r="O3271" s="49">
        <f t="shared" si="316"/>
        <v>89.620571428571438</v>
      </c>
      <c r="P3271" s="49">
        <f t="shared" si="321"/>
        <v>91.413714285713411</v>
      </c>
      <c r="Q3271" s="49">
        <f t="shared" si="321"/>
        <v>92.813714285713402</v>
      </c>
      <c r="R3271" s="49">
        <f t="shared" si="318"/>
        <v>94.360285714285723</v>
      </c>
    </row>
    <row r="3272" spans="12:18" hidden="1">
      <c r="L3272" s="71"/>
      <c r="M3272" s="48">
        <v>20.38</v>
      </c>
      <c r="N3272" s="49">
        <f t="shared" si="315"/>
        <v>87.575999999999127</v>
      </c>
      <c r="O3272" s="49">
        <f t="shared" si="316"/>
        <v>89.622285714285724</v>
      </c>
      <c r="P3272" s="49">
        <f t="shared" si="321"/>
        <v>91.414857142856263</v>
      </c>
      <c r="Q3272" s="49">
        <f t="shared" si="321"/>
        <v>92.814857142856255</v>
      </c>
      <c r="R3272" s="49">
        <f t="shared" si="318"/>
        <v>94.361142857142866</v>
      </c>
    </row>
    <row r="3273" spans="12:18" hidden="1">
      <c r="L3273" s="71"/>
      <c r="M3273" s="48">
        <v>20.39</v>
      </c>
      <c r="N3273" s="49">
        <f t="shared" si="315"/>
        <v>87.577999999999122</v>
      </c>
      <c r="O3273" s="49">
        <f t="shared" si="316"/>
        <v>89.624000000000009</v>
      </c>
      <c r="P3273" s="49">
        <f t="shared" si="321"/>
        <v>91.415999999999116</v>
      </c>
      <c r="Q3273" s="49">
        <f t="shared" si="321"/>
        <v>92.815999999999107</v>
      </c>
      <c r="R3273" s="49">
        <f t="shared" si="318"/>
        <v>94.362000000000009</v>
      </c>
    </row>
    <row r="3274" spans="12:18" hidden="1">
      <c r="L3274" s="71"/>
      <c r="M3274" s="48">
        <v>20.399999999999999</v>
      </c>
      <c r="N3274" s="49">
        <f t="shared" si="315"/>
        <v>87.579999999999117</v>
      </c>
      <c r="O3274" s="49">
        <f t="shared" si="316"/>
        <v>89.625714285714295</v>
      </c>
      <c r="P3274" s="49">
        <f t="shared" si="321"/>
        <v>91.417142857141968</v>
      </c>
      <c r="Q3274" s="49">
        <f t="shared" si="321"/>
        <v>92.81714285714196</v>
      </c>
      <c r="R3274" s="49">
        <f t="shared" si="318"/>
        <v>94.362857142857152</v>
      </c>
    </row>
    <row r="3275" spans="12:18" hidden="1">
      <c r="L3275" s="71"/>
      <c r="M3275" s="48">
        <v>20.41</v>
      </c>
      <c r="N3275" s="49">
        <f t="shared" si="315"/>
        <v>87.581999999999113</v>
      </c>
      <c r="O3275" s="49">
        <f t="shared" si="316"/>
        <v>89.627428571428581</v>
      </c>
      <c r="P3275" s="49">
        <f t="shared" si="321"/>
        <v>91.418285714284821</v>
      </c>
      <c r="Q3275" s="49">
        <f t="shared" si="321"/>
        <v>92.818285714284812</v>
      </c>
      <c r="R3275" s="49">
        <f t="shared" si="318"/>
        <v>94.363714285714295</v>
      </c>
    </row>
    <row r="3276" spans="12:18" hidden="1">
      <c r="L3276" s="71"/>
      <c r="M3276" s="48">
        <v>20.420000000000002</v>
      </c>
      <c r="N3276" s="49">
        <f t="shared" si="315"/>
        <v>87.583999999999108</v>
      </c>
      <c r="O3276" s="49">
        <f t="shared" si="316"/>
        <v>89.629142857142867</v>
      </c>
      <c r="P3276" s="49">
        <f t="shared" si="321"/>
        <v>91.419428571427673</v>
      </c>
      <c r="Q3276" s="49">
        <f t="shared" si="321"/>
        <v>92.819428571427665</v>
      </c>
      <c r="R3276" s="49">
        <f t="shared" si="318"/>
        <v>94.364571428571438</v>
      </c>
    </row>
    <row r="3277" spans="12:18" hidden="1">
      <c r="L3277" s="71"/>
      <c r="M3277" s="48">
        <v>20.43</v>
      </c>
      <c r="N3277" s="49">
        <f t="shared" si="315"/>
        <v>87.585999999999103</v>
      </c>
      <c r="O3277" s="49">
        <f t="shared" si="316"/>
        <v>89.630857142857153</v>
      </c>
      <c r="P3277" s="49">
        <f t="shared" si="321"/>
        <v>91.420571428570526</v>
      </c>
      <c r="Q3277" s="49">
        <f t="shared" si="321"/>
        <v>92.820571428570517</v>
      </c>
      <c r="R3277" s="49">
        <f t="shared" si="318"/>
        <v>94.365428571428581</v>
      </c>
    </row>
    <row r="3278" spans="12:18" hidden="1">
      <c r="L3278" s="71"/>
      <c r="M3278" s="48">
        <v>20.440000000000001</v>
      </c>
      <c r="N3278" s="49">
        <f t="shared" ref="N3278:N3341" si="322">N3277+0.002</f>
        <v>87.587999999999099</v>
      </c>
      <c r="O3278" s="49">
        <f t="shared" ref="O3278:O3341" si="323">O3277+0.0017142857142857</f>
        <v>89.632571428571438</v>
      </c>
      <c r="P3278" s="49">
        <f t="shared" ref="P3278:Q3293" si="324">P3277+0.0011428571428571</f>
        <v>91.421714285713378</v>
      </c>
      <c r="Q3278" s="49">
        <f t="shared" si="324"/>
        <v>92.821714285713369</v>
      </c>
      <c r="R3278" s="49">
        <f t="shared" ref="R3278:R3341" si="325">R3277+0.000857142857142857</f>
        <v>94.366285714285723</v>
      </c>
    </row>
    <row r="3279" spans="12:18" hidden="1">
      <c r="L3279" s="71"/>
      <c r="M3279" s="48">
        <v>20.45</v>
      </c>
      <c r="N3279" s="49">
        <f t="shared" si="322"/>
        <v>87.589999999999094</v>
      </c>
      <c r="O3279" s="49">
        <f t="shared" si="323"/>
        <v>89.634285714285724</v>
      </c>
      <c r="P3279" s="49">
        <f t="shared" si="324"/>
        <v>91.42285714285623</v>
      </c>
      <c r="Q3279" s="49">
        <f t="shared" si="324"/>
        <v>92.822857142856222</v>
      </c>
      <c r="R3279" s="49">
        <f t="shared" si="325"/>
        <v>94.367142857142866</v>
      </c>
    </row>
    <row r="3280" spans="12:18" hidden="1">
      <c r="L3280" s="71"/>
      <c r="M3280" s="48">
        <v>20.46</v>
      </c>
      <c r="N3280" s="49">
        <f t="shared" si="322"/>
        <v>87.591999999999089</v>
      </c>
      <c r="O3280" s="49">
        <f t="shared" si="323"/>
        <v>89.63600000000001</v>
      </c>
      <c r="P3280" s="49">
        <f t="shared" si="324"/>
        <v>91.423999999999083</v>
      </c>
      <c r="Q3280" s="49">
        <f t="shared" si="324"/>
        <v>92.823999999999074</v>
      </c>
      <c r="R3280" s="49">
        <f t="shared" si="325"/>
        <v>94.368000000000009</v>
      </c>
    </row>
    <row r="3281" spans="12:18" hidden="1">
      <c r="L3281" s="71"/>
      <c r="M3281" s="48">
        <v>20.47</v>
      </c>
      <c r="N3281" s="49">
        <f t="shared" si="322"/>
        <v>87.593999999999085</v>
      </c>
      <c r="O3281" s="49">
        <f t="shared" si="323"/>
        <v>89.637714285714296</v>
      </c>
      <c r="P3281" s="49">
        <f t="shared" si="324"/>
        <v>91.425142857141935</v>
      </c>
      <c r="Q3281" s="49">
        <f t="shared" si="324"/>
        <v>92.825142857141927</v>
      </c>
      <c r="R3281" s="49">
        <f t="shared" si="325"/>
        <v>94.368857142857152</v>
      </c>
    </row>
    <row r="3282" spans="12:18" hidden="1">
      <c r="L3282" s="71"/>
      <c r="M3282" s="48">
        <v>20.48</v>
      </c>
      <c r="N3282" s="49">
        <f t="shared" si="322"/>
        <v>87.59599999999908</v>
      </c>
      <c r="O3282" s="49">
        <f t="shared" si="323"/>
        <v>89.639428571428581</v>
      </c>
      <c r="P3282" s="49">
        <f t="shared" si="324"/>
        <v>91.426285714284788</v>
      </c>
      <c r="Q3282" s="49">
        <f t="shared" si="324"/>
        <v>92.826285714284779</v>
      </c>
      <c r="R3282" s="49">
        <f t="shared" si="325"/>
        <v>94.369714285714295</v>
      </c>
    </row>
    <row r="3283" spans="12:18" hidden="1">
      <c r="L3283" s="71"/>
      <c r="M3283" s="48">
        <v>20.49</v>
      </c>
      <c r="N3283" s="49">
        <f t="shared" si="322"/>
        <v>87.597999999999075</v>
      </c>
      <c r="O3283" s="49">
        <f t="shared" si="323"/>
        <v>89.641142857142867</v>
      </c>
      <c r="P3283" s="49">
        <f t="shared" si="324"/>
        <v>91.42742857142764</v>
      </c>
      <c r="Q3283" s="49">
        <f t="shared" si="324"/>
        <v>92.827428571427632</v>
      </c>
      <c r="R3283" s="49">
        <f t="shared" si="325"/>
        <v>94.370571428571438</v>
      </c>
    </row>
    <row r="3284" spans="12:18" hidden="1">
      <c r="L3284" s="71"/>
      <c r="M3284" s="48">
        <v>20.5</v>
      </c>
      <c r="N3284" s="49">
        <f t="shared" si="322"/>
        <v>87.599999999999071</v>
      </c>
      <c r="O3284" s="49">
        <f t="shared" si="323"/>
        <v>89.642857142857153</v>
      </c>
      <c r="P3284" s="49">
        <f t="shared" si="324"/>
        <v>91.428571428570493</v>
      </c>
      <c r="Q3284" s="49">
        <f t="shared" si="324"/>
        <v>92.828571428570484</v>
      </c>
      <c r="R3284" s="49">
        <f t="shared" si="325"/>
        <v>94.371428571428581</v>
      </c>
    </row>
    <row r="3285" spans="12:18" hidden="1">
      <c r="L3285" s="71"/>
      <c r="M3285" s="48">
        <v>20.51</v>
      </c>
      <c r="N3285" s="49">
        <f t="shared" si="322"/>
        <v>87.601999999999066</v>
      </c>
      <c r="O3285" s="49">
        <f t="shared" si="323"/>
        <v>89.644571428571439</v>
      </c>
      <c r="P3285" s="49">
        <f t="shared" si="324"/>
        <v>91.429714285713345</v>
      </c>
      <c r="Q3285" s="49">
        <f t="shared" si="324"/>
        <v>92.829714285713337</v>
      </c>
      <c r="R3285" s="49">
        <f t="shared" si="325"/>
        <v>94.372285714285724</v>
      </c>
    </row>
    <row r="3286" spans="12:18" hidden="1">
      <c r="L3286" s="71"/>
      <c r="M3286" s="48">
        <v>20.52</v>
      </c>
      <c r="N3286" s="49">
        <f t="shared" si="322"/>
        <v>87.603999999999061</v>
      </c>
      <c r="O3286" s="49">
        <f t="shared" si="323"/>
        <v>89.646285714285725</v>
      </c>
      <c r="P3286" s="49">
        <f t="shared" si="324"/>
        <v>91.430857142856198</v>
      </c>
      <c r="Q3286" s="49">
        <f t="shared" si="324"/>
        <v>92.830857142856189</v>
      </c>
      <c r="R3286" s="49">
        <f t="shared" si="325"/>
        <v>94.373142857142867</v>
      </c>
    </row>
    <row r="3287" spans="12:18" hidden="1">
      <c r="L3287" s="71"/>
      <c r="M3287" s="48">
        <v>20.53</v>
      </c>
      <c r="N3287" s="49">
        <f t="shared" si="322"/>
        <v>87.605999999999057</v>
      </c>
      <c r="O3287" s="49">
        <f t="shared" si="323"/>
        <v>89.64800000000001</v>
      </c>
      <c r="P3287" s="49">
        <f t="shared" si="324"/>
        <v>91.43199999999905</v>
      </c>
      <c r="Q3287" s="49">
        <f t="shared" si="324"/>
        <v>92.831999999999042</v>
      </c>
      <c r="R3287" s="49">
        <f t="shared" si="325"/>
        <v>94.374000000000009</v>
      </c>
    </row>
    <row r="3288" spans="12:18" hidden="1">
      <c r="L3288" s="71"/>
      <c r="M3288" s="48">
        <v>20.54</v>
      </c>
      <c r="N3288" s="49">
        <f t="shared" si="322"/>
        <v>87.607999999999052</v>
      </c>
      <c r="O3288" s="49">
        <f t="shared" si="323"/>
        <v>89.649714285714296</v>
      </c>
      <c r="P3288" s="49">
        <f t="shared" si="324"/>
        <v>91.433142857141902</v>
      </c>
      <c r="Q3288" s="49">
        <f t="shared" si="324"/>
        <v>92.833142857141894</v>
      </c>
      <c r="R3288" s="49">
        <f t="shared" si="325"/>
        <v>94.374857142857152</v>
      </c>
    </row>
    <row r="3289" spans="12:18" hidden="1">
      <c r="L3289" s="71"/>
      <c r="M3289" s="48">
        <v>20.55</v>
      </c>
      <c r="N3289" s="49">
        <f t="shared" si="322"/>
        <v>87.609999999999047</v>
      </c>
      <c r="O3289" s="49">
        <f t="shared" si="323"/>
        <v>89.651428571428582</v>
      </c>
      <c r="P3289" s="49">
        <f t="shared" si="324"/>
        <v>91.434285714284755</v>
      </c>
      <c r="Q3289" s="49">
        <f t="shared" si="324"/>
        <v>92.834285714284746</v>
      </c>
      <c r="R3289" s="49">
        <f t="shared" si="325"/>
        <v>94.375714285714295</v>
      </c>
    </row>
    <row r="3290" spans="12:18" hidden="1">
      <c r="L3290" s="71"/>
      <c r="M3290" s="48">
        <v>20.56</v>
      </c>
      <c r="N3290" s="49">
        <f t="shared" si="322"/>
        <v>87.611999999999043</v>
      </c>
      <c r="O3290" s="49">
        <f t="shared" si="323"/>
        <v>89.653142857142868</v>
      </c>
      <c r="P3290" s="49">
        <f t="shared" si="324"/>
        <v>91.435428571427607</v>
      </c>
      <c r="Q3290" s="49">
        <f t="shared" si="324"/>
        <v>92.835428571427599</v>
      </c>
      <c r="R3290" s="49">
        <f t="shared" si="325"/>
        <v>94.376571428571438</v>
      </c>
    </row>
    <row r="3291" spans="12:18" hidden="1">
      <c r="L3291" s="71"/>
      <c r="M3291" s="48">
        <v>20.57</v>
      </c>
      <c r="N3291" s="49">
        <f t="shared" si="322"/>
        <v>87.613999999999038</v>
      </c>
      <c r="O3291" s="49">
        <f t="shared" si="323"/>
        <v>89.654857142857153</v>
      </c>
      <c r="P3291" s="49">
        <f t="shared" si="324"/>
        <v>91.43657142857046</v>
      </c>
      <c r="Q3291" s="49">
        <f t="shared" si="324"/>
        <v>92.836571428570451</v>
      </c>
      <c r="R3291" s="49">
        <f t="shared" si="325"/>
        <v>94.377428571428581</v>
      </c>
    </row>
    <row r="3292" spans="12:18" hidden="1">
      <c r="L3292" s="71"/>
      <c r="M3292" s="48">
        <v>20.58</v>
      </c>
      <c r="N3292" s="49">
        <f t="shared" si="322"/>
        <v>87.615999999999033</v>
      </c>
      <c r="O3292" s="49">
        <f t="shared" si="323"/>
        <v>89.656571428571439</v>
      </c>
      <c r="P3292" s="49">
        <f t="shared" si="324"/>
        <v>91.437714285713312</v>
      </c>
      <c r="Q3292" s="49">
        <f t="shared" si="324"/>
        <v>92.837714285713304</v>
      </c>
      <c r="R3292" s="49">
        <f t="shared" si="325"/>
        <v>94.378285714285724</v>
      </c>
    </row>
    <row r="3293" spans="12:18" hidden="1">
      <c r="L3293" s="71"/>
      <c r="M3293" s="48">
        <v>20.59</v>
      </c>
      <c r="N3293" s="49">
        <f t="shared" si="322"/>
        <v>87.617999999999029</v>
      </c>
      <c r="O3293" s="49">
        <f t="shared" si="323"/>
        <v>89.658285714285725</v>
      </c>
      <c r="P3293" s="49">
        <f t="shared" si="324"/>
        <v>91.438857142856165</v>
      </c>
      <c r="Q3293" s="49">
        <f t="shared" si="324"/>
        <v>92.838857142856156</v>
      </c>
      <c r="R3293" s="49">
        <f t="shared" si="325"/>
        <v>94.379142857142867</v>
      </c>
    </row>
    <row r="3294" spans="12:18" hidden="1">
      <c r="L3294" s="71"/>
      <c r="M3294" s="48">
        <v>20.6</v>
      </c>
      <c r="N3294" s="49">
        <f t="shared" si="322"/>
        <v>87.619999999999024</v>
      </c>
      <c r="O3294" s="49">
        <f t="shared" si="323"/>
        <v>89.660000000000011</v>
      </c>
      <c r="P3294" s="49">
        <f t="shared" ref="P3294:Q3309" si="326">P3293+0.0011428571428571</f>
        <v>91.439999999999017</v>
      </c>
      <c r="Q3294" s="49">
        <f t="shared" si="326"/>
        <v>92.839999999999009</v>
      </c>
      <c r="R3294" s="49">
        <f t="shared" si="325"/>
        <v>94.38000000000001</v>
      </c>
    </row>
    <row r="3295" spans="12:18" hidden="1">
      <c r="L3295" s="71"/>
      <c r="M3295" s="48">
        <v>20.61</v>
      </c>
      <c r="N3295" s="49">
        <f t="shared" si="322"/>
        <v>87.621999999999019</v>
      </c>
      <c r="O3295" s="49">
        <f t="shared" si="323"/>
        <v>89.661714285714297</v>
      </c>
      <c r="P3295" s="49">
        <f t="shared" si="326"/>
        <v>91.44114285714187</v>
      </c>
      <c r="Q3295" s="49">
        <f t="shared" si="326"/>
        <v>92.841142857141861</v>
      </c>
      <c r="R3295" s="49">
        <f t="shared" si="325"/>
        <v>94.380857142857153</v>
      </c>
    </row>
    <row r="3296" spans="12:18" hidden="1">
      <c r="L3296" s="71"/>
      <c r="M3296" s="48">
        <v>20.62</v>
      </c>
      <c r="N3296" s="49">
        <f t="shared" si="322"/>
        <v>87.623999999999015</v>
      </c>
      <c r="O3296" s="49">
        <f t="shared" si="323"/>
        <v>89.663428571428582</v>
      </c>
      <c r="P3296" s="49">
        <f t="shared" si="326"/>
        <v>91.442285714284722</v>
      </c>
      <c r="Q3296" s="49">
        <f t="shared" si="326"/>
        <v>92.842285714284714</v>
      </c>
      <c r="R3296" s="49">
        <f t="shared" si="325"/>
        <v>94.381714285714295</v>
      </c>
    </row>
    <row r="3297" spans="12:18" hidden="1">
      <c r="L3297" s="71"/>
      <c r="M3297" s="48">
        <v>20.63</v>
      </c>
      <c r="N3297" s="49">
        <f t="shared" si="322"/>
        <v>87.62599999999901</v>
      </c>
      <c r="O3297" s="49">
        <f t="shared" si="323"/>
        <v>89.665142857142868</v>
      </c>
      <c r="P3297" s="49">
        <f t="shared" si="326"/>
        <v>91.443428571427575</v>
      </c>
      <c r="Q3297" s="49">
        <f t="shared" si="326"/>
        <v>92.843428571427566</v>
      </c>
      <c r="R3297" s="49">
        <f t="shared" si="325"/>
        <v>94.382571428571438</v>
      </c>
    </row>
    <row r="3298" spans="12:18" hidden="1">
      <c r="L3298" s="71"/>
      <c r="M3298" s="48">
        <v>20.64</v>
      </c>
      <c r="N3298" s="49">
        <f t="shared" si="322"/>
        <v>87.627999999999005</v>
      </c>
      <c r="O3298" s="49">
        <f t="shared" si="323"/>
        <v>89.666857142857154</v>
      </c>
      <c r="P3298" s="49">
        <f t="shared" si="326"/>
        <v>91.444571428570427</v>
      </c>
      <c r="Q3298" s="49">
        <f t="shared" si="326"/>
        <v>92.844571428570418</v>
      </c>
      <c r="R3298" s="49">
        <f t="shared" si="325"/>
        <v>94.383428571428581</v>
      </c>
    </row>
    <row r="3299" spans="12:18" hidden="1">
      <c r="L3299" s="71"/>
      <c r="M3299" s="48">
        <v>20.65</v>
      </c>
      <c r="N3299" s="49">
        <f t="shared" si="322"/>
        <v>87.629999999999001</v>
      </c>
      <c r="O3299" s="49">
        <f t="shared" si="323"/>
        <v>89.66857142857144</v>
      </c>
      <c r="P3299" s="49">
        <f t="shared" si="326"/>
        <v>91.445714285713279</v>
      </c>
      <c r="Q3299" s="49">
        <f t="shared" si="326"/>
        <v>92.845714285713271</v>
      </c>
      <c r="R3299" s="49">
        <f t="shared" si="325"/>
        <v>94.384285714285724</v>
      </c>
    </row>
    <row r="3300" spans="12:18" hidden="1">
      <c r="L3300" s="71"/>
      <c r="M3300" s="48">
        <v>20.66</v>
      </c>
      <c r="N3300" s="49">
        <f t="shared" si="322"/>
        <v>87.631999999998996</v>
      </c>
      <c r="O3300" s="49">
        <f t="shared" si="323"/>
        <v>89.670285714285725</v>
      </c>
      <c r="P3300" s="49">
        <f t="shared" si="326"/>
        <v>91.446857142856132</v>
      </c>
      <c r="Q3300" s="49">
        <f t="shared" si="326"/>
        <v>92.846857142856123</v>
      </c>
      <c r="R3300" s="49">
        <f t="shared" si="325"/>
        <v>94.385142857142867</v>
      </c>
    </row>
    <row r="3301" spans="12:18" hidden="1">
      <c r="L3301" s="71"/>
      <c r="M3301" s="48">
        <v>20.67</v>
      </c>
      <c r="N3301" s="49">
        <f t="shared" si="322"/>
        <v>87.633999999998991</v>
      </c>
      <c r="O3301" s="49">
        <f t="shared" si="323"/>
        <v>89.672000000000011</v>
      </c>
      <c r="P3301" s="49">
        <f t="shared" si="326"/>
        <v>91.447999999998984</v>
      </c>
      <c r="Q3301" s="49">
        <f t="shared" si="326"/>
        <v>92.847999999998976</v>
      </c>
      <c r="R3301" s="49">
        <f t="shared" si="325"/>
        <v>94.38600000000001</v>
      </c>
    </row>
    <row r="3302" spans="12:18" hidden="1">
      <c r="L3302" s="71"/>
      <c r="M3302" s="48">
        <v>20.68</v>
      </c>
      <c r="N3302" s="49">
        <f t="shared" si="322"/>
        <v>87.635999999998987</v>
      </c>
      <c r="O3302" s="49">
        <f t="shared" si="323"/>
        <v>89.673714285714297</v>
      </c>
      <c r="P3302" s="49">
        <f t="shared" si="326"/>
        <v>91.449142857141837</v>
      </c>
      <c r="Q3302" s="49">
        <f t="shared" si="326"/>
        <v>92.849142857141828</v>
      </c>
      <c r="R3302" s="49">
        <f t="shared" si="325"/>
        <v>94.386857142857153</v>
      </c>
    </row>
    <row r="3303" spans="12:18" hidden="1">
      <c r="L3303" s="71"/>
      <c r="M3303" s="48">
        <v>20.69</v>
      </c>
      <c r="N3303" s="49">
        <f t="shared" si="322"/>
        <v>87.637999999998982</v>
      </c>
      <c r="O3303" s="49">
        <f t="shared" si="323"/>
        <v>89.675428571428583</v>
      </c>
      <c r="P3303" s="49">
        <f t="shared" si="326"/>
        <v>91.450285714284689</v>
      </c>
      <c r="Q3303" s="49">
        <f t="shared" si="326"/>
        <v>92.850285714284681</v>
      </c>
      <c r="R3303" s="49">
        <f t="shared" si="325"/>
        <v>94.387714285714296</v>
      </c>
    </row>
    <row r="3304" spans="12:18" hidden="1">
      <c r="L3304" s="71"/>
      <c r="M3304" s="48">
        <v>20.7</v>
      </c>
      <c r="N3304" s="49">
        <f t="shared" si="322"/>
        <v>87.639999999998977</v>
      </c>
      <c r="O3304" s="49">
        <f t="shared" si="323"/>
        <v>89.677142857142869</v>
      </c>
      <c r="P3304" s="49">
        <f t="shared" si="326"/>
        <v>91.451428571427542</v>
      </c>
      <c r="Q3304" s="49">
        <f t="shared" si="326"/>
        <v>92.851428571427533</v>
      </c>
      <c r="R3304" s="49">
        <f t="shared" si="325"/>
        <v>94.388571428571439</v>
      </c>
    </row>
    <row r="3305" spans="12:18" hidden="1">
      <c r="L3305" s="71"/>
      <c r="M3305" s="48">
        <v>20.71</v>
      </c>
      <c r="N3305" s="49">
        <f t="shared" si="322"/>
        <v>87.641999999998973</v>
      </c>
      <c r="O3305" s="49">
        <f t="shared" si="323"/>
        <v>89.678857142857154</v>
      </c>
      <c r="P3305" s="49">
        <f t="shared" si="326"/>
        <v>91.452571428570394</v>
      </c>
      <c r="Q3305" s="49">
        <f t="shared" si="326"/>
        <v>92.852571428570386</v>
      </c>
      <c r="R3305" s="49">
        <f t="shared" si="325"/>
        <v>94.389428571428581</v>
      </c>
    </row>
    <row r="3306" spans="12:18" hidden="1">
      <c r="L3306" s="71"/>
      <c r="M3306" s="48">
        <v>20.72</v>
      </c>
      <c r="N3306" s="49">
        <f t="shared" si="322"/>
        <v>87.643999999998968</v>
      </c>
      <c r="O3306" s="49">
        <f t="shared" si="323"/>
        <v>89.68057142857144</v>
      </c>
      <c r="P3306" s="49">
        <f t="shared" si="326"/>
        <v>91.453714285713247</v>
      </c>
      <c r="Q3306" s="49">
        <f t="shared" si="326"/>
        <v>92.853714285713238</v>
      </c>
      <c r="R3306" s="49">
        <f t="shared" si="325"/>
        <v>94.390285714285724</v>
      </c>
    </row>
    <row r="3307" spans="12:18" hidden="1">
      <c r="L3307" s="71"/>
      <c r="M3307" s="48">
        <v>20.73</v>
      </c>
      <c r="N3307" s="49">
        <f t="shared" si="322"/>
        <v>87.645999999998963</v>
      </c>
      <c r="O3307" s="49">
        <f t="shared" si="323"/>
        <v>89.682285714285726</v>
      </c>
      <c r="P3307" s="49">
        <f t="shared" si="326"/>
        <v>91.454857142856099</v>
      </c>
      <c r="Q3307" s="49">
        <f t="shared" si="326"/>
        <v>92.85485714285609</v>
      </c>
      <c r="R3307" s="49">
        <f t="shared" si="325"/>
        <v>94.391142857142867</v>
      </c>
    </row>
    <row r="3308" spans="12:18" hidden="1">
      <c r="L3308" s="71"/>
      <c r="M3308" s="48">
        <v>20.74</v>
      </c>
      <c r="N3308" s="49">
        <f t="shared" si="322"/>
        <v>87.647999999998959</v>
      </c>
      <c r="O3308" s="49">
        <f t="shared" si="323"/>
        <v>89.684000000000012</v>
      </c>
      <c r="P3308" s="49">
        <f t="shared" si="326"/>
        <v>91.455999999998951</v>
      </c>
      <c r="Q3308" s="49">
        <f t="shared" si="326"/>
        <v>92.855999999998943</v>
      </c>
      <c r="R3308" s="49">
        <f t="shared" si="325"/>
        <v>94.39200000000001</v>
      </c>
    </row>
    <row r="3309" spans="12:18" hidden="1">
      <c r="L3309" s="71"/>
      <c r="M3309" s="48">
        <v>20.75</v>
      </c>
      <c r="N3309" s="49">
        <f t="shared" si="322"/>
        <v>87.649999999998954</v>
      </c>
      <c r="O3309" s="49">
        <f t="shared" si="323"/>
        <v>89.685714285714297</v>
      </c>
      <c r="P3309" s="49">
        <f t="shared" si="326"/>
        <v>91.457142857141804</v>
      </c>
      <c r="Q3309" s="49">
        <f t="shared" si="326"/>
        <v>92.857142857141795</v>
      </c>
      <c r="R3309" s="49">
        <f t="shared" si="325"/>
        <v>94.392857142857153</v>
      </c>
    </row>
    <row r="3310" spans="12:18" hidden="1">
      <c r="L3310" s="71"/>
      <c r="M3310" s="48">
        <v>20.76</v>
      </c>
      <c r="N3310" s="49">
        <f t="shared" si="322"/>
        <v>87.651999999998949</v>
      </c>
      <c r="O3310" s="49">
        <f t="shared" si="323"/>
        <v>89.687428571428583</v>
      </c>
      <c r="P3310" s="49">
        <f t="shared" ref="P3310:Q3325" si="327">P3309+0.0011428571428571</f>
        <v>91.458285714284656</v>
      </c>
      <c r="Q3310" s="49">
        <f t="shared" si="327"/>
        <v>92.858285714284648</v>
      </c>
      <c r="R3310" s="49">
        <f t="shared" si="325"/>
        <v>94.393714285714296</v>
      </c>
    </row>
    <row r="3311" spans="12:18" hidden="1">
      <c r="L3311" s="71"/>
      <c r="M3311" s="48">
        <v>20.77</v>
      </c>
      <c r="N3311" s="49">
        <f t="shared" si="322"/>
        <v>87.653999999998945</v>
      </c>
      <c r="O3311" s="49">
        <f t="shared" si="323"/>
        <v>89.689142857142869</v>
      </c>
      <c r="P3311" s="49">
        <f t="shared" si="327"/>
        <v>91.459428571427509</v>
      </c>
      <c r="Q3311" s="49">
        <f t="shared" si="327"/>
        <v>92.8594285714275</v>
      </c>
      <c r="R3311" s="49">
        <f t="shared" si="325"/>
        <v>94.394571428571439</v>
      </c>
    </row>
    <row r="3312" spans="12:18" hidden="1">
      <c r="L3312" s="71"/>
      <c r="M3312" s="48">
        <v>20.78</v>
      </c>
      <c r="N3312" s="49">
        <f t="shared" si="322"/>
        <v>87.65599999999894</v>
      </c>
      <c r="O3312" s="49">
        <f t="shared" si="323"/>
        <v>89.690857142857155</v>
      </c>
      <c r="P3312" s="49">
        <f t="shared" si="327"/>
        <v>91.460571428570361</v>
      </c>
      <c r="Q3312" s="49">
        <f t="shared" si="327"/>
        <v>92.860571428570353</v>
      </c>
      <c r="R3312" s="49">
        <f t="shared" si="325"/>
        <v>94.395428571428582</v>
      </c>
    </row>
    <row r="3313" spans="12:18" hidden="1">
      <c r="L3313" s="71"/>
      <c r="M3313" s="48">
        <v>20.79</v>
      </c>
      <c r="N3313" s="49">
        <f t="shared" si="322"/>
        <v>87.657999999998935</v>
      </c>
      <c r="O3313" s="49">
        <f t="shared" si="323"/>
        <v>89.692571428571441</v>
      </c>
      <c r="P3313" s="49">
        <f t="shared" si="327"/>
        <v>91.461714285713214</v>
      </c>
      <c r="Q3313" s="49">
        <f t="shared" si="327"/>
        <v>92.861714285713205</v>
      </c>
      <c r="R3313" s="49">
        <f t="shared" si="325"/>
        <v>94.396285714285725</v>
      </c>
    </row>
    <row r="3314" spans="12:18" hidden="1">
      <c r="L3314" s="71"/>
      <c r="M3314" s="48">
        <v>20.8</v>
      </c>
      <c r="N3314" s="49">
        <f t="shared" si="322"/>
        <v>87.659999999998931</v>
      </c>
      <c r="O3314" s="49">
        <f t="shared" si="323"/>
        <v>89.694285714285726</v>
      </c>
      <c r="P3314" s="49">
        <f t="shared" si="327"/>
        <v>91.462857142856066</v>
      </c>
      <c r="Q3314" s="49">
        <f t="shared" si="327"/>
        <v>92.862857142856058</v>
      </c>
      <c r="R3314" s="49">
        <f t="shared" si="325"/>
        <v>94.397142857142867</v>
      </c>
    </row>
    <row r="3315" spans="12:18" hidden="1">
      <c r="L3315" s="71"/>
      <c r="M3315" s="48">
        <v>20.81</v>
      </c>
      <c r="N3315" s="49">
        <f t="shared" si="322"/>
        <v>87.661999999998926</v>
      </c>
      <c r="O3315" s="49">
        <f t="shared" si="323"/>
        <v>89.696000000000012</v>
      </c>
      <c r="P3315" s="49">
        <f t="shared" si="327"/>
        <v>91.463999999998919</v>
      </c>
      <c r="Q3315" s="49">
        <f t="shared" si="327"/>
        <v>92.86399999999891</v>
      </c>
      <c r="R3315" s="49">
        <f t="shared" si="325"/>
        <v>94.39800000000001</v>
      </c>
    </row>
    <row r="3316" spans="12:18" hidden="1">
      <c r="L3316" s="71"/>
      <c r="M3316" s="48">
        <v>20.82</v>
      </c>
      <c r="N3316" s="49">
        <f t="shared" si="322"/>
        <v>87.663999999998921</v>
      </c>
      <c r="O3316" s="49">
        <f t="shared" si="323"/>
        <v>89.697714285714298</v>
      </c>
      <c r="P3316" s="49">
        <f t="shared" si="327"/>
        <v>91.465142857141771</v>
      </c>
      <c r="Q3316" s="49">
        <f t="shared" si="327"/>
        <v>92.865142857141763</v>
      </c>
      <c r="R3316" s="49">
        <f t="shared" si="325"/>
        <v>94.398857142857153</v>
      </c>
    </row>
    <row r="3317" spans="12:18" hidden="1">
      <c r="L3317" s="71"/>
      <c r="M3317" s="48">
        <v>20.83</v>
      </c>
      <c r="N3317" s="49">
        <f t="shared" si="322"/>
        <v>87.665999999998917</v>
      </c>
      <c r="O3317" s="49">
        <f t="shared" si="323"/>
        <v>89.699428571428584</v>
      </c>
      <c r="P3317" s="49">
        <f t="shared" si="327"/>
        <v>91.466285714284624</v>
      </c>
      <c r="Q3317" s="49">
        <f t="shared" si="327"/>
        <v>92.866285714284615</v>
      </c>
      <c r="R3317" s="49">
        <f t="shared" si="325"/>
        <v>94.399714285714296</v>
      </c>
    </row>
    <row r="3318" spans="12:18" hidden="1">
      <c r="L3318" s="71"/>
      <c r="M3318" s="48">
        <v>20.84</v>
      </c>
      <c r="N3318" s="49">
        <f t="shared" si="322"/>
        <v>87.667999999998912</v>
      </c>
      <c r="O3318" s="49">
        <f t="shared" si="323"/>
        <v>89.70114285714287</v>
      </c>
      <c r="P3318" s="49">
        <f t="shared" si="327"/>
        <v>91.467428571427476</v>
      </c>
      <c r="Q3318" s="49">
        <f t="shared" si="327"/>
        <v>92.867428571427467</v>
      </c>
      <c r="R3318" s="49">
        <f t="shared" si="325"/>
        <v>94.400571428571439</v>
      </c>
    </row>
    <row r="3319" spans="12:18" hidden="1">
      <c r="L3319" s="71"/>
      <c r="M3319" s="48">
        <v>20.85</v>
      </c>
      <c r="N3319" s="49">
        <f t="shared" si="322"/>
        <v>87.669999999998907</v>
      </c>
      <c r="O3319" s="49">
        <f t="shared" si="323"/>
        <v>89.702857142857155</v>
      </c>
      <c r="P3319" s="49">
        <f t="shared" si="327"/>
        <v>91.468571428570328</v>
      </c>
      <c r="Q3319" s="49">
        <f t="shared" si="327"/>
        <v>92.86857142857032</v>
      </c>
      <c r="R3319" s="49">
        <f t="shared" si="325"/>
        <v>94.401428571428582</v>
      </c>
    </row>
    <row r="3320" spans="12:18" hidden="1">
      <c r="L3320" s="71"/>
      <c r="M3320" s="48">
        <v>20.86</v>
      </c>
      <c r="N3320" s="49">
        <f t="shared" si="322"/>
        <v>87.671999999998903</v>
      </c>
      <c r="O3320" s="49">
        <f t="shared" si="323"/>
        <v>89.704571428571441</v>
      </c>
      <c r="P3320" s="49">
        <f t="shared" si="327"/>
        <v>91.469714285713181</v>
      </c>
      <c r="Q3320" s="49">
        <f t="shared" si="327"/>
        <v>92.869714285713172</v>
      </c>
      <c r="R3320" s="49">
        <f t="shared" si="325"/>
        <v>94.402285714285725</v>
      </c>
    </row>
    <row r="3321" spans="12:18" hidden="1">
      <c r="L3321" s="71"/>
      <c r="M3321" s="48">
        <v>20.87</v>
      </c>
      <c r="N3321" s="49">
        <f t="shared" si="322"/>
        <v>87.673999999998898</v>
      </c>
      <c r="O3321" s="49">
        <f t="shared" si="323"/>
        <v>89.706285714285727</v>
      </c>
      <c r="P3321" s="49">
        <f t="shared" si="327"/>
        <v>91.470857142856033</v>
      </c>
      <c r="Q3321" s="49">
        <f t="shared" si="327"/>
        <v>92.870857142856025</v>
      </c>
      <c r="R3321" s="49">
        <f t="shared" si="325"/>
        <v>94.403142857142868</v>
      </c>
    </row>
    <row r="3322" spans="12:18" hidden="1">
      <c r="L3322" s="71"/>
      <c r="M3322" s="48">
        <v>20.88</v>
      </c>
      <c r="N3322" s="49">
        <f t="shared" si="322"/>
        <v>87.675999999998893</v>
      </c>
      <c r="O3322" s="49">
        <f t="shared" si="323"/>
        <v>89.708000000000013</v>
      </c>
      <c r="P3322" s="49">
        <f t="shared" si="327"/>
        <v>91.471999999998886</v>
      </c>
      <c r="Q3322" s="49">
        <f t="shared" si="327"/>
        <v>92.871999999998877</v>
      </c>
      <c r="R3322" s="49">
        <f t="shared" si="325"/>
        <v>94.404000000000011</v>
      </c>
    </row>
    <row r="3323" spans="12:18" hidden="1">
      <c r="L3323" s="71"/>
      <c r="M3323" s="48">
        <v>20.89</v>
      </c>
      <c r="N3323" s="49">
        <f t="shared" si="322"/>
        <v>87.677999999998889</v>
      </c>
      <c r="O3323" s="49">
        <f t="shared" si="323"/>
        <v>89.709714285714298</v>
      </c>
      <c r="P3323" s="49">
        <f t="shared" si="327"/>
        <v>91.473142857141738</v>
      </c>
      <c r="Q3323" s="49">
        <f t="shared" si="327"/>
        <v>92.87314285714173</v>
      </c>
      <c r="R3323" s="49">
        <f t="shared" si="325"/>
        <v>94.404857142857153</v>
      </c>
    </row>
    <row r="3324" spans="12:18" hidden="1">
      <c r="L3324" s="71"/>
      <c r="M3324" s="48">
        <v>20.9</v>
      </c>
      <c r="N3324" s="49">
        <f t="shared" si="322"/>
        <v>87.679999999998884</v>
      </c>
      <c r="O3324" s="49">
        <f t="shared" si="323"/>
        <v>89.711428571428584</v>
      </c>
      <c r="P3324" s="49">
        <f t="shared" si="327"/>
        <v>91.474285714284591</v>
      </c>
      <c r="Q3324" s="49">
        <f t="shared" si="327"/>
        <v>92.874285714284582</v>
      </c>
      <c r="R3324" s="49">
        <f t="shared" si="325"/>
        <v>94.405714285714296</v>
      </c>
    </row>
    <row r="3325" spans="12:18" hidden="1">
      <c r="L3325" s="71"/>
      <c r="M3325" s="48">
        <v>20.91</v>
      </c>
      <c r="N3325" s="49">
        <f t="shared" si="322"/>
        <v>87.68199999999888</v>
      </c>
      <c r="O3325" s="49">
        <f t="shared" si="323"/>
        <v>89.71314285714287</v>
      </c>
      <c r="P3325" s="49">
        <f t="shared" si="327"/>
        <v>91.475428571427443</v>
      </c>
      <c r="Q3325" s="49">
        <f t="shared" si="327"/>
        <v>92.875428571427435</v>
      </c>
      <c r="R3325" s="49">
        <f t="shared" si="325"/>
        <v>94.406571428571439</v>
      </c>
    </row>
    <row r="3326" spans="12:18" hidden="1">
      <c r="L3326" s="71"/>
      <c r="M3326" s="48">
        <v>20.92</v>
      </c>
      <c r="N3326" s="49">
        <f t="shared" si="322"/>
        <v>87.683999999998875</v>
      </c>
      <c r="O3326" s="49">
        <f t="shared" si="323"/>
        <v>89.714857142857156</v>
      </c>
      <c r="P3326" s="49">
        <f t="shared" ref="P3326:Q3341" si="328">P3325+0.0011428571428571</f>
        <v>91.476571428570296</v>
      </c>
      <c r="Q3326" s="49">
        <f t="shared" si="328"/>
        <v>92.876571428570287</v>
      </c>
      <c r="R3326" s="49">
        <f t="shared" si="325"/>
        <v>94.407428571428582</v>
      </c>
    </row>
    <row r="3327" spans="12:18" hidden="1">
      <c r="L3327" s="71"/>
      <c r="M3327" s="48">
        <v>20.93</v>
      </c>
      <c r="N3327" s="49">
        <f t="shared" si="322"/>
        <v>87.68599999999887</v>
      </c>
      <c r="O3327" s="49">
        <f t="shared" si="323"/>
        <v>89.716571428571442</v>
      </c>
      <c r="P3327" s="49">
        <f t="shared" si="328"/>
        <v>91.477714285713148</v>
      </c>
      <c r="Q3327" s="49">
        <f t="shared" si="328"/>
        <v>92.877714285713139</v>
      </c>
      <c r="R3327" s="49">
        <f t="shared" si="325"/>
        <v>94.408285714285725</v>
      </c>
    </row>
    <row r="3328" spans="12:18" hidden="1">
      <c r="L3328" s="71"/>
      <c r="M3328" s="48">
        <v>20.94</v>
      </c>
      <c r="N3328" s="49">
        <f t="shared" si="322"/>
        <v>87.687999999998866</v>
      </c>
      <c r="O3328" s="49">
        <f t="shared" si="323"/>
        <v>89.718285714285727</v>
      </c>
      <c r="P3328" s="49">
        <f t="shared" si="328"/>
        <v>91.478857142856</v>
      </c>
      <c r="Q3328" s="49">
        <f t="shared" si="328"/>
        <v>92.878857142855992</v>
      </c>
      <c r="R3328" s="49">
        <f t="shared" si="325"/>
        <v>94.409142857142868</v>
      </c>
    </row>
    <row r="3329" spans="12:18" hidden="1">
      <c r="L3329" s="71"/>
      <c r="M3329" s="48">
        <v>20.95</v>
      </c>
      <c r="N3329" s="49">
        <f t="shared" si="322"/>
        <v>87.689999999998861</v>
      </c>
      <c r="O3329" s="49">
        <f t="shared" si="323"/>
        <v>89.720000000000013</v>
      </c>
      <c r="P3329" s="49">
        <f t="shared" si="328"/>
        <v>91.479999999998853</v>
      </c>
      <c r="Q3329" s="49">
        <f t="shared" si="328"/>
        <v>92.879999999998844</v>
      </c>
      <c r="R3329" s="49">
        <f t="shared" si="325"/>
        <v>94.410000000000011</v>
      </c>
    </row>
    <row r="3330" spans="12:18" hidden="1">
      <c r="L3330" s="71"/>
      <c r="M3330" s="48">
        <v>20.96</v>
      </c>
      <c r="N3330" s="49">
        <f t="shared" si="322"/>
        <v>87.691999999998856</v>
      </c>
      <c r="O3330" s="49">
        <f t="shared" si="323"/>
        <v>89.721714285714299</v>
      </c>
      <c r="P3330" s="49">
        <f t="shared" si="328"/>
        <v>91.481142857141705</v>
      </c>
      <c r="Q3330" s="49">
        <f t="shared" si="328"/>
        <v>92.881142857141697</v>
      </c>
      <c r="R3330" s="49">
        <f t="shared" si="325"/>
        <v>94.410857142857154</v>
      </c>
    </row>
    <row r="3331" spans="12:18" hidden="1">
      <c r="L3331" s="71"/>
      <c r="M3331" s="48">
        <v>20.97</v>
      </c>
      <c r="N3331" s="49">
        <f t="shared" si="322"/>
        <v>87.693999999998852</v>
      </c>
      <c r="O3331" s="49">
        <f t="shared" si="323"/>
        <v>89.723428571428585</v>
      </c>
      <c r="P3331" s="49">
        <f t="shared" si="328"/>
        <v>91.482285714284558</v>
      </c>
      <c r="Q3331" s="49">
        <f t="shared" si="328"/>
        <v>92.882285714284549</v>
      </c>
      <c r="R3331" s="49">
        <f t="shared" si="325"/>
        <v>94.411714285714297</v>
      </c>
    </row>
    <row r="3332" spans="12:18" hidden="1">
      <c r="L3332" s="71"/>
      <c r="M3332" s="48">
        <v>20.98</v>
      </c>
      <c r="N3332" s="49">
        <f t="shared" si="322"/>
        <v>87.695999999998847</v>
      </c>
      <c r="O3332" s="49">
        <f t="shared" si="323"/>
        <v>89.72514285714287</v>
      </c>
      <c r="P3332" s="49">
        <f t="shared" si="328"/>
        <v>91.48342857142741</v>
      </c>
      <c r="Q3332" s="49">
        <f t="shared" si="328"/>
        <v>92.883428571427402</v>
      </c>
      <c r="R3332" s="49">
        <f t="shared" si="325"/>
        <v>94.412571428571439</v>
      </c>
    </row>
    <row r="3333" spans="12:18" hidden="1">
      <c r="L3333" s="71"/>
      <c r="M3333" s="48">
        <v>20.99</v>
      </c>
      <c r="N3333" s="49">
        <f t="shared" si="322"/>
        <v>87.697999999998842</v>
      </c>
      <c r="O3333" s="49">
        <f t="shared" si="323"/>
        <v>89.726857142857156</v>
      </c>
      <c r="P3333" s="49">
        <f t="shared" si="328"/>
        <v>91.484571428570263</v>
      </c>
      <c r="Q3333" s="49">
        <f t="shared" si="328"/>
        <v>92.884571428570254</v>
      </c>
      <c r="R3333" s="49">
        <f t="shared" si="325"/>
        <v>94.413428571428582</v>
      </c>
    </row>
    <row r="3334" spans="12:18" hidden="1">
      <c r="L3334" s="71"/>
      <c r="M3334" s="48">
        <v>21</v>
      </c>
      <c r="N3334" s="49">
        <f t="shared" si="322"/>
        <v>87.699999999998838</v>
      </c>
      <c r="O3334" s="49">
        <f t="shared" si="323"/>
        <v>89.728571428571442</v>
      </c>
      <c r="P3334" s="49">
        <f t="shared" si="328"/>
        <v>91.485714285713115</v>
      </c>
      <c r="Q3334" s="49">
        <f t="shared" si="328"/>
        <v>92.885714285713107</v>
      </c>
      <c r="R3334" s="49">
        <f t="shared" si="325"/>
        <v>94.414285714285725</v>
      </c>
    </row>
    <row r="3335" spans="12:18" hidden="1">
      <c r="L3335" s="71"/>
      <c r="M3335" s="48">
        <v>21.01</v>
      </c>
      <c r="N3335" s="49">
        <f t="shared" si="322"/>
        <v>87.701999999998833</v>
      </c>
      <c r="O3335" s="49">
        <f t="shared" si="323"/>
        <v>89.730285714285728</v>
      </c>
      <c r="P3335" s="49">
        <f t="shared" si="328"/>
        <v>91.486857142855968</v>
      </c>
      <c r="Q3335" s="49">
        <f t="shared" si="328"/>
        <v>92.886857142855959</v>
      </c>
      <c r="R3335" s="49">
        <f t="shared" si="325"/>
        <v>94.415142857142868</v>
      </c>
    </row>
    <row r="3336" spans="12:18" hidden="1">
      <c r="L3336" s="71"/>
      <c r="M3336" s="48">
        <v>21.02</v>
      </c>
      <c r="N3336" s="49">
        <f t="shared" si="322"/>
        <v>87.703999999998828</v>
      </c>
      <c r="O3336" s="49">
        <f t="shared" si="323"/>
        <v>89.732000000000014</v>
      </c>
      <c r="P3336" s="49">
        <f t="shared" si="328"/>
        <v>91.48799999999882</v>
      </c>
      <c r="Q3336" s="49">
        <f t="shared" si="328"/>
        <v>92.887999999998812</v>
      </c>
      <c r="R3336" s="49">
        <f t="shared" si="325"/>
        <v>94.416000000000011</v>
      </c>
    </row>
    <row r="3337" spans="12:18" hidden="1">
      <c r="L3337" s="71"/>
      <c r="M3337" s="48">
        <v>21.03</v>
      </c>
      <c r="N3337" s="49">
        <f t="shared" si="322"/>
        <v>87.705999999998824</v>
      </c>
      <c r="O3337" s="49">
        <f t="shared" si="323"/>
        <v>89.733714285714299</v>
      </c>
      <c r="P3337" s="49">
        <f t="shared" si="328"/>
        <v>91.489142857141672</v>
      </c>
      <c r="Q3337" s="49">
        <f t="shared" si="328"/>
        <v>92.889142857141664</v>
      </c>
      <c r="R3337" s="49">
        <f t="shared" si="325"/>
        <v>94.416857142857154</v>
      </c>
    </row>
    <row r="3338" spans="12:18" hidden="1">
      <c r="L3338" s="71"/>
      <c r="M3338" s="48">
        <v>21.04</v>
      </c>
      <c r="N3338" s="49">
        <f t="shared" si="322"/>
        <v>87.707999999998819</v>
      </c>
      <c r="O3338" s="49">
        <f t="shared" si="323"/>
        <v>89.735428571428585</v>
      </c>
      <c r="P3338" s="49">
        <f t="shared" si="328"/>
        <v>91.490285714284525</v>
      </c>
      <c r="Q3338" s="49">
        <f t="shared" si="328"/>
        <v>92.890285714284516</v>
      </c>
      <c r="R3338" s="49">
        <f t="shared" si="325"/>
        <v>94.417714285714297</v>
      </c>
    </row>
    <row r="3339" spans="12:18" hidden="1">
      <c r="L3339" s="71"/>
      <c r="M3339" s="48">
        <v>21.05</v>
      </c>
      <c r="N3339" s="49">
        <f t="shared" si="322"/>
        <v>87.709999999998814</v>
      </c>
      <c r="O3339" s="49">
        <f t="shared" si="323"/>
        <v>89.737142857142871</v>
      </c>
      <c r="P3339" s="49">
        <f t="shared" si="328"/>
        <v>91.491428571427377</v>
      </c>
      <c r="Q3339" s="49">
        <f t="shared" si="328"/>
        <v>92.891428571427369</v>
      </c>
      <c r="R3339" s="49">
        <f t="shared" si="325"/>
        <v>94.41857142857144</v>
      </c>
    </row>
    <row r="3340" spans="12:18" hidden="1">
      <c r="L3340" s="71"/>
      <c r="M3340" s="48">
        <v>21.06</v>
      </c>
      <c r="N3340" s="49">
        <f t="shared" si="322"/>
        <v>87.71199999999881</v>
      </c>
      <c r="O3340" s="49">
        <f t="shared" si="323"/>
        <v>89.738857142857157</v>
      </c>
      <c r="P3340" s="49">
        <f t="shared" si="328"/>
        <v>91.49257142857023</v>
      </c>
      <c r="Q3340" s="49">
        <f t="shared" si="328"/>
        <v>92.892571428570221</v>
      </c>
      <c r="R3340" s="49">
        <f t="shared" si="325"/>
        <v>94.419428571428583</v>
      </c>
    </row>
    <row r="3341" spans="12:18" hidden="1">
      <c r="L3341" s="71"/>
      <c r="M3341" s="48">
        <v>21.07</v>
      </c>
      <c r="N3341" s="49">
        <f t="shared" si="322"/>
        <v>87.713999999998805</v>
      </c>
      <c r="O3341" s="49">
        <f t="shared" si="323"/>
        <v>89.740571428571442</v>
      </c>
      <c r="P3341" s="49">
        <f t="shared" si="328"/>
        <v>91.493714285713082</v>
      </c>
      <c r="Q3341" s="49">
        <f t="shared" si="328"/>
        <v>92.893714285713074</v>
      </c>
      <c r="R3341" s="49">
        <f t="shared" si="325"/>
        <v>94.420285714285725</v>
      </c>
    </row>
    <row r="3342" spans="12:18" hidden="1">
      <c r="L3342" s="71"/>
      <c r="M3342" s="48">
        <v>21.08</v>
      </c>
      <c r="N3342" s="49">
        <f t="shared" ref="N3342:N3405" si="329">N3341+0.002</f>
        <v>87.7159999999988</v>
      </c>
      <c r="O3342" s="49">
        <f t="shared" ref="O3342:O3405" si="330">O3341+0.0017142857142857</f>
        <v>89.742285714285728</v>
      </c>
      <c r="P3342" s="49">
        <f t="shared" ref="P3342:Q3357" si="331">P3341+0.0011428571428571</f>
        <v>91.494857142855935</v>
      </c>
      <c r="Q3342" s="49">
        <f t="shared" si="331"/>
        <v>92.894857142855926</v>
      </c>
      <c r="R3342" s="49">
        <f t="shared" ref="R3342:R3405" si="332">R3341+0.000857142857142857</f>
        <v>94.421142857142868</v>
      </c>
    </row>
    <row r="3343" spans="12:18" hidden="1">
      <c r="L3343" s="71"/>
      <c r="M3343" s="48">
        <v>21.09</v>
      </c>
      <c r="N3343" s="49">
        <f t="shared" si="329"/>
        <v>87.717999999998796</v>
      </c>
      <c r="O3343" s="49">
        <f t="shared" si="330"/>
        <v>89.744000000000014</v>
      </c>
      <c r="P3343" s="49">
        <f t="shared" si="331"/>
        <v>91.495999999998787</v>
      </c>
      <c r="Q3343" s="49">
        <f t="shared" si="331"/>
        <v>92.895999999998779</v>
      </c>
      <c r="R3343" s="49">
        <f t="shared" si="332"/>
        <v>94.422000000000011</v>
      </c>
    </row>
    <row r="3344" spans="12:18" hidden="1">
      <c r="L3344" s="71"/>
      <c r="M3344" s="48">
        <v>21.1</v>
      </c>
      <c r="N3344" s="49">
        <f t="shared" si="329"/>
        <v>87.719999999998791</v>
      </c>
      <c r="O3344" s="49">
        <f t="shared" si="330"/>
        <v>89.7457142857143</v>
      </c>
      <c r="P3344" s="49">
        <f t="shared" si="331"/>
        <v>91.49714285714164</v>
      </c>
      <c r="Q3344" s="49">
        <f t="shared" si="331"/>
        <v>92.897142857141631</v>
      </c>
      <c r="R3344" s="49">
        <f t="shared" si="332"/>
        <v>94.422857142857154</v>
      </c>
    </row>
    <row r="3345" spans="12:18" hidden="1">
      <c r="L3345" s="71"/>
      <c r="M3345" s="48">
        <v>21.11</v>
      </c>
      <c r="N3345" s="49">
        <f t="shared" si="329"/>
        <v>87.721999999998786</v>
      </c>
      <c r="O3345" s="49">
        <f t="shared" si="330"/>
        <v>89.747428571428586</v>
      </c>
      <c r="P3345" s="49">
        <f t="shared" si="331"/>
        <v>91.498285714284492</v>
      </c>
      <c r="Q3345" s="49">
        <f t="shared" si="331"/>
        <v>92.898285714284484</v>
      </c>
      <c r="R3345" s="49">
        <f t="shared" si="332"/>
        <v>94.423714285714297</v>
      </c>
    </row>
    <row r="3346" spans="12:18" hidden="1">
      <c r="L3346" s="71"/>
      <c r="M3346" s="48">
        <v>21.12</v>
      </c>
      <c r="N3346" s="49">
        <f t="shared" si="329"/>
        <v>87.723999999998782</v>
      </c>
      <c r="O3346" s="49">
        <f t="shared" si="330"/>
        <v>89.749142857142871</v>
      </c>
      <c r="P3346" s="49">
        <f t="shared" si="331"/>
        <v>91.499428571427345</v>
      </c>
      <c r="Q3346" s="49">
        <f t="shared" si="331"/>
        <v>92.899428571427336</v>
      </c>
      <c r="R3346" s="49">
        <f t="shared" si="332"/>
        <v>94.42457142857144</v>
      </c>
    </row>
    <row r="3347" spans="12:18" hidden="1">
      <c r="L3347" s="71"/>
      <c r="M3347" s="48">
        <v>21.13</v>
      </c>
      <c r="N3347" s="49">
        <f t="shared" si="329"/>
        <v>87.725999999998777</v>
      </c>
      <c r="O3347" s="49">
        <f t="shared" si="330"/>
        <v>89.750857142857157</v>
      </c>
      <c r="P3347" s="49">
        <f t="shared" si="331"/>
        <v>91.500571428570197</v>
      </c>
      <c r="Q3347" s="49">
        <f t="shared" si="331"/>
        <v>92.900571428570188</v>
      </c>
      <c r="R3347" s="49">
        <f t="shared" si="332"/>
        <v>94.425428571428583</v>
      </c>
    </row>
    <row r="3348" spans="12:18" hidden="1">
      <c r="L3348" s="71"/>
      <c r="M3348" s="48">
        <v>21.14</v>
      </c>
      <c r="N3348" s="49">
        <f t="shared" si="329"/>
        <v>87.727999999998772</v>
      </c>
      <c r="O3348" s="49">
        <f t="shared" si="330"/>
        <v>89.752571428571443</v>
      </c>
      <c r="P3348" s="49">
        <f t="shared" si="331"/>
        <v>91.501714285713049</v>
      </c>
      <c r="Q3348" s="49">
        <f t="shared" si="331"/>
        <v>92.901714285713041</v>
      </c>
      <c r="R3348" s="49">
        <f t="shared" si="332"/>
        <v>94.426285714285726</v>
      </c>
    </row>
    <row r="3349" spans="12:18" hidden="1">
      <c r="L3349" s="71"/>
      <c r="M3349" s="48">
        <v>21.15</v>
      </c>
      <c r="N3349" s="49">
        <f t="shared" si="329"/>
        <v>87.729999999998768</v>
      </c>
      <c r="O3349" s="49">
        <f t="shared" si="330"/>
        <v>89.754285714285729</v>
      </c>
      <c r="P3349" s="49">
        <f t="shared" si="331"/>
        <v>91.502857142855902</v>
      </c>
      <c r="Q3349" s="49">
        <f t="shared" si="331"/>
        <v>92.902857142855893</v>
      </c>
      <c r="R3349" s="49">
        <f t="shared" si="332"/>
        <v>94.427142857142869</v>
      </c>
    </row>
    <row r="3350" spans="12:18" hidden="1">
      <c r="L3350" s="71"/>
      <c r="M3350" s="48">
        <v>21.16</v>
      </c>
      <c r="N3350" s="49">
        <f t="shared" si="329"/>
        <v>87.731999999998763</v>
      </c>
      <c r="O3350" s="49">
        <f t="shared" si="330"/>
        <v>89.756000000000014</v>
      </c>
      <c r="P3350" s="49">
        <f t="shared" si="331"/>
        <v>91.503999999998754</v>
      </c>
      <c r="Q3350" s="49">
        <f t="shared" si="331"/>
        <v>92.903999999998746</v>
      </c>
      <c r="R3350" s="49">
        <f t="shared" si="332"/>
        <v>94.428000000000011</v>
      </c>
    </row>
    <row r="3351" spans="12:18" hidden="1">
      <c r="L3351" s="71"/>
      <c r="M3351" s="48">
        <v>21.17</v>
      </c>
      <c r="N3351" s="49">
        <f t="shared" si="329"/>
        <v>87.733999999998758</v>
      </c>
      <c r="O3351" s="49">
        <f t="shared" si="330"/>
        <v>89.7577142857143</v>
      </c>
      <c r="P3351" s="49">
        <f t="shared" si="331"/>
        <v>91.505142857141607</v>
      </c>
      <c r="Q3351" s="49">
        <f t="shared" si="331"/>
        <v>92.905142857141598</v>
      </c>
      <c r="R3351" s="49">
        <f t="shared" si="332"/>
        <v>94.428857142857154</v>
      </c>
    </row>
    <row r="3352" spans="12:18" hidden="1">
      <c r="L3352" s="71"/>
      <c r="M3352" s="48">
        <v>21.18</v>
      </c>
      <c r="N3352" s="49">
        <f t="shared" si="329"/>
        <v>87.735999999998754</v>
      </c>
      <c r="O3352" s="49">
        <f t="shared" si="330"/>
        <v>89.759428571428586</v>
      </c>
      <c r="P3352" s="49">
        <f t="shared" si="331"/>
        <v>91.506285714284459</v>
      </c>
      <c r="Q3352" s="49">
        <f t="shared" si="331"/>
        <v>92.906285714284451</v>
      </c>
      <c r="R3352" s="49">
        <f t="shared" si="332"/>
        <v>94.429714285714297</v>
      </c>
    </row>
    <row r="3353" spans="12:18" hidden="1">
      <c r="L3353" s="71"/>
      <c r="M3353" s="48">
        <v>21.19</v>
      </c>
      <c r="N3353" s="49">
        <f t="shared" si="329"/>
        <v>87.737999999998749</v>
      </c>
      <c r="O3353" s="49">
        <f t="shared" si="330"/>
        <v>89.761142857142872</v>
      </c>
      <c r="P3353" s="49">
        <f t="shared" si="331"/>
        <v>91.507428571427312</v>
      </c>
      <c r="Q3353" s="49">
        <f t="shared" si="331"/>
        <v>92.907428571427303</v>
      </c>
      <c r="R3353" s="49">
        <f t="shared" si="332"/>
        <v>94.43057142857144</v>
      </c>
    </row>
    <row r="3354" spans="12:18" hidden="1">
      <c r="L3354" s="71"/>
      <c r="M3354" s="48">
        <v>21.2</v>
      </c>
      <c r="N3354" s="49">
        <f t="shared" si="329"/>
        <v>87.739999999998744</v>
      </c>
      <c r="O3354" s="49">
        <f t="shared" si="330"/>
        <v>89.762857142857158</v>
      </c>
      <c r="P3354" s="49">
        <f t="shared" si="331"/>
        <v>91.508571428570164</v>
      </c>
      <c r="Q3354" s="49">
        <f t="shared" si="331"/>
        <v>92.908571428570156</v>
      </c>
      <c r="R3354" s="49">
        <f t="shared" si="332"/>
        <v>94.431428571428583</v>
      </c>
    </row>
    <row r="3355" spans="12:18" hidden="1">
      <c r="L3355" s="71"/>
      <c r="M3355" s="48">
        <v>21.21</v>
      </c>
      <c r="N3355" s="49">
        <f t="shared" si="329"/>
        <v>87.74199999999874</v>
      </c>
      <c r="O3355" s="49">
        <f t="shared" si="330"/>
        <v>89.764571428571443</v>
      </c>
      <c r="P3355" s="49">
        <f t="shared" si="331"/>
        <v>91.509714285713017</v>
      </c>
      <c r="Q3355" s="49">
        <f t="shared" si="331"/>
        <v>92.909714285713008</v>
      </c>
      <c r="R3355" s="49">
        <f t="shared" si="332"/>
        <v>94.432285714285726</v>
      </c>
    </row>
    <row r="3356" spans="12:18" hidden="1">
      <c r="L3356" s="71"/>
      <c r="M3356" s="48">
        <v>21.22</v>
      </c>
      <c r="N3356" s="49">
        <f t="shared" si="329"/>
        <v>87.743999999998735</v>
      </c>
      <c r="O3356" s="49">
        <f t="shared" si="330"/>
        <v>89.766285714285729</v>
      </c>
      <c r="P3356" s="49">
        <f t="shared" si="331"/>
        <v>91.510857142855869</v>
      </c>
      <c r="Q3356" s="49">
        <f t="shared" si="331"/>
        <v>92.910857142855861</v>
      </c>
      <c r="R3356" s="49">
        <f t="shared" si="332"/>
        <v>94.433142857142869</v>
      </c>
    </row>
    <row r="3357" spans="12:18" hidden="1">
      <c r="L3357" s="71"/>
      <c r="M3357" s="48">
        <v>21.23</v>
      </c>
      <c r="N3357" s="49">
        <f t="shared" si="329"/>
        <v>87.74599999999873</v>
      </c>
      <c r="O3357" s="49">
        <f t="shared" si="330"/>
        <v>89.768000000000015</v>
      </c>
      <c r="P3357" s="49">
        <f t="shared" si="331"/>
        <v>91.511999999998721</v>
      </c>
      <c r="Q3357" s="49">
        <f t="shared" si="331"/>
        <v>92.911999999998713</v>
      </c>
      <c r="R3357" s="49">
        <f t="shared" si="332"/>
        <v>94.434000000000012</v>
      </c>
    </row>
    <row r="3358" spans="12:18" hidden="1">
      <c r="L3358" s="71"/>
      <c r="M3358" s="48">
        <v>21.24</v>
      </c>
      <c r="N3358" s="49">
        <f t="shared" si="329"/>
        <v>87.747999999998726</v>
      </c>
      <c r="O3358" s="49">
        <f t="shared" si="330"/>
        <v>89.769714285714301</v>
      </c>
      <c r="P3358" s="49">
        <f t="shared" ref="P3358:Q3373" si="333">P3357+0.0011428571428571</f>
        <v>91.513142857141574</v>
      </c>
      <c r="Q3358" s="49">
        <f t="shared" si="333"/>
        <v>92.913142857141565</v>
      </c>
      <c r="R3358" s="49">
        <f t="shared" si="332"/>
        <v>94.434857142857155</v>
      </c>
    </row>
    <row r="3359" spans="12:18" hidden="1">
      <c r="L3359" s="71"/>
      <c r="M3359" s="48">
        <v>21.25</v>
      </c>
      <c r="N3359" s="49">
        <f t="shared" si="329"/>
        <v>87.749999999998721</v>
      </c>
      <c r="O3359" s="49">
        <f t="shared" si="330"/>
        <v>89.771428571428586</v>
      </c>
      <c r="P3359" s="49">
        <f t="shared" si="333"/>
        <v>91.514285714284426</v>
      </c>
      <c r="Q3359" s="49">
        <f t="shared" si="333"/>
        <v>92.914285714284418</v>
      </c>
      <c r="R3359" s="49">
        <f t="shared" si="332"/>
        <v>94.435714285714297</v>
      </c>
    </row>
    <row r="3360" spans="12:18" hidden="1">
      <c r="L3360" s="71"/>
      <c r="M3360" s="48">
        <v>21.26</v>
      </c>
      <c r="N3360" s="49">
        <f t="shared" si="329"/>
        <v>87.751999999998716</v>
      </c>
      <c r="O3360" s="49">
        <f t="shared" si="330"/>
        <v>89.773142857142872</v>
      </c>
      <c r="P3360" s="49">
        <f t="shared" si="333"/>
        <v>91.515428571427279</v>
      </c>
      <c r="Q3360" s="49">
        <f t="shared" si="333"/>
        <v>92.91542857142727</v>
      </c>
      <c r="R3360" s="49">
        <f t="shared" si="332"/>
        <v>94.43657142857144</v>
      </c>
    </row>
    <row r="3361" spans="12:18" hidden="1">
      <c r="L3361" s="71"/>
      <c r="M3361" s="48">
        <v>21.27</v>
      </c>
      <c r="N3361" s="49">
        <f t="shared" si="329"/>
        <v>87.753999999998712</v>
      </c>
      <c r="O3361" s="49">
        <f t="shared" si="330"/>
        <v>89.774857142857158</v>
      </c>
      <c r="P3361" s="49">
        <f t="shared" si="333"/>
        <v>91.516571428570131</v>
      </c>
      <c r="Q3361" s="49">
        <f t="shared" si="333"/>
        <v>92.916571428570123</v>
      </c>
      <c r="R3361" s="49">
        <f t="shared" si="332"/>
        <v>94.437428571428583</v>
      </c>
    </row>
    <row r="3362" spans="12:18" hidden="1">
      <c r="L3362" s="71"/>
      <c r="M3362" s="48">
        <v>21.28</v>
      </c>
      <c r="N3362" s="49">
        <f t="shared" si="329"/>
        <v>87.755999999998707</v>
      </c>
      <c r="O3362" s="49">
        <f t="shared" si="330"/>
        <v>89.776571428571444</v>
      </c>
      <c r="P3362" s="49">
        <f t="shared" si="333"/>
        <v>91.517714285712984</v>
      </c>
      <c r="Q3362" s="49">
        <f t="shared" si="333"/>
        <v>92.917714285712975</v>
      </c>
      <c r="R3362" s="49">
        <f t="shared" si="332"/>
        <v>94.438285714285726</v>
      </c>
    </row>
    <row r="3363" spans="12:18" hidden="1">
      <c r="L3363" s="71"/>
      <c r="M3363" s="48">
        <v>21.29</v>
      </c>
      <c r="N3363" s="49">
        <f t="shared" si="329"/>
        <v>87.757999999998702</v>
      </c>
      <c r="O3363" s="49">
        <f t="shared" si="330"/>
        <v>89.77828571428573</v>
      </c>
      <c r="P3363" s="49">
        <f t="shared" si="333"/>
        <v>91.518857142855836</v>
      </c>
      <c r="Q3363" s="49">
        <f t="shared" si="333"/>
        <v>92.918857142855828</v>
      </c>
      <c r="R3363" s="49">
        <f t="shared" si="332"/>
        <v>94.439142857142869</v>
      </c>
    </row>
    <row r="3364" spans="12:18" hidden="1">
      <c r="L3364" s="71"/>
      <c r="M3364" s="48">
        <v>21.3</v>
      </c>
      <c r="N3364" s="49">
        <f t="shared" si="329"/>
        <v>87.759999999998698</v>
      </c>
      <c r="O3364" s="49">
        <f t="shared" si="330"/>
        <v>89.780000000000015</v>
      </c>
      <c r="P3364" s="49">
        <f t="shared" si="333"/>
        <v>91.519999999998689</v>
      </c>
      <c r="Q3364" s="49">
        <f t="shared" si="333"/>
        <v>92.91999999999868</v>
      </c>
      <c r="R3364" s="49">
        <f t="shared" si="332"/>
        <v>94.440000000000012</v>
      </c>
    </row>
    <row r="3365" spans="12:18" hidden="1">
      <c r="L3365" s="71"/>
      <c r="M3365" s="48">
        <v>21.31</v>
      </c>
      <c r="N3365" s="49">
        <f t="shared" si="329"/>
        <v>87.761999999998693</v>
      </c>
      <c r="O3365" s="49">
        <f t="shared" si="330"/>
        <v>89.781714285714301</v>
      </c>
      <c r="P3365" s="49">
        <f t="shared" si="333"/>
        <v>91.521142857141541</v>
      </c>
      <c r="Q3365" s="49">
        <f t="shared" si="333"/>
        <v>92.921142857141533</v>
      </c>
      <c r="R3365" s="49">
        <f t="shared" si="332"/>
        <v>94.440857142857155</v>
      </c>
    </row>
    <row r="3366" spans="12:18" hidden="1">
      <c r="L3366" s="71"/>
      <c r="M3366" s="48">
        <v>21.32</v>
      </c>
      <c r="N3366" s="49">
        <f t="shared" si="329"/>
        <v>87.763999999998688</v>
      </c>
      <c r="O3366" s="49">
        <f t="shared" si="330"/>
        <v>89.783428571428587</v>
      </c>
      <c r="P3366" s="49">
        <f t="shared" si="333"/>
        <v>91.522285714284394</v>
      </c>
      <c r="Q3366" s="49">
        <f t="shared" si="333"/>
        <v>92.922285714284385</v>
      </c>
      <c r="R3366" s="49">
        <f t="shared" si="332"/>
        <v>94.441714285714298</v>
      </c>
    </row>
    <row r="3367" spans="12:18" hidden="1">
      <c r="L3367" s="71"/>
      <c r="M3367" s="48">
        <v>21.33</v>
      </c>
      <c r="N3367" s="49">
        <f t="shared" si="329"/>
        <v>87.765999999998684</v>
      </c>
      <c r="O3367" s="49">
        <f t="shared" si="330"/>
        <v>89.785142857142873</v>
      </c>
      <c r="P3367" s="49">
        <f t="shared" si="333"/>
        <v>91.523428571427246</v>
      </c>
      <c r="Q3367" s="49">
        <f t="shared" si="333"/>
        <v>92.923428571427237</v>
      </c>
      <c r="R3367" s="49">
        <f t="shared" si="332"/>
        <v>94.442571428571441</v>
      </c>
    </row>
    <row r="3368" spans="12:18" hidden="1">
      <c r="L3368" s="71"/>
      <c r="M3368" s="48">
        <v>21.34</v>
      </c>
      <c r="N3368" s="49">
        <f t="shared" si="329"/>
        <v>87.767999999998679</v>
      </c>
      <c r="O3368" s="49">
        <f t="shared" si="330"/>
        <v>89.786857142857158</v>
      </c>
      <c r="P3368" s="49">
        <f t="shared" si="333"/>
        <v>91.524571428570098</v>
      </c>
      <c r="Q3368" s="49">
        <f t="shared" si="333"/>
        <v>92.92457142857009</v>
      </c>
      <c r="R3368" s="49">
        <f t="shared" si="332"/>
        <v>94.443428571428583</v>
      </c>
    </row>
    <row r="3369" spans="12:18" hidden="1">
      <c r="L3369" s="71"/>
      <c r="M3369" s="48">
        <v>21.35</v>
      </c>
      <c r="N3369" s="49">
        <f t="shared" si="329"/>
        <v>87.769999999998674</v>
      </c>
      <c r="O3369" s="49">
        <f t="shared" si="330"/>
        <v>89.788571428571444</v>
      </c>
      <c r="P3369" s="49">
        <f t="shared" si="333"/>
        <v>91.525714285712951</v>
      </c>
      <c r="Q3369" s="49">
        <f t="shared" si="333"/>
        <v>92.925714285712942</v>
      </c>
      <c r="R3369" s="49">
        <f t="shared" si="332"/>
        <v>94.444285714285726</v>
      </c>
    </row>
    <row r="3370" spans="12:18" hidden="1">
      <c r="L3370" s="71"/>
      <c r="M3370" s="48">
        <v>21.36</v>
      </c>
      <c r="N3370" s="49">
        <f t="shared" si="329"/>
        <v>87.77199999999867</v>
      </c>
      <c r="O3370" s="49">
        <f t="shared" si="330"/>
        <v>89.79028571428573</v>
      </c>
      <c r="P3370" s="49">
        <f t="shared" si="333"/>
        <v>91.526857142855803</v>
      </c>
      <c r="Q3370" s="49">
        <f t="shared" si="333"/>
        <v>92.926857142855795</v>
      </c>
      <c r="R3370" s="49">
        <f t="shared" si="332"/>
        <v>94.445142857142869</v>
      </c>
    </row>
    <row r="3371" spans="12:18" hidden="1">
      <c r="L3371" s="71"/>
      <c r="M3371" s="48">
        <v>21.37</v>
      </c>
      <c r="N3371" s="49">
        <f t="shared" si="329"/>
        <v>87.773999999998665</v>
      </c>
      <c r="O3371" s="49">
        <f t="shared" si="330"/>
        <v>89.792000000000016</v>
      </c>
      <c r="P3371" s="49">
        <f t="shared" si="333"/>
        <v>91.527999999998656</v>
      </c>
      <c r="Q3371" s="49">
        <f t="shared" si="333"/>
        <v>92.927999999998647</v>
      </c>
      <c r="R3371" s="49">
        <f t="shared" si="332"/>
        <v>94.446000000000012</v>
      </c>
    </row>
    <row r="3372" spans="12:18" hidden="1">
      <c r="L3372" s="71"/>
      <c r="M3372" s="48">
        <v>21.38</v>
      </c>
      <c r="N3372" s="49">
        <f t="shared" si="329"/>
        <v>87.77599999999866</v>
      </c>
      <c r="O3372" s="49">
        <f t="shared" si="330"/>
        <v>89.793714285714302</v>
      </c>
      <c r="P3372" s="49">
        <f t="shared" si="333"/>
        <v>91.529142857141508</v>
      </c>
      <c r="Q3372" s="49">
        <f t="shared" si="333"/>
        <v>92.9291428571415</v>
      </c>
      <c r="R3372" s="49">
        <f t="shared" si="332"/>
        <v>94.446857142857155</v>
      </c>
    </row>
    <row r="3373" spans="12:18" hidden="1">
      <c r="L3373" s="71"/>
      <c r="M3373" s="48">
        <v>21.39</v>
      </c>
      <c r="N3373" s="49">
        <f t="shared" si="329"/>
        <v>87.777999999998656</v>
      </c>
      <c r="O3373" s="49">
        <f t="shared" si="330"/>
        <v>89.795428571428587</v>
      </c>
      <c r="P3373" s="49">
        <f t="shared" si="333"/>
        <v>91.530285714284361</v>
      </c>
      <c r="Q3373" s="49">
        <f t="shared" si="333"/>
        <v>92.930285714284352</v>
      </c>
      <c r="R3373" s="49">
        <f t="shared" si="332"/>
        <v>94.447714285714298</v>
      </c>
    </row>
    <row r="3374" spans="12:18" hidden="1">
      <c r="L3374" s="71"/>
      <c r="M3374" s="48">
        <v>21.4</v>
      </c>
      <c r="N3374" s="49">
        <f t="shared" si="329"/>
        <v>87.779999999998651</v>
      </c>
      <c r="O3374" s="49">
        <f t="shared" si="330"/>
        <v>89.797142857142873</v>
      </c>
      <c r="P3374" s="49">
        <f t="shared" ref="P3374:Q3389" si="334">P3373+0.0011428571428571</f>
        <v>91.531428571427213</v>
      </c>
      <c r="Q3374" s="49">
        <f t="shared" si="334"/>
        <v>92.931428571427205</v>
      </c>
      <c r="R3374" s="49">
        <f t="shared" si="332"/>
        <v>94.448571428571441</v>
      </c>
    </row>
    <row r="3375" spans="12:18" hidden="1">
      <c r="L3375" s="71"/>
      <c r="M3375" s="48">
        <v>21.41</v>
      </c>
      <c r="N3375" s="49">
        <f t="shared" si="329"/>
        <v>87.781999999998646</v>
      </c>
      <c r="O3375" s="49">
        <f t="shared" si="330"/>
        <v>89.798857142857159</v>
      </c>
      <c r="P3375" s="49">
        <f t="shared" si="334"/>
        <v>91.532571428570066</v>
      </c>
      <c r="Q3375" s="49">
        <f t="shared" si="334"/>
        <v>92.932571428570057</v>
      </c>
      <c r="R3375" s="49">
        <f t="shared" si="332"/>
        <v>94.449428571428584</v>
      </c>
    </row>
    <row r="3376" spans="12:18" hidden="1">
      <c r="L3376" s="71"/>
      <c r="M3376" s="48">
        <v>21.42</v>
      </c>
      <c r="N3376" s="49">
        <f t="shared" si="329"/>
        <v>87.783999999998642</v>
      </c>
      <c r="O3376" s="49">
        <f t="shared" si="330"/>
        <v>89.800571428571445</v>
      </c>
      <c r="P3376" s="49">
        <f t="shared" si="334"/>
        <v>91.533714285712918</v>
      </c>
      <c r="Q3376" s="49">
        <f t="shared" si="334"/>
        <v>92.933714285712909</v>
      </c>
      <c r="R3376" s="49">
        <f t="shared" si="332"/>
        <v>94.450285714285727</v>
      </c>
    </row>
    <row r="3377" spans="12:18" hidden="1">
      <c r="L3377" s="71"/>
      <c r="M3377" s="48">
        <v>21.43</v>
      </c>
      <c r="N3377" s="49">
        <f t="shared" si="329"/>
        <v>87.785999999998637</v>
      </c>
      <c r="O3377" s="49">
        <f t="shared" si="330"/>
        <v>89.80228571428573</v>
      </c>
      <c r="P3377" s="49">
        <f t="shared" si="334"/>
        <v>91.53485714285577</v>
      </c>
      <c r="Q3377" s="49">
        <f t="shared" si="334"/>
        <v>92.934857142855762</v>
      </c>
      <c r="R3377" s="49">
        <f t="shared" si="332"/>
        <v>94.45114285714287</v>
      </c>
    </row>
    <row r="3378" spans="12:18" hidden="1">
      <c r="L3378" s="71"/>
      <c r="M3378" s="48">
        <v>21.44</v>
      </c>
      <c r="N3378" s="49">
        <f t="shared" si="329"/>
        <v>87.787999999998632</v>
      </c>
      <c r="O3378" s="49">
        <f t="shared" si="330"/>
        <v>89.804000000000016</v>
      </c>
      <c r="P3378" s="49">
        <f t="shared" si="334"/>
        <v>91.535999999998623</v>
      </c>
      <c r="Q3378" s="49">
        <f t="shared" si="334"/>
        <v>92.935999999998614</v>
      </c>
      <c r="R3378" s="49">
        <f t="shared" si="332"/>
        <v>94.452000000000012</v>
      </c>
    </row>
    <row r="3379" spans="12:18" hidden="1">
      <c r="L3379" s="71"/>
      <c r="M3379" s="48">
        <v>21.45</v>
      </c>
      <c r="N3379" s="49">
        <f t="shared" si="329"/>
        <v>87.789999999998628</v>
      </c>
      <c r="O3379" s="49">
        <f t="shared" si="330"/>
        <v>89.805714285714302</v>
      </c>
      <c r="P3379" s="49">
        <f t="shared" si="334"/>
        <v>91.537142857141475</v>
      </c>
      <c r="Q3379" s="49">
        <f t="shared" si="334"/>
        <v>92.937142857141467</v>
      </c>
      <c r="R3379" s="49">
        <f t="shared" si="332"/>
        <v>94.452857142857155</v>
      </c>
    </row>
    <row r="3380" spans="12:18" hidden="1">
      <c r="L3380" s="71"/>
      <c r="M3380" s="48">
        <v>21.46</v>
      </c>
      <c r="N3380" s="49">
        <f t="shared" si="329"/>
        <v>87.791999999998623</v>
      </c>
      <c r="O3380" s="49">
        <f t="shared" si="330"/>
        <v>89.807428571428588</v>
      </c>
      <c r="P3380" s="49">
        <f t="shared" si="334"/>
        <v>91.538285714284328</v>
      </c>
      <c r="Q3380" s="49">
        <f t="shared" si="334"/>
        <v>92.938285714284319</v>
      </c>
      <c r="R3380" s="49">
        <f t="shared" si="332"/>
        <v>94.453714285714298</v>
      </c>
    </row>
    <row r="3381" spans="12:18" hidden="1">
      <c r="L3381" s="71"/>
      <c r="M3381" s="48">
        <v>21.47</v>
      </c>
      <c r="N3381" s="49">
        <f t="shared" si="329"/>
        <v>87.793999999998618</v>
      </c>
      <c r="O3381" s="49">
        <f t="shared" si="330"/>
        <v>89.809142857142874</v>
      </c>
      <c r="P3381" s="49">
        <f t="shared" si="334"/>
        <v>91.53942857142718</v>
      </c>
      <c r="Q3381" s="49">
        <f t="shared" si="334"/>
        <v>92.939428571427172</v>
      </c>
      <c r="R3381" s="49">
        <f t="shared" si="332"/>
        <v>94.454571428571441</v>
      </c>
    </row>
    <row r="3382" spans="12:18" hidden="1">
      <c r="L3382" s="71"/>
      <c r="M3382" s="48">
        <v>21.48</v>
      </c>
      <c r="N3382" s="49">
        <f t="shared" si="329"/>
        <v>87.795999999998614</v>
      </c>
      <c r="O3382" s="49">
        <f t="shared" si="330"/>
        <v>89.810857142857159</v>
      </c>
      <c r="P3382" s="49">
        <f t="shared" si="334"/>
        <v>91.540571428570033</v>
      </c>
      <c r="Q3382" s="49">
        <f t="shared" si="334"/>
        <v>92.940571428570024</v>
      </c>
      <c r="R3382" s="49">
        <f t="shared" si="332"/>
        <v>94.455428571428584</v>
      </c>
    </row>
    <row r="3383" spans="12:18" hidden="1">
      <c r="L3383" s="71"/>
      <c r="M3383" s="48">
        <v>21.49</v>
      </c>
      <c r="N3383" s="49">
        <f t="shared" si="329"/>
        <v>87.797999999998609</v>
      </c>
      <c r="O3383" s="49">
        <f t="shared" si="330"/>
        <v>89.812571428571445</v>
      </c>
      <c r="P3383" s="49">
        <f t="shared" si="334"/>
        <v>91.541714285712885</v>
      </c>
      <c r="Q3383" s="49">
        <f t="shared" si="334"/>
        <v>92.941714285712877</v>
      </c>
      <c r="R3383" s="49">
        <f t="shared" si="332"/>
        <v>94.456285714285727</v>
      </c>
    </row>
    <row r="3384" spans="12:18" hidden="1">
      <c r="L3384" s="71"/>
      <c r="M3384" s="48">
        <v>21.5</v>
      </c>
      <c r="N3384" s="49">
        <f t="shared" si="329"/>
        <v>87.799999999998604</v>
      </c>
      <c r="O3384" s="49">
        <f t="shared" si="330"/>
        <v>89.814285714285731</v>
      </c>
      <c r="P3384" s="49">
        <f t="shared" si="334"/>
        <v>91.542857142855738</v>
      </c>
      <c r="Q3384" s="49">
        <f t="shared" si="334"/>
        <v>92.942857142855729</v>
      </c>
      <c r="R3384" s="49">
        <f t="shared" si="332"/>
        <v>94.45714285714287</v>
      </c>
    </row>
    <row r="3385" spans="12:18" hidden="1">
      <c r="L3385" s="71"/>
      <c r="M3385" s="48">
        <v>21.51</v>
      </c>
      <c r="N3385" s="49">
        <f t="shared" si="329"/>
        <v>87.8019999999986</v>
      </c>
      <c r="O3385" s="49">
        <f t="shared" si="330"/>
        <v>89.816000000000017</v>
      </c>
      <c r="P3385" s="49">
        <f t="shared" si="334"/>
        <v>91.54399999999859</v>
      </c>
      <c r="Q3385" s="49">
        <f t="shared" si="334"/>
        <v>92.943999999998582</v>
      </c>
      <c r="R3385" s="49">
        <f t="shared" si="332"/>
        <v>94.458000000000013</v>
      </c>
    </row>
    <row r="3386" spans="12:18" hidden="1">
      <c r="L3386" s="71"/>
      <c r="M3386" s="48">
        <v>21.52</v>
      </c>
      <c r="N3386" s="49">
        <f t="shared" si="329"/>
        <v>87.803999999998595</v>
      </c>
      <c r="O3386" s="49">
        <f t="shared" si="330"/>
        <v>89.817714285714302</v>
      </c>
      <c r="P3386" s="49">
        <f t="shared" si="334"/>
        <v>91.545142857141443</v>
      </c>
      <c r="Q3386" s="49">
        <f t="shared" si="334"/>
        <v>92.945142857141434</v>
      </c>
      <c r="R3386" s="49">
        <f t="shared" si="332"/>
        <v>94.458857142857156</v>
      </c>
    </row>
    <row r="3387" spans="12:18" hidden="1">
      <c r="L3387" s="71"/>
      <c r="M3387" s="48">
        <v>21.53</v>
      </c>
      <c r="N3387" s="49">
        <f t="shared" si="329"/>
        <v>87.805999999998591</v>
      </c>
      <c r="O3387" s="49">
        <f t="shared" si="330"/>
        <v>89.819428571428588</v>
      </c>
      <c r="P3387" s="49">
        <f t="shared" si="334"/>
        <v>91.546285714284295</v>
      </c>
      <c r="Q3387" s="49">
        <f t="shared" si="334"/>
        <v>92.946285714284286</v>
      </c>
      <c r="R3387" s="49">
        <f t="shared" si="332"/>
        <v>94.459714285714298</v>
      </c>
    </row>
    <row r="3388" spans="12:18" hidden="1">
      <c r="L3388" s="71"/>
      <c r="M3388" s="48">
        <v>21.54</v>
      </c>
      <c r="N3388" s="49">
        <f t="shared" si="329"/>
        <v>87.807999999998586</v>
      </c>
      <c r="O3388" s="49">
        <f t="shared" si="330"/>
        <v>89.821142857142874</v>
      </c>
      <c r="P3388" s="49">
        <f t="shared" si="334"/>
        <v>91.547428571427147</v>
      </c>
      <c r="Q3388" s="49">
        <f t="shared" si="334"/>
        <v>92.947428571427139</v>
      </c>
      <c r="R3388" s="49">
        <f t="shared" si="332"/>
        <v>94.460571428571441</v>
      </c>
    </row>
    <row r="3389" spans="12:18" hidden="1">
      <c r="L3389" s="71"/>
      <c r="M3389" s="48">
        <v>21.55</v>
      </c>
      <c r="N3389" s="49">
        <f t="shared" si="329"/>
        <v>87.809999999998581</v>
      </c>
      <c r="O3389" s="49">
        <f t="shared" si="330"/>
        <v>89.82285714285716</v>
      </c>
      <c r="P3389" s="49">
        <f t="shared" si="334"/>
        <v>91.54857142857</v>
      </c>
      <c r="Q3389" s="49">
        <f t="shared" si="334"/>
        <v>92.948571428569991</v>
      </c>
      <c r="R3389" s="49">
        <f t="shared" si="332"/>
        <v>94.461428571428584</v>
      </c>
    </row>
    <row r="3390" spans="12:18" hidden="1">
      <c r="L3390" s="71"/>
      <c r="M3390" s="48">
        <v>21.56</v>
      </c>
      <c r="N3390" s="49">
        <f t="shared" si="329"/>
        <v>87.811999999998577</v>
      </c>
      <c r="O3390" s="49">
        <f t="shared" si="330"/>
        <v>89.824571428571446</v>
      </c>
      <c r="P3390" s="49">
        <f t="shared" ref="P3390:Q3405" si="335">P3389+0.0011428571428571</f>
        <v>91.549714285712852</v>
      </c>
      <c r="Q3390" s="49">
        <f t="shared" si="335"/>
        <v>92.949714285712844</v>
      </c>
      <c r="R3390" s="49">
        <f t="shared" si="332"/>
        <v>94.462285714285727</v>
      </c>
    </row>
    <row r="3391" spans="12:18" hidden="1">
      <c r="L3391" s="71"/>
      <c r="M3391" s="48">
        <v>21.57</v>
      </c>
      <c r="N3391" s="49">
        <f t="shared" si="329"/>
        <v>87.813999999998572</v>
      </c>
      <c r="O3391" s="49">
        <f t="shared" si="330"/>
        <v>89.826285714285731</v>
      </c>
      <c r="P3391" s="49">
        <f t="shared" si="335"/>
        <v>91.550857142855705</v>
      </c>
      <c r="Q3391" s="49">
        <f t="shared" si="335"/>
        <v>92.950857142855696</v>
      </c>
      <c r="R3391" s="49">
        <f t="shared" si="332"/>
        <v>94.46314285714287</v>
      </c>
    </row>
    <row r="3392" spans="12:18" hidden="1">
      <c r="L3392" s="71"/>
      <c r="M3392" s="48">
        <v>21.58</v>
      </c>
      <c r="N3392" s="49">
        <f t="shared" si="329"/>
        <v>87.815999999998567</v>
      </c>
      <c r="O3392" s="49">
        <f t="shared" si="330"/>
        <v>89.828000000000017</v>
      </c>
      <c r="P3392" s="49">
        <f t="shared" si="335"/>
        <v>91.551999999998557</v>
      </c>
      <c r="Q3392" s="49">
        <f t="shared" si="335"/>
        <v>92.951999999998549</v>
      </c>
      <c r="R3392" s="49">
        <f t="shared" si="332"/>
        <v>94.464000000000013</v>
      </c>
    </row>
    <row r="3393" spans="12:18" hidden="1">
      <c r="L3393" s="71"/>
      <c r="M3393" s="48">
        <v>21.59</v>
      </c>
      <c r="N3393" s="49">
        <f t="shared" si="329"/>
        <v>87.817999999998563</v>
      </c>
      <c r="O3393" s="49">
        <f t="shared" si="330"/>
        <v>89.829714285714303</v>
      </c>
      <c r="P3393" s="49">
        <f t="shared" si="335"/>
        <v>91.55314285714141</v>
      </c>
      <c r="Q3393" s="49">
        <f t="shared" si="335"/>
        <v>92.953142857141401</v>
      </c>
      <c r="R3393" s="49">
        <f t="shared" si="332"/>
        <v>94.464857142857156</v>
      </c>
    </row>
    <row r="3394" spans="12:18" hidden="1">
      <c r="L3394" s="71"/>
      <c r="M3394" s="48">
        <v>21.6</v>
      </c>
      <c r="N3394" s="49">
        <f t="shared" si="329"/>
        <v>87.819999999998558</v>
      </c>
      <c r="O3394" s="49">
        <f t="shared" si="330"/>
        <v>89.831428571428589</v>
      </c>
      <c r="P3394" s="49">
        <f t="shared" si="335"/>
        <v>91.554285714284262</v>
      </c>
      <c r="Q3394" s="49">
        <f t="shared" si="335"/>
        <v>92.954285714284254</v>
      </c>
      <c r="R3394" s="49">
        <f t="shared" si="332"/>
        <v>94.465714285714299</v>
      </c>
    </row>
    <row r="3395" spans="12:18" hidden="1">
      <c r="L3395" s="71"/>
      <c r="M3395" s="48">
        <v>21.61</v>
      </c>
      <c r="N3395" s="49">
        <f t="shared" si="329"/>
        <v>87.821999999998553</v>
      </c>
      <c r="O3395" s="49">
        <f t="shared" si="330"/>
        <v>89.833142857142875</v>
      </c>
      <c r="P3395" s="49">
        <f t="shared" si="335"/>
        <v>91.555428571427115</v>
      </c>
      <c r="Q3395" s="49">
        <f t="shared" si="335"/>
        <v>92.955428571427106</v>
      </c>
      <c r="R3395" s="49">
        <f t="shared" si="332"/>
        <v>94.466571428571442</v>
      </c>
    </row>
    <row r="3396" spans="12:18" hidden="1">
      <c r="L3396" s="71"/>
      <c r="M3396" s="48">
        <v>21.62</v>
      </c>
      <c r="N3396" s="49">
        <f t="shared" si="329"/>
        <v>87.823999999998549</v>
      </c>
      <c r="O3396" s="49">
        <f t="shared" si="330"/>
        <v>89.83485714285716</v>
      </c>
      <c r="P3396" s="49">
        <f t="shared" si="335"/>
        <v>91.556571428569967</v>
      </c>
      <c r="Q3396" s="49">
        <f t="shared" si="335"/>
        <v>92.956571428569958</v>
      </c>
      <c r="R3396" s="49">
        <f t="shared" si="332"/>
        <v>94.467428571428584</v>
      </c>
    </row>
    <row r="3397" spans="12:18" hidden="1">
      <c r="L3397" s="71"/>
      <c r="M3397" s="48">
        <v>21.63</v>
      </c>
      <c r="N3397" s="49">
        <f t="shared" si="329"/>
        <v>87.825999999998544</v>
      </c>
      <c r="O3397" s="49">
        <f t="shared" si="330"/>
        <v>89.836571428571446</v>
      </c>
      <c r="P3397" s="49">
        <f t="shared" si="335"/>
        <v>91.557714285712819</v>
      </c>
      <c r="Q3397" s="49">
        <f t="shared" si="335"/>
        <v>92.957714285712811</v>
      </c>
      <c r="R3397" s="49">
        <f t="shared" si="332"/>
        <v>94.468285714285727</v>
      </c>
    </row>
    <row r="3398" spans="12:18" hidden="1">
      <c r="L3398" s="71"/>
      <c r="M3398" s="48">
        <v>21.64</v>
      </c>
      <c r="N3398" s="49">
        <f t="shared" si="329"/>
        <v>87.827999999998539</v>
      </c>
      <c r="O3398" s="49">
        <f t="shared" si="330"/>
        <v>89.838285714285732</v>
      </c>
      <c r="P3398" s="49">
        <f t="shared" si="335"/>
        <v>91.558857142855672</v>
      </c>
      <c r="Q3398" s="49">
        <f t="shared" si="335"/>
        <v>92.958857142855663</v>
      </c>
      <c r="R3398" s="49">
        <f t="shared" si="332"/>
        <v>94.46914285714287</v>
      </c>
    </row>
    <row r="3399" spans="12:18" hidden="1">
      <c r="L3399" s="71"/>
      <c r="M3399" s="48">
        <v>21.65</v>
      </c>
      <c r="N3399" s="49">
        <f t="shared" si="329"/>
        <v>87.829999999998535</v>
      </c>
      <c r="O3399" s="49">
        <f t="shared" si="330"/>
        <v>89.840000000000018</v>
      </c>
      <c r="P3399" s="49">
        <f t="shared" si="335"/>
        <v>91.559999999998524</v>
      </c>
      <c r="Q3399" s="49">
        <f t="shared" si="335"/>
        <v>92.959999999998516</v>
      </c>
      <c r="R3399" s="49">
        <f t="shared" si="332"/>
        <v>94.470000000000013</v>
      </c>
    </row>
    <row r="3400" spans="12:18" hidden="1">
      <c r="L3400" s="71"/>
      <c r="M3400" s="48">
        <v>21.66</v>
      </c>
      <c r="N3400" s="49">
        <f t="shared" si="329"/>
        <v>87.83199999999853</v>
      </c>
      <c r="O3400" s="49">
        <f t="shared" si="330"/>
        <v>89.841714285714303</v>
      </c>
      <c r="P3400" s="49">
        <f t="shared" si="335"/>
        <v>91.561142857141377</v>
      </c>
      <c r="Q3400" s="49">
        <f t="shared" si="335"/>
        <v>92.961142857141368</v>
      </c>
      <c r="R3400" s="49">
        <f t="shared" si="332"/>
        <v>94.470857142857156</v>
      </c>
    </row>
    <row r="3401" spans="12:18" hidden="1">
      <c r="L3401" s="71"/>
      <c r="M3401" s="48">
        <v>21.67</v>
      </c>
      <c r="N3401" s="49">
        <f t="shared" si="329"/>
        <v>87.833999999998525</v>
      </c>
      <c r="O3401" s="49">
        <f t="shared" si="330"/>
        <v>89.843428571428589</v>
      </c>
      <c r="P3401" s="49">
        <f t="shared" si="335"/>
        <v>91.562285714284229</v>
      </c>
      <c r="Q3401" s="49">
        <f t="shared" si="335"/>
        <v>92.962285714284221</v>
      </c>
      <c r="R3401" s="49">
        <f t="shared" si="332"/>
        <v>94.471714285714299</v>
      </c>
    </row>
    <row r="3402" spans="12:18" hidden="1">
      <c r="L3402" s="71"/>
      <c r="M3402" s="48">
        <v>21.68</v>
      </c>
      <c r="N3402" s="49">
        <f t="shared" si="329"/>
        <v>87.835999999998521</v>
      </c>
      <c r="O3402" s="49">
        <f t="shared" si="330"/>
        <v>89.845142857142875</v>
      </c>
      <c r="P3402" s="49">
        <f t="shared" si="335"/>
        <v>91.563428571427082</v>
      </c>
      <c r="Q3402" s="49">
        <f t="shared" si="335"/>
        <v>92.963428571427073</v>
      </c>
      <c r="R3402" s="49">
        <f t="shared" si="332"/>
        <v>94.472571428571442</v>
      </c>
    </row>
    <row r="3403" spans="12:18" hidden="1">
      <c r="L3403" s="71"/>
      <c r="M3403" s="48">
        <v>21.69</v>
      </c>
      <c r="N3403" s="49">
        <f t="shared" si="329"/>
        <v>87.837999999998516</v>
      </c>
      <c r="O3403" s="49">
        <f t="shared" si="330"/>
        <v>89.846857142857161</v>
      </c>
      <c r="P3403" s="49">
        <f t="shared" si="335"/>
        <v>91.564571428569934</v>
      </c>
      <c r="Q3403" s="49">
        <f t="shared" si="335"/>
        <v>92.964571428569926</v>
      </c>
      <c r="R3403" s="49">
        <f t="shared" si="332"/>
        <v>94.473428571428585</v>
      </c>
    </row>
    <row r="3404" spans="12:18" hidden="1">
      <c r="L3404" s="71"/>
      <c r="M3404" s="48">
        <v>21.7</v>
      </c>
      <c r="N3404" s="49">
        <f t="shared" si="329"/>
        <v>87.839999999998511</v>
      </c>
      <c r="O3404" s="49">
        <f t="shared" si="330"/>
        <v>89.848571428571447</v>
      </c>
      <c r="P3404" s="49">
        <f t="shared" si="335"/>
        <v>91.565714285712787</v>
      </c>
      <c r="Q3404" s="49">
        <f t="shared" si="335"/>
        <v>92.965714285712778</v>
      </c>
      <c r="R3404" s="49">
        <f t="shared" si="332"/>
        <v>94.474285714285728</v>
      </c>
    </row>
    <row r="3405" spans="12:18" hidden="1">
      <c r="L3405" s="71"/>
      <c r="M3405" s="48">
        <v>21.71</v>
      </c>
      <c r="N3405" s="49">
        <f t="shared" si="329"/>
        <v>87.841999999998507</v>
      </c>
      <c r="O3405" s="49">
        <f t="shared" si="330"/>
        <v>89.850285714285732</v>
      </c>
      <c r="P3405" s="49">
        <f t="shared" si="335"/>
        <v>91.566857142855639</v>
      </c>
      <c r="Q3405" s="49">
        <f t="shared" si="335"/>
        <v>92.966857142855631</v>
      </c>
      <c r="R3405" s="49">
        <f t="shared" si="332"/>
        <v>94.47514285714287</v>
      </c>
    </row>
    <row r="3406" spans="12:18" hidden="1">
      <c r="L3406" s="71"/>
      <c r="M3406" s="48">
        <v>21.72</v>
      </c>
      <c r="N3406" s="49">
        <f t="shared" ref="N3406:N3433" si="336">N3405+0.002</f>
        <v>87.843999999998502</v>
      </c>
      <c r="O3406" s="49">
        <f t="shared" ref="O3406:O3433" si="337">O3405+0.0017142857142857</f>
        <v>89.852000000000018</v>
      </c>
      <c r="P3406" s="49">
        <f t="shared" ref="P3406:Q3421" si="338">P3405+0.0011428571428571</f>
        <v>91.567999999998491</v>
      </c>
      <c r="Q3406" s="49">
        <f t="shared" si="338"/>
        <v>92.967999999998483</v>
      </c>
      <c r="R3406" s="49">
        <f t="shared" ref="R3406:R3433" si="339">R3405+0.000857142857142857</f>
        <v>94.476000000000013</v>
      </c>
    </row>
    <row r="3407" spans="12:18" hidden="1">
      <c r="L3407" s="71"/>
      <c r="M3407" s="48">
        <v>21.73</v>
      </c>
      <c r="N3407" s="49">
        <f t="shared" si="336"/>
        <v>87.845999999998497</v>
      </c>
      <c r="O3407" s="49">
        <f t="shared" si="337"/>
        <v>89.853714285714304</v>
      </c>
      <c r="P3407" s="49">
        <f t="shared" si="338"/>
        <v>91.569142857141344</v>
      </c>
      <c r="Q3407" s="49">
        <f t="shared" si="338"/>
        <v>92.969142857141335</v>
      </c>
      <c r="R3407" s="49">
        <f t="shared" si="339"/>
        <v>94.476857142857156</v>
      </c>
    </row>
    <row r="3408" spans="12:18" hidden="1">
      <c r="L3408" s="71"/>
      <c r="M3408" s="48">
        <v>21.74</v>
      </c>
      <c r="N3408" s="49">
        <f t="shared" si="336"/>
        <v>87.847999999998493</v>
      </c>
      <c r="O3408" s="49">
        <f t="shared" si="337"/>
        <v>89.85542857142859</v>
      </c>
      <c r="P3408" s="49">
        <f t="shared" si="338"/>
        <v>91.570285714284196</v>
      </c>
      <c r="Q3408" s="49">
        <f t="shared" si="338"/>
        <v>92.970285714284188</v>
      </c>
      <c r="R3408" s="49">
        <f t="shared" si="339"/>
        <v>94.477714285714299</v>
      </c>
    </row>
    <row r="3409" spans="12:18" hidden="1">
      <c r="L3409" s="71"/>
      <c r="M3409" s="48">
        <v>21.75</v>
      </c>
      <c r="N3409" s="49">
        <f t="shared" si="336"/>
        <v>87.849999999998488</v>
      </c>
      <c r="O3409" s="49">
        <f t="shared" si="337"/>
        <v>89.857142857142875</v>
      </c>
      <c r="P3409" s="49">
        <f t="shared" si="338"/>
        <v>91.571428571427049</v>
      </c>
      <c r="Q3409" s="49">
        <f t="shared" si="338"/>
        <v>92.97142857142704</v>
      </c>
      <c r="R3409" s="49">
        <f t="shared" si="339"/>
        <v>94.478571428571442</v>
      </c>
    </row>
    <row r="3410" spans="12:18" hidden="1">
      <c r="L3410" s="71"/>
      <c r="M3410" s="48">
        <v>21.76</v>
      </c>
      <c r="N3410" s="49">
        <f t="shared" si="336"/>
        <v>87.851999999998483</v>
      </c>
      <c r="O3410" s="49">
        <f t="shared" si="337"/>
        <v>89.858857142857161</v>
      </c>
      <c r="P3410" s="49">
        <f t="shared" si="338"/>
        <v>91.572571428569901</v>
      </c>
      <c r="Q3410" s="49">
        <f t="shared" si="338"/>
        <v>92.972571428569893</v>
      </c>
      <c r="R3410" s="49">
        <f t="shared" si="339"/>
        <v>94.479428571428585</v>
      </c>
    </row>
    <row r="3411" spans="12:18" hidden="1">
      <c r="L3411" s="71"/>
      <c r="M3411" s="48">
        <v>21.77</v>
      </c>
      <c r="N3411" s="49">
        <f t="shared" si="336"/>
        <v>87.853999999998479</v>
      </c>
      <c r="O3411" s="49">
        <f t="shared" si="337"/>
        <v>89.860571428571447</v>
      </c>
      <c r="P3411" s="49">
        <f t="shared" si="338"/>
        <v>91.573714285712754</v>
      </c>
      <c r="Q3411" s="49">
        <f t="shared" si="338"/>
        <v>92.973714285712745</v>
      </c>
      <c r="R3411" s="49">
        <f t="shared" si="339"/>
        <v>94.480285714285728</v>
      </c>
    </row>
    <row r="3412" spans="12:18" hidden="1">
      <c r="L3412" s="71"/>
      <c r="M3412" s="48">
        <v>21.78</v>
      </c>
      <c r="N3412" s="49">
        <f t="shared" si="336"/>
        <v>87.855999999998474</v>
      </c>
      <c r="O3412" s="49">
        <f t="shared" si="337"/>
        <v>89.862285714285733</v>
      </c>
      <c r="P3412" s="49">
        <f t="shared" si="338"/>
        <v>91.574857142855606</v>
      </c>
      <c r="Q3412" s="49">
        <f t="shared" si="338"/>
        <v>92.974857142855598</v>
      </c>
      <c r="R3412" s="49">
        <f t="shared" si="339"/>
        <v>94.481142857142871</v>
      </c>
    </row>
    <row r="3413" spans="12:18" hidden="1">
      <c r="L3413" s="71"/>
      <c r="M3413" s="48">
        <v>21.79</v>
      </c>
      <c r="N3413" s="49">
        <f t="shared" si="336"/>
        <v>87.857999999998469</v>
      </c>
      <c r="O3413" s="49">
        <f t="shared" si="337"/>
        <v>89.864000000000019</v>
      </c>
      <c r="P3413" s="49">
        <f t="shared" si="338"/>
        <v>91.575999999998459</v>
      </c>
      <c r="Q3413" s="49">
        <f t="shared" si="338"/>
        <v>92.97599999999845</v>
      </c>
      <c r="R3413" s="49">
        <f t="shared" si="339"/>
        <v>94.482000000000014</v>
      </c>
    </row>
    <row r="3414" spans="12:18" hidden="1">
      <c r="L3414" s="71"/>
      <c r="M3414" s="48">
        <v>21.8</v>
      </c>
      <c r="N3414" s="49">
        <f t="shared" si="336"/>
        <v>87.859999999998465</v>
      </c>
      <c r="O3414" s="49">
        <f t="shared" si="337"/>
        <v>89.865714285714304</v>
      </c>
      <c r="P3414" s="49">
        <f t="shared" si="338"/>
        <v>91.577142857141311</v>
      </c>
      <c r="Q3414" s="49">
        <f t="shared" si="338"/>
        <v>92.977142857141303</v>
      </c>
      <c r="R3414" s="49">
        <f t="shared" si="339"/>
        <v>94.482857142857156</v>
      </c>
    </row>
    <row r="3415" spans="12:18" hidden="1">
      <c r="L3415" s="71"/>
      <c r="M3415" s="48">
        <v>21.81</v>
      </c>
      <c r="N3415" s="49">
        <f t="shared" si="336"/>
        <v>87.86199999999846</v>
      </c>
      <c r="O3415" s="49">
        <f t="shared" si="337"/>
        <v>89.86742857142859</v>
      </c>
      <c r="P3415" s="49">
        <f t="shared" si="338"/>
        <v>91.578285714284164</v>
      </c>
      <c r="Q3415" s="49">
        <f t="shared" si="338"/>
        <v>92.978285714284155</v>
      </c>
      <c r="R3415" s="49">
        <f t="shared" si="339"/>
        <v>94.483714285714299</v>
      </c>
    </row>
    <row r="3416" spans="12:18" hidden="1">
      <c r="L3416" s="71"/>
      <c r="M3416" s="48">
        <v>21.82</v>
      </c>
      <c r="N3416" s="49">
        <f t="shared" si="336"/>
        <v>87.863999999998455</v>
      </c>
      <c r="O3416" s="49">
        <f t="shared" si="337"/>
        <v>89.869142857142876</v>
      </c>
      <c r="P3416" s="49">
        <f t="shared" si="338"/>
        <v>91.579428571427016</v>
      </c>
      <c r="Q3416" s="49">
        <f t="shared" si="338"/>
        <v>92.979428571427007</v>
      </c>
      <c r="R3416" s="49">
        <f t="shared" si="339"/>
        <v>94.484571428571442</v>
      </c>
    </row>
    <row r="3417" spans="12:18" hidden="1">
      <c r="L3417" s="71"/>
      <c r="M3417" s="48">
        <v>21.83</v>
      </c>
      <c r="N3417" s="49">
        <f t="shared" si="336"/>
        <v>87.865999999998451</v>
      </c>
      <c r="O3417" s="49">
        <f t="shared" si="337"/>
        <v>89.870857142857162</v>
      </c>
      <c r="P3417" s="49">
        <f t="shared" si="338"/>
        <v>91.580571428569868</v>
      </c>
      <c r="Q3417" s="49">
        <f t="shared" si="338"/>
        <v>92.98057142856986</v>
      </c>
      <c r="R3417" s="49">
        <f t="shared" si="339"/>
        <v>94.485428571428585</v>
      </c>
    </row>
    <row r="3418" spans="12:18" hidden="1">
      <c r="L3418" s="71"/>
      <c r="M3418" s="48">
        <v>21.84</v>
      </c>
      <c r="N3418" s="49">
        <f t="shared" si="336"/>
        <v>87.867999999998446</v>
      </c>
      <c r="O3418" s="49">
        <f t="shared" si="337"/>
        <v>89.872571428571447</v>
      </c>
      <c r="P3418" s="49">
        <f t="shared" si="338"/>
        <v>91.581714285712721</v>
      </c>
      <c r="Q3418" s="49">
        <f t="shared" si="338"/>
        <v>92.981714285712712</v>
      </c>
      <c r="R3418" s="49">
        <f t="shared" si="339"/>
        <v>94.486285714285728</v>
      </c>
    </row>
    <row r="3419" spans="12:18" hidden="1">
      <c r="L3419" s="71"/>
      <c r="M3419" s="48">
        <v>21.85</v>
      </c>
      <c r="N3419" s="49">
        <f t="shared" si="336"/>
        <v>87.869999999998441</v>
      </c>
      <c r="O3419" s="49">
        <f t="shared" si="337"/>
        <v>89.874285714285733</v>
      </c>
      <c r="P3419" s="49">
        <f t="shared" si="338"/>
        <v>91.582857142855573</v>
      </c>
      <c r="Q3419" s="49">
        <f t="shared" si="338"/>
        <v>92.982857142855565</v>
      </c>
      <c r="R3419" s="49">
        <f t="shared" si="339"/>
        <v>94.487142857142871</v>
      </c>
    </row>
    <row r="3420" spans="12:18" hidden="1">
      <c r="L3420" s="71"/>
      <c r="M3420" s="48">
        <v>21.86</v>
      </c>
      <c r="N3420" s="49">
        <f t="shared" si="336"/>
        <v>87.871999999998437</v>
      </c>
      <c r="O3420" s="49">
        <f t="shared" si="337"/>
        <v>89.876000000000019</v>
      </c>
      <c r="P3420" s="49">
        <f t="shared" si="338"/>
        <v>91.583999999998426</v>
      </c>
      <c r="Q3420" s="49">
        <f t="shared" si="338"/>
        <v>92.983999999998417</v>
      </c>
      <c r="R3420" s="49">
        <f t="shared" si="339"/>
        <v>94.488000000000014</v>
      </c>
    </row>
    <row r="3421" spans="12:18" hidden="1">
      <c r="L3421" s="71"/>
      <c r="M3421" s="48">
        <v>21.87</v>
      </c>
      <c r="N3421" s="49">
        <f t="shared" si="336"/>
        <v>87.873999999998432</v>
      </c>
      <c r="O3421" s="49">
        <f t="shared" si="337"/>
        <v>89.877714285714305</v>
      </c>
      <c r="P3421" s="49">
        <f t="shared" si="338"/>
        <v>91.585142857141278</v>
      </c>
      <c r="Q3421" s="49">
        <f t="shared" si="338"/>
        <v>92.98514285714127</v>
      </c>
      <c r="R3421" s="49">
        <f t="shared" si="339"/>
        <v>94.488857142857157</v>
      </c>
    </row>
    <row r="3422" spans="12:18" hidden="1">
      <c r="L3422" s="71"/>
      <c r="M3422" s="48">
        <v>21.88</v>
      </c>
      <c r="N3422" s="49">
        <f t="shared" si="336"/>
        <v>87.875999999998427</v>
      </c>
      <c r="O3422" s="49">
        <f t="shared" si="337"/>
        <v>89.879428571428591</v>
      </c>
      <c r="P3422" s="49">
        <f t="shared" ref="P3422:Q3433" si="340">P3421+0.0011428571428571</f>
        <v>91.586285714284131</v>
      </c>
      <c r="Q3422" s="49">
        <f t="shared" si="340"/>
        <v>92.986285714284122</v>
      </c>
      <c r="R3422" s="49">
        <f t="shared" si="339"/>
        <v>94.4897142857143</v>
      </c>
    </row>
    <row r="3423" spans="12:18" hidden="1">
      <c r="L3423" s="71"/>
      <c r="M3423" s="48">
        <v>21.89</v>
      </c>
      <c r="N3423" s="49">
        <f t="shared" si="336"/>
        <v>87.877999999998423</v>
      </c>
      <c r="O3423" s="49">
        <f t="shared" si="337"/>
        <v>89.881142857142876</v>
      </c>
      <c r="P3423" s="49">
        <f t="shared" si="340"/>
        <v>91.587428571426983</v>
      </c>
      <c r="Q3423" s="49">
        <f t="shared" si="340"/>
        <v>92.987428571426975</v>
      </c>
      <c r="R3423" s="49">
        <f t="shared" si="339"/>
        <v>94.490571428571442</v>
      </c>
    </row>
    <row r="3424" spans="12:18" hidden="1">
      <c r="L3424" s="71"/>
      <c r="M3424" s="48">
        <v>21.9</v>
      </c>
      <c r="N3424" s="49">
        <f t="shared" si="336"/>
        <v>87.879999999998418</v>
      </c>
      <c r="O3424" s="49">
        <f t="shared" si="337"/>
        <v>89.882857142857162</v>
      </c>
      <c r="P3424" s="49">
        <f t="shared" si="340"/>
        <v>91.588571428569836</v>
      </c>
      <c r="Q3424" s="49">
        <f t="shared" si="340"/>
        <v>92.988571428569827</v>
      </c>
      <c r="R3424" s="49">
        <f t="shared" si="339"/>
        <v>94.491428571428585</v>
      </c>
    </row>
    <row r="3425" spans="12:18" hidden="1">
      <c r="L3425" s="71"/>
      <c r="M3425" s="48">
        <v>21.91</v>
      </c>
      <c r="N3425" s="49">
        <f t="shared" si="336"/>
        <v>87.881999999998413</v>
      </c>
      <c r="O3425" s="49">
        <f t="shared" si="337"/>
        <v>89.884571428571448</v>
      </c>
      <c r="P3425" s="49">
        <f t="shared" si="340"/>
        <v>91.589714285712688</v>
      </c>
      <c r="Q3425" s="49">
        <f t="shared" si="340"/>
        <v>92.989714285712679</v>
      </c>
      <c r="R3425" s="49">
        <f t="shared" si="339"/>
        <v>94.492285714285728</v>
      </c>
    </row>
    <row r="3426" spans="12:18" hidden="1">
      <c r="L3426" s="71"/>
      <c r="M3426" s="48">
        <v>21.92</v>
      </c>
      <c r="N3426" s="49">
        <f t="shared" si="336"/>
        <v>87.883999999998409</v>
      </c>
      <c r="O3426" s="49">
        <f t="shared" si="337"/>
        <v>89.886285714285734</v>
      </c>
      <c r="P3426" s="49">
        <f t="shared" si="340"/>
        <v>91.59085714285554</v>
      </c>
      <c r="Q3426" s="49">
        <f t="shared" si="340"/>
        <v>92.990857142855532</v>
      </c>
      <c r="R3426" s="49">
        <f t="shared" si="339"/>
        <v>94.493142857142871</v>
      </c>
    </row>
    <row r="3427" spans="12:18" hidden="1">
      <c r="L3427" s="71"/>
      <c r="M3427" s="48">
        <v>21.93</v>
      </c>
      <c r="N3427" s="49">
        <f t="shared" si="336"/>
        <v>87.885999999998404</v>
      </c>
      <c r="O3427" s="49">
        <f t="shared" si="337"/>
        <v>89.888000000000019</v>
      </c>
      <c r="P3427" s="49">
        <f t="shared" si="340"/>
        <v>91.591999999998393</v>
      </c>
      <c r="Q3427" s="49">
        <f t="shared" si="340"/>
        <v>92.991999999998384</v>
      </c>
      <c r="R3427" s="49">
        <f t="shared" si="339"/>
        <v>94.494000000000014</v>
      </c>
    </row>
    <row r="3428" spans="12:18" hidden="1">
      <c r="L3428" s="71"/>
      <c r="M3428" s="48">
        <v>21.94</v>
      </c>
      <c r="N3428" s="49">
        <f t="shared" si="336"/>
        <v>87.887999999998399</v>
      </c>
      <c r="O3428" s="49">
        <f t="shared" si="337"/>
        <v>89.889714285714305</v>
      </c>
      <c r="P3428" s="49">
        <f t="shared" si="340"/>
        <v>91.593142857141245</v>
      </c>
      <c r="Q3428" s="49">
        <f t="shared" si="340"/>
        <v>92.993142857141237</v>
      </c>
      <c r="R3428" s="49">
        <f t="shared" si="339"/>
        <v>94.494857142857157</v>
      </c>
    </row>
    <row r="3429" spans="12:18" hidden="1">
      <c r="L3429" s="71"/>
      <c r="M3429" s="48">
        <v>21.95</v>
      </c>
      <c r="N3429" s="49">
        <f t="shared" si="336"/>
        <v>87.889999999998395</v>
      </c>
      <c r="O3429" s="49">
        <f t="shared" si="337"/>
        <v>89.891428571428591</v>
      </c>
      <c r="P3429" s="49">
        <f t="shared" si="340"/>
        <v>91.594285714284098</v>
      </c>
      <c r="Q3429" s="49">
        <f t="shared" si="340"/>
        <v>92.994285714284089</v>
      </c>
      <c r="R3429" s="49">
        <f t="shared" si="339"/>
        <v>94.4957142857143</v>
      </c>
    </row>
    <row r="3430" spans="12:18" hidden="1">
      <c r="L3430" s="71"/>
      <c r="M3430" s="48">
        <v>21.96</v>
      </c>
      <c r="N3430" s="49">
        <f t="shared" si="336"/>
        <v>87.89199999999839</v>
      </c>
      <c r="O3430" s="49">
        <f t="shared" si="337"/>
        <v>89.893142857142877</v>
      </c>
      <c r="P3430" s="49">
        <f t="shared" si="340"/>
        <v>91.59542857142695</v>
      </c>
      <c r="Q3430" s="49">
        <f t="shared" si="340"/>
        <v>92.995428571426942</v>
      </c>
      <c r="R3430" s="49">
        <f t="shared" si="339"/>
        <v>94.496571428571443</v>
      </c>
    </row>
    <row r="3431" spans="12:18" hidden="1">
      <c r="L3431" s="71"/>
      <c r="M3431" s="48">
        <v>21.97</v>
      </c>
      <c r="N3431" s="49">
        <f t="shared" si="336"/>
        <v>87.893999999998385</v>
      </c>
      <c r="O3431" s="49">
        <f t="shared" si="337"/>
        <v>89.894857142857163</v>
      </c>
      <c r="P3431" s="49">
        <f t="shared" si="340"/>
        <v>91.596571428569803</v>
      </c>
      <c r="Q3431" s="49">
        <f t="shared" si="340"/>
        <v>92.996571428569794</v>
      </c>
      <c r="R3431" s="49">
        <f t="shared" si="339"/>
        <v>94.497428571428586</v>
      </c>
    </row>
    <row r="3432" spans="12:18" hidden="1">
      <c r="L3432" s="71"/>
      <c r="M3432" s="48">
        <v>21.98</v>
      </c>
      <c r="N3432" s="49">
        <f t="shared" si="336"/>
        <v>87.895999999998381</v>
      </c>
      <c r="O3432" s="49">
        <f t="shared" si="337"/>
        <v>89.896571428571448</v>
      </c>
      <c r="P3432" s="49">
        <f t="shared" si="340"/>
        <v>91.597714285712655</v>
      </c>
      <c r="Q3432" s="49">
        <f t="shared" si="340"/>
        <v>92.997714285712647</v>
      </c>
      <c r="R3432" s="49">
        <f t="shared" si="339"/>
        <v>94.498285714285728</v>
      </c>
    </row>
    <row r="3433" spans="12:18" hidden="1">
      <c r="L3433" s="71"/>
      <c r="M3433" s="48">
        <v>21.99</v>
      </c>
      <c r="N3433" s="49">
        <f t="shared" si="336"/>
        <v>87.897999999998376</v>
      </c>
      <c r="O3433" s="49">
        <f t="shared" si="337"/>
        <v>89.898285714285734</v>
      </c>
      <c r="P3433" s="49">
        <f t="shared" si="340"/>
        <v>91.598857142855508</v>
      </c>
      <c r="Q3433" s="49">
        <f t="shared" si="340"/>
        <v>92.998857142855499</v>
      </c>
      <c r="R3433" s="49">
        <f t="shared" si="339"/>
        <v>94.499142857142871</v>
      </c>
    </row>
    <row r="3434" spans="12:18" hidden="1">
      <c r="L3434" s="71"/>
      <c r="M3434" s="48">
        <v>22</v>
      </c>
      <c r="N3434" s="49">
        <v>87.9</v>
      </c>
      <c r="O3434" s="49">
        <v>89.9</v>
      </c>
      <c r="P3434" s="49">
        <v>91.6</v>
      </c>
      <c r="Q3434" s="49">
        <v>93</v>
      </c>
      <c r="R3434" s="49">
        <v>94.5</v>
      </c>
    </row>
    <row r="3435" spans="12:18" hidden="1">
      <c r="L3435" s="71"/>
      <c r="M3435" s="48">
        <v>22.01</v>
      </c>
      <c r="N3435" s="49">
        <f>N3434+0.001125</f>
        <v>87.901125000000008</v>
      </c>
      <c r="O3435" s="49">
        <f>O3434+0.001</f>
        <v>89.90100000000001</v>
      </c>
      <c r="P3435" s="49">
        <f>P3434+0.000875</f>
        <v>91.600874999999988</v>
      </c>
      <c r="Q3435" s="49">
        <f>Q3434+0.00075</f>
        <v>93.000749999999996</v>
      </c>
      <c r="R3435" s="49">
        <f>R3434+0.0005</f>
        <v>94.500500000000002</v>
      </c>
    </row>
    <row r="3436" spans="12:18" hidden="1">
      <c r="L3436" s="71"/>
      <c r="M3436" s="48">
        <v>22.02</v>
      </c>
      <c r="N3436" s="49">
        <f t="shared" ref="N3436:N3499" si="341">N3435+0.001125</f>
        <v>87.902250000000009</v>
      </c>
      <c r="O3436" s="49">
        <f t="shared" ref="O3436:O3499" si="342">O3435+0.001</f>
        <v>89.902000000000015</v>
      </c>
      <c r="P3436" s="49">
        <f t="shared" ref="P3436:P3499" si="343">P3435+0.000875</f>
        <v>91.601749999999981</v>
      </c>
      <c r="Q3436" s="49">
        <f t="shared" ref="Q3436:Q3499" si="344">Q3435+0.00075</f>
        <v>93.001499999999993</v>
      </c>
      <c r="R3436" s="49">
        <f t="shared" ref="R3436:R3499" si="345">R3435+0.0005</f>
        <v>94.501000000000005</v>
      </c>
    </row>
    <row r="3437" spans="12:18" hidden="1">
      <c r="L3437" s="71"/>
      <c r="M3437" s="48">
        <v>22.03</v>
      </c>
      <c r="N3437" s="49">
        <f t="shared" si="341"/>
        <v>87.903375000000011</v>
      </c>
      <c r="O3437" s="49">
        <f t="shared" si="342"/>
        <v>89.90300000000002</v>
      </c>
      <c r="P3437" s="49">
        <f t="shared" si="343"/>
        <v>91.602624999999975</v>
      </c>
      <c r="Q3437" s="49">
        <f t="shared" si="344"/>
        <v>93.002249999999989</v>
      </c>
      <c r="R3437" s="49">
        <f t="shared" si="345"/>
        <v>94.501500000000007</v>
      </c>
    </row>
    <row r="3438" spans="12:18" hidden="1">
      <c r="L3438" s="71"/>
      <c r="M3438" s="48">
        <v>22.04</v>
      </c>
      <c r="N3438" s="49">
        <f t="shared" si="341"/>
        <v>87.904500000000013</v>
      </c>
      <c r="O3438" s="49">
        <f t="shared" si="342"/>
        <v>89.904000000000025</v>
      </c>
      <c r="P3438" s="49">
        <f t="shared" si="343"/>
        <v>91.603499999999968</v>
      </c>
      <c r="Q3438" s="49">
        <f t="shared" si="344"/>
        <v>93.002999999999986</v>
      </c>
      <c r="R3438" s="49">
        <f t="shared" si="345"/>
        <v>94.50200000000001</v>
      </c>
    </row>
    <row r="3439" spans="12:18" hidden="1">
      <c r="L3439" s="71"/>
      <c r="M3439" s="48">
        <v>22.05</v>
      </c>
      <c r="N3439" s="49">
        <f t="shared" si="341"/>
        <v>87.905625000000015</v>
      </c>
      <c r="O3439" s="49">
        <f t="shared" si="342"/>
        <v>89.90500000000003</v>
      </c>
      <c r="P3439" s="49">
        <f t="shared" si="343"/>
        <v>91.604374999999962</v>
      </c>
      <c r="Q3439" s="49">
        <f t="shared" si="344"/>
        <v>93.003749999999982</v>
      </c>
      <c r="R3439" s="49">
        <f t="shared" si="345"/>
        <v>94.502500000000012</v>
      </c>
    </row>
    <row r="3440" spans="12:18" hidden="1">
      <c r="L3440" s="71"/>
      <c r="M3440" s="48">
        <v>22.06</v>
      </c>
      <c r="N3440" s="49">
        <f t="shared" si="341"/>
        <v>87.906750000000017</v>
      </c>
      <c r="O3440" s="49">
        <f t="shared" si="342"/>
        <v>89.906000000000034</v>
      </c>
      <c r="P3440" s="49">
        <f t="shared" si="343"/>
        <v>91.605249999999955</v>
      </c>
      <c r="Q3440" s="49">
        <f t="shared" si="344"/>
        <v>93.004499999999979</v>
      </c>
      <c r="R3440" s="49">
        <f t="shared" si="345"/>
        <v>94.503000000000014</v>
      </c>
    </row>
    <row r="3441" spans="12:18" hidden="1">
      <c r="L3441" s="71"/>
      <c r="M3441" s="48">
        <v>22.07</v>
      </c>
      <c r="N3441" s="49">
        <f t="shared" si="341"/>
        <v>87.907875000000018</v>
      </c>
      <c r="O3441" s="49">
        <f t="shared" si="342"/>
        <v>89.907000000000039</v>
      </c>
      <c r="P3441" s="49">
        <f t="shared" si="343"/>
        <v>91.606124999999949</v>
      </c>
      <c r="Q3441" s="49">
        <f t="shared" si="344"/>
        <v>93.005249999999975</v>
      </c>
      <c r="R3441" s="49">
        <f t="shared" si="345"/>
        <v>94.503500000000017</v>
      </c>
    </row>
    <row r="3442" spans="12:18" hidden="1">
      <c r="L3442" s="71"/>
      <c r="M3442" s="48">
        <v>22.08</v>
      </c>
      <c r="N3442" s="49">
        <f t="shared" si="341"/>
        <v>87.90900000000002</v>
      </c>
      <c r="O3442" s="49">
        <f t="shared" si="342"/>
        <v>89.908000000000044</v>
      </c>
      <c r="P3442" s="49">
        <f t="shared" si="343"/>
        <v>91.606999999999942</v>
      </c>
      <c r="Q3442" s="49">
        <f t="shared" si="344"/>
        <v>93.005999999999972</v>
      </c>
      <c r="R3442" s="49">
        <f t="shared" si="345"/>
        <v>94.504000000000019</v>
      </c>
    </row>
    <row r="3443" spans="12:18" hidden="1">
      <c r="L3443" s="71"/>
      <c r="M3443" s="48">
        <v>22.09</v>
      </c>
      <c r="N3443" s="49">
        <f t="shared" si="341"/>
        <v>87.910125000000022</v>
      </c>
      <c r="O3443" s="49">
        <f t="shared" si="342"/>
        <v>89.909000000000049</v>
      </c>
      <c r="P3443" s="49">
        <f t="shared" si="343"/>
        <v>91.607874999999936</v>
      </c>
      <c r="Q3443" s="49">
        <f t="shared" si="344"/>
        <v>93.006749999999968</v>
      </c>
      <c r="R3443" s="49">
        <f t="shared" si="345"/>
        <v>94.504500000000021</v>
      </c>
    </row>
    <row r="3444" spans="12:18" hidden="1">
      <c r="L3444" s="71"/>
      <c r="M3444" s="48">
        <v>22.1</v>
      </c>
      <c r="N3444" s="49">
        <f t="shared" si="341"/>
        <v>87.911250000000024</v>
      </c>
      <c r="O3444" s="49">
        <f t="shared" si="342"/>
        <v>89.910000000000053</v>
      </c>
      <c r="P3444" s="49">
        <f t="shared" si="343"/>
        <v>91.60874999999993</v>
      </c>
      <c r="Q3444" s="49">
        <f t="shared" si="344"/>
        <v>93.007499999999965</v>
      </c>
      <c r="R3444" s="49">
        <f t="shared" si="345"/>
        <v>94.505000000000024</v>
      </c>
    </row>
    <row r="3445" spans="12:18" hidden="1">
      <c r="L3445" s="71"/>
      <c r="M3445" s="48">
        <v>22.11</v>
      </c>
      <c r="N3445" s="49">
        <f t="shared" si="341"/>
        <v>87.912375000000026</v>
      </c>
      <c r="O3445" s="49">
        <f t="shared" si="342"/>
        <v>89.911000000000058</v>
      </c>
      <c r="P3445" s="49">
        <f t="shared" si="343"/>
        <v>91.609624999999923</v>
      </c>
      <c r="Q3445" s="49">
        <f t="shared" si="344"/>
        <v>93.008249999999961</v>
      </c>
      <c r="R3445" s="49">
        <f t="shared" si="345"/>
        <v>94.505500000000026</v>
      </c>
    </row>
    <row r="3446" spans="12:18" hidden="1">
      <c r="L3446" s="71"/>
      <c r="M3446" s="48">
        <v>22.12</v>
      </c>
      <c r="N3446" s="49">
        <f t="shared" si="341"/>
        <v>87.913500000000028</v>
      </c>
      <c r="O3446" s="49">
        <f t="shared" si="342"/>
        <v>89.912000000000063</v>
      </c>
      <c r="P3446" s="49">
        <f t="shared" si="343"/>
        <v>91.610499999999917</v>
      </c>
      <c r="Q3446" s="49">
        <f t="shared" si="344"/>
        <v>93.008999999999958</v>
      </c>
      <c r="R3446" s="49">
        <f t="shared" si="345"/>
        <v>94.506000000000029</v>
      </c>
    </row>
    <row r="3447" spans="12:18" hidden="1">
      <c r="L3447" s="71"/>
      <c r="M3447" s="48">
        <v>22.13</v>
      </c>
      <c r="N3447" s="49">
        <f t="shared" si="341"/>
        <v>87.914625000000029</v>
      </c>
      <c r="O3447" s="49">
        <f t="shared" si="342"/>
        <v>89.913000000000068</v>
      </c>
      <c r="P3447" s="49">
        <f t="shared" si="343"/>
        <v>91.61137499999991</v>
      </c>
      <c r="Q3447" s="49">
        <f t="shared" si="344"/>
        <v>93.009749999999954</v>
      </c>
      <c r="R3447" s="49">
        <f t="shared" si="345"/>
        <v>94.506500000000031</v>
      </c>
    </row>
    <row r="3448" spans="12:18" hidden="1">
      <c r="L3448" s="71"/>
      <c r="M3448" s="48">
        <v>22.14</v>
      </c>
      <c r="N3448" s="49">
        <f t="shared" si="341"/>
        <v>87.915750000000031</v>
      </c>
      <c r="O3448" s="49">
        <f t="shared" si="342"/>
        <v>89.914000000000073</v>
      </c>
      <c r="P3448" s="49">
        <f t="shared" si="343"/>
        <v>91.612249999999904</v>
      </c>
      <c r="Q3448" s="49">
        <f t="shared" si="344"/>
        <v>93.010499999999951</v>
      </c>
      <c r="R3448" s="49">
        <f t="shared" si="345"/>
        <v>94.507000000000033</v>
      </c>
    </row>
    <row r="3449" spans="12:18" hidden="1">
      <c r="L3449" s="71"/>
      <c r="M3449" s="48">
        <v>22.15</v>
      </c>
      <c r="N3449" s="49">
        <f t="shared" si="341"/>
        <v>87.916875000000033</v>
      </c>
      <c r="O3449" s="49">
        <f t="shared" si="342"/>
        <v>89.915000000000077</v>
      </c>
      <c r="P3449" s="49">
        <f t="shared" si="343"/>
        <v>91.613124999999897</v>
      </c>
      <c r="Q3449" s="49">
        <f t="shared" si="344"/>
        <v>93.011249999999947</v>
      </c>
      <c r="R3449" s="49">
        <f t="shared" si="345"/>
        <v>94.507500000000036</v>
      </c>
    </row>
    <row r="3450" spans="12:18" hidden="1">
      <c r="L3450" s="71"/>
      <c r="M3450" s="48">
        <v>22.16</v>
      </c>
      <c r="N3450" s="49">
        <f t="shared" si="341"/>
        <v>87.918000000000035</v>
      </c>
      <c r="O3450" s="49">
        <f t="shared" si="342"/>
        <v>89.916000000000082</v>
      </c>
      <c r="P3450" s="49">
        <f t="shared" si="343"/>
        <v>91.613999999999891</v>
      </c>
      <c r="Q3450" s="49">
        <f t="shared" si="344"/>
        <v>93.011999999999944</v>
      </c>
      <c r="R3450" s="49">
        <f t="shared" si="345"/>
        <v>94.508000000000038</v>
      </c>
    </row>
    <row r="3451" spans="12:18" hidden="1">
      <c r="L3451" s="71"/>
      <c r="M3451" s="48">
        <v>22.17</v>
      </c>
      <c r="N3451" s="49">
        <f t="shared" si="341"/>
        <v>87.919125000000037</v>
      </c>
      <c r="O3451" s="49">
        <f t="shared" si="342"/>
        <v>89.917000000000087</v>
      </c>
      <c r="P3451" s="49">
        <f t="shared" si="343"/>
        <v>91.614874999999884</v>
      </c>
      <c r="Q3451" s="49">
        <f t="shared" si="344"/>
        <v>93.01274999999994</v>
      </c>
      <c r="R3451" s="49">
        <f t="shared" si="345"/>
        <v>94.508500000000041</v>
      </c>
    </row>
    <row r="3452" spans="12:18" hidden="1">
      <c r="L3452" s="71"/>
      <c r="M3452" s="48">
        <v>22.18</v>
      </c>
      <c r="N3452" s="49">
        <f t="shared" si="341"/>
        <v>87.920250000000038</v>
      </c>
      <c r="O3452" s="49">
        <f t="shared" si="342"/>
        <v>89.918000000000092</v>
      </c>
      <c r="P3452" s="49">
        <f t="shared" si="343"/>
        <v>91.615749999999878</v>
      </c>
      <c r="Q3452" s="49">
        <f t="shared" si="344"/>
        <v>93.013499999999937</v>
      </c>
      <c r="R3452" s="49">
        <f t="shared" si="345"/>
        <v>94.509000000000043</v>
      </c>
    </row>
    <row r="3453" spans="12:18" hidden="1">
      <c r="L3453" s="71"/>
      <c r="M3453" s="48">
        <v>22.19</v>
      </c>
      <c r="N3453" s="49">
        <f t="shared" si="341"/>
        <v>87.92137500000004</v>
      </c>
      <c r="O3453" s="49">
        <f t="shared" si="342"/>
        <v>89.919000000000096</v>
      </c>
      <c r="P3453" s="49">
        <f t="shared" si="343"/>
        <v>91.616624999999871</v>
      </c>
      <c r="Q3453" s="49">
        <f t="shared" si="344"/>
        <v>93.014249999999933</v>
      </c>
      <c r="R3453" s="49">
        <f t="shared" si="345"/>
        <v>94.509500000000045</v>
      </c>
    </row>
    <row r="3454" spans="12:18" hidden="1">
      <c r="L3454" s="71"/>
      <c r="M3454" s="48">
        <v>22.2</v>
      </c>
      <c r="N3454" s="49">
        <f t="shared" si="341"/>
        <v>87.922500000000042</v>
      </c>
      <c r="O3454" s="49">
        <f t="shared" si="342"/>
        <v>89.920000000000101</v>
      </c>
      <c r="P3454" s="49">
        <f t="shared" si="343"/>
        <v>91.617499999999865</v>
      </c>
      <c r="Q3454" s="49">
        <f t="shared" si="344"/>
        <v>93.01499999999993</v>
      </c>
      <c r="R3454" s="49">
        <f t="shared" si="345"/>
        <v>94.510000000000048</v>
      </c>
    </row>
    <row r="3455" spans="12:18" hidden="1">
      <c r="L3455" s="71"/>
      <c r="M3455" s="48">
        <v>22.21</v>
      </c>
      <c r="N3455" s="49">
        <f t="shared" si="341"/>
        <v>87.923625000000044</v>
      </c>
      <c r="O3455" s="49">
        <f t="shared" si="342"/>
        <v>89.921000000000106</v>
      </c>
      <c r="P3455" s="49">
        <f t="shared" si="343"/>
        <v>91.618374999999858</v>
      </c>
      <c r="Q3455" s="49">
        <f t="shared" si="344"/>
        <v>93.015749999999926</v>
      </c>
      <c r="R3455" s="49">
        <f t="shared" si="345"/>
        <v>94.51050000000005</v>
      </c>
    </row>
    <row r="3456" spans="12:18" hidden="1">
      <c r="L3456" s="71"/>
      <c r="M3456" s="48">
        <v>22.22</v>
      </c>
      <c r="N3456" s="49">
        <f t="shared" si="341"/>
        <v>87.924750000000046</v>
      </c>
      <c r="O3456" s="49">
        <f t="shared" si="342"/>
        <v>89.922000000000111</v>
      </c>
      <c r="P3456" s="49">
        <f t="shared" si="343"/>
        <v>91.619249999999852</v>
      </c>
      <c r="Q3456" s="49">
        <f t="shared" si="344"/>
        <v>93.016499999999922</v>
      </c>
      <c r="R3456" s="49">
        <f t="shared" si="345"/>
        <v>94.511000000000053</v>
      </c>
    </row>
    <row r="3457" spans="12:18" hidden="1">
      <c r="L3457" s="71"/>
      <c r="M3457" s="48">
        <v>22.23</v>
      </c>
      <c r="N3457" s="49">
        <f t="shared" si="341"/>
        <v>87.925875000000048</v>
      </c>
      <c r="O3457" s="49">
        <f t="shared" si="342"/>
        <v>89.923000000000116</v>
      </c>
      <c r="P3457" s="49">
        <f t="shared" si="343"/>
        <v>91.620124999999845</v>
      </c>
      <c r="Q3457" s="49">
        <f t="shared" si="344"/>
        <v>93.017249999999919</v>
      </c>
      <c r="R3457" s="49">
        <f t="shared" si="345"/>
        <v>94.511500000000055</v>
      </c>
    </row>
    <row r="3458" spans="12:18" hidden="1">
      <c r="L3458" s="71"/>
      <c r="M3458" s="48">
        <v>22.24</v>
      </c>
      <c r="N3458" s="49">
        <f t="shared" si="341"/>
        <v>87.927000000000049</v>
      </c>
      <c r="O3458" s="49">
        <f t="shared" si="342"/>
        <v>89.92400000000012</v>
      </c>
      <c r="P3458" s="49">
        <f t="shared" si="343"/>
        <v>91.620999999999839</v>
      </c>
      <c r="Q3458" s="49">
        <f t="shared" si="344"/>
        <v>93.017999999999915</v>
      </c>
      <c r="R3458" s="49">
        <f t="shared" si="345"/>
        <v>94.512000000000057</v>
      </c>
    </row>
    <row r="3459" spans="12:18" hidden="1">
      <c r="L3459" s="71"/>
      <c r="M3459" s="48">
        <v>22.25</v>
      </c>
      <c r="N3459" s="49">
        <f t="shared" si="341"/>
        <v>87.928125000000051</v>
      </c>
      <c r="O3459" s="49">
        <f t="shared" si="342"/>
        <v>89.925000000000125</v>
      </c>
      <c r="P3459" s="49">
        <f t="shared" si="343"/>
        <v>91.621874999999832</v>
      </c>
      <c r="Q3459" s="49">
        <f t="shared" si="344"/>
        <v>93.018749999999912</v>
      </c>
      <c r="R3459" s="49">
        <f t="shared" si="345"/>
        <v>94.51250000000006</v>
      </c>
    </row>
    <row r="3460" spans="12:18" hidden="1">
      <c r="L3460" s="71"/>
      <c r="M3460" s="48">
        <v>22.26</v>
      </c>
      <c r="N3460" s="49">
        <f t="shared" si="341"/>
        <v>87.929250000000053</v>
      </c>
      <c r="O3460" s="49">
        <f t="shared" si="342"/>
        <v>89.92600000000013</v>
      </c>
      <c r="P3460" s="49">
        <f t="shared" si="343"/>
        <v>91.622749999999826</v>
      </c>
      <c r="Q3460" s="49">
        <f t="shared" si="344"/>
        <v>93.019499999999908</v>
      </c>
      <c r="R3460" s="49">
        <f t="shared" si="345"/>
        <v>94.513000000000062</v>
      </c>
    </row>
    <row r="3461" spans="12:18" hidden="1">
      <c r="L3461" s="71"/>
      <c r="M3461" s="48">
        <v>22.27</v>
      </c>
      <c r="N3461" s="49">
        <f t="shared" si="341"/>
        <v>87.930375000000055</v>
      </c>
      <c r="O3461" s="49">
        <f t="shared" si="342"/>
        <v>89.927000000000135</v>
      </c>
      <c r="P3461" s="49">
        <f t="shared" si="343"/>
        <v>91.623624999999819</v>
      </c>
      <c r="Q3461" s="49">
        <f t="shared" si="344"/>
        <v>93.020249999999905</v>
      </c>
      <c r="R3461" s="49">
        <f t="shared" si="345"/>
        <v>94.513500000000064</v>
      </c>
    </row>
    <row r="3462" spans="12:18" hidden="1">
      <c r="L3462" s="71"/>
      <c r="M3462" s="48">
        <v>22.28</v>
      </c>
      <c r="N3462" s="49">
        <f t="shared" si="341"/>
        <v>87.931500000000057</v>
      </c>
      <c r="O3462" s="49">
        <f t="shared" si="342"/>
        <v>89.928000000000139</v>
      </c>
      <c r="P3462" s="49">
        <f t="shared" si="343"/>
        <v>91.624499999999813</v>
      </c>
      <c r="Q3462" s="49">
        <f t="shared" si="344"/>
        <v>93.020999999999901</v>
      </c>
      <c r="R3462" s="49">
        <f t="shared" si="345"/>
        <v>94.514000000000067</v>
      </c>
    </row>
    <row r="3463" spans="12:18" hidden="1">
      <c r="L3463" s="71"/>
      <c r="M3463" s="48">
        <v>22.29</v>
      </c>
      <c r="N3463" s="49">
        <f t="shared" si="341"/>
        <v>87.932625000000058</v>
      </c>
      <c r="O3463" s="49">
        <f t="shared" si="342"/>
        <v>89.929000000000144</v>
      </c>
      <c r="P3463" s="49">
        <f t="shared" si="343"/>
        <v>91.625374999999806</v>
      </c>
      <c r="Q3463" s="49">
        <f t="shared" si="344"/>
        <v>93.021749999999898</v>
      </c>
      <c r="R3463" s="49">
        <f t="shared" si="345"/>
        <v>94.514500000000069</v>
      </c>
    </row>
    <row r="3464" spans="12:18" hidden="1">
      <c r="L3464" s="71"/>
      <c r="M3464" s="48">
        <v>22.3</v>
      </c>
      <c r="N3464" s="49">
        <f t="shared" si="341"/>
        <v>87.93375000000006</v>
      </c>
      <c r="O3464" s="49">
        <f t="shared" si="342"/>
        <v>89.930000000000149</v>
      </c>
      <c r="P3464" s="49">
        <f t="shared" si="343"/>
        <v>91.6262499999998</v>
      </c>
      <c r="Q3464" s="49">
        <f t="shared" si="344"/>
        <v>93.022499999999894</v>
      </c>
      <c r="R3464" s="49">
        <f t="shared" si="345"/>
        <v>94.515000000000072</v>
      </c>
    </row>
    <row r="3465" spans="12:18" hidden="1">
      <c r="L3465" s="71"/>
      <c r="M3465" s="48">
        <v>22.31</v>
      </c>
      <c r="N3465" s="49">
        <f t="shared" si="341"/>
        <v>87.934875000000062</v>
      </c>
      <c r="O3465" s="49">
        <f t="shared" si="342"/>
        <v>89.931000000000154</v>
      </c>
      <c r="P3465" s="49">
        <f t="shared" si="343"/>
        <v>91.627124999999793</v>
      </c>
      <c r="Q3465" s="49">
        <f t="shared" si="344"/>
        <v>93.023249999999891</v>
      </c>
      <c r="R3465" s="49">
        <f t="shared" si="345"/>
        <v>94.515500000000074</v>
      </c>
    </row>
    <row r="3466" spans="12:18" hidden="1">
      <c r="L3466" s="71"/>
      <c r="M3466" s="48">
        <v>22.32</v>
      </c>
      <c r="N3466" s="49">
        <f t="shared" si="341"/>
        <v>87.936000000000064</v>
      </c>
      <c r="O3466" s="49">
        <f t="shared" si="342"/>
        <v>89.932000000000158</v>
      </c>
      <c r="P3466" s="49">
        <f t="shared" si="343"/>
        <v>91.627999999999787</v>
      </c>
      <c r="Q3466" s="49">
        <f t="shared" si="344"/>
        <v>93.023999999999887</v>
      </c>
      <c r="R3466" s="49">
        <f t="shared" si="345"/>
        <v>94.516000000000076</v>
      </c>
    </row>
    <row r="3467" spans="12:18" hidden="1">
      <c r="L3467" s="71"/>
      <c r="M3467" s="48">
        <v>22.33</v>
      </c>
      <c r="N3467" s="49">
        <f t="shared" si="341"/>
        <v>87.937125000000066</v>
      </c>
      <c r="O3467" s="49">
        <f t="shared" si="342"/>
        <v>89.933000000000163</v>
      </c>
      <c r="P3467" s="49">
        <f t="shared" si="343"/>
        <v>91.62887499999978</v>
      </c>
      <c r="Q3467" s="49">
        <f t="shared" si="344"/>
        <v>93.024749999999884</v>
      </c>
      <c r="R3467" s="49">
        <f t="shared" si="345"/>
        <v>94.516500000000079</v>
      </c>
    </row>
    <row r="3468" spans="12:18" hidden="1">
      <c r="L3468" s="71"/>
      <c r="M3468" s="48">
        <v>22.34</v>
      </c>
      <c r="N3468" s="49">
        <f t="shared" si="341"/>
        <v>87.938250000000068</v>
      </c>
      <c r="O3468" s="49">
        <f t="shared" si="342"/>
        <v>89.934000000000168</v>
      </c>
      <c r="P3468" s="49">
        <f t="shared" si="343"/>
        <v>91.629749999999774</v>
      </c>
      <c r="Q3468" s="49">
        <f t="shared" si="344"/>
        <v>93.02549999999988</v>
      </c>
      <c r="R3468" s="49">
        <f t="shared" si="345"/>
        <v>94.517000000000081</v>
      </c>
    </row>
    <row r="3469" spans="12:18" hidden="1">
      <c r="L3469" s="71"/>
      <c r="M3469" s="48">
        <v>22.35</v>
      </c>
      <c r="N3469" s="49">
        <f t="shared" si="341"/>
        <v>87.939375000000069</v>
      </c>
      <c r="O3469" s="49">
        <f t="shared" si="342"/>
        <v>89.935000000000173</v>
      </c>
      <c r="P3469" s="49">
        <f t="shared" si="343"/>
        <v>91.630624999999768</v>
      </c>
      <c r="Q3469" s="49">
        <f t="shared" si="344"/>
        <v>93.026249999999877</v>
      </c>
      <c r="R3469" s="49">
        <f t="shared" si="345"/>
        <v>94.517500000000084</v>
      </c>
    </row>
    <row r="3470" spans="12:18" hidden="1">
      <c r="L3470" s="71"/>
      <c r="M3470" s="48">
        <v>22.36</v>
      </c>
      <c r="N3470" s="49">
        <f t="shared" si="341"/>
        <v>87.940500000000071</v>
      </c>
      <c r="O3470" s="49">
        <f t="shared" si="342"/>
        <v>89.936000000000178</v>
      </c>
      <c r="P3470" s="49">
        <f t="shared" si="343"/>
        <v>91.631499999999761</v>
      </c>
      <c r="Q3470" s="49">
        <f t="shared" si="344"/>
        <v>93.026999999999873</v>
      </c>
      <c r="R3470" s="49">
        <f t="shared" si="345"/>
        <v>94.518000000000086</v>
      </c>
    </row>
    <row r="3471" spans="12:18" hidden="1">
      <c r="L3471" s="71"/>
      <c r="M3471" s="48">
        <v>22.37</v>
      </c>
      <c r="N3471" s="49">
        <f t="shared" si="341"/>
        <v>87.941625000000073</v>
      </c>
      <c r="O3471" s="49">
        <f t="shared" si="342"/>
        <v>89.937000000000182</v>
      </c>
      <c r="P3471" s="49">
        <f t="shared" si="343"/>
        <v>91.632374999999755</v>
      </c>
      <c r="Q3471" s="49">
        <f t="shared" si="344"/>
        <v>93.02774999999987</v>
      </c>
      <c r="R3471" s="49">
        <f t="shared" si="345"/>
        <v>94.518500000000088</v>
      </c>
    </row>
    <row r="3472" spans="12:18" hidden="1">
      <c r="L3472" s="71"/>
      <c r="M3472" s="48">
        <v>22.38</v>
      </c>
      <c r="N3472" s="49">
        <f t="shared" si="341"/>
        <v>87.942750000000075</v>
      </c>
      <c r="O3472" s="49">
        <f t="shared" si="342"/>
        <v>89.938000000000187</v>
      </c>
      <c r="P3472" s="49">
        <f t="shared" si="343"/>
        <v>91.633249999999748</v>
      </c>
      <c r="Q3472" s="49">
        <f t="shared" si="344"/>
        <v>93.028499999999866</v>
      </c>
      <c r="R3472" s="49">
        <f t="shared" si="345"/>
        <v>94.519000000000091</v>
      </c>
    </row>
    <row r="3473" spans="12:18" hidden="1">
      <c r="L3473" s="71"/>
      <c r="M3473" s="48">
        <v>22.39</v>
      </c>
      <c r="N3473" s="49">
        <f t="shared" si="341"/>
        <v>87.943875000000077</v>
      </c>
      <c r="O3473" s="49">
        <f t="shared" si="342"/>
        <v>89.939000000000192</v>
      </c>
      <c r="P3473" s="49">
        <f t="shared" si="343"/>
        <v>91.634124999999742</v>
      </c>
      <c r="Q3473" s="49">
        <f t="shared" si="344"/>
        <v>93.029249999999863</v>
      </c>
      <c r="R3473" s="49">
        <f t="shared" si="345"/>
        <v>94.519500000000093</v>
      </c>
    </row>
    <row r="3474" spans="12:18" hidden="1">
      <c r="L3474" s="71"/>
      <c r="M3474" s="48">
        <v>22.4</v>
      </c>
      <c r="N3474" s="49">
        <f t="shared" si="341"/>
        <v>87.945000000000078</v>
      </c>
      <c r="O3474" s="49">
        <f t="shared" si="342"/>
        <v>89.940000000000197</v>
      </c>
      <c r="P3474" s="49">
        <f t="shared" si="343"/>
        <v>91.634999999999735</v>
      </c>
      <c r="Q3474" s="49">
        <f t="shared" si="344"/>
        <v>93.029999999999859</v>
      </c>
      <c r="R3474" s="49">
        <f t="shared" si="345"/>
        <v>94.520000000000095</v>
      </c>
    </row>
    <row r="3475" spans="12:18" hidden="1">
      <c r="L3475" s="71"/>
      <c r="M3475" s="48">
        <v>22.41</v>
      </c>
      <c r="N3475" s="49">
        <f t="shared" si="341"/>
        <v>87.94612500000008</v>
      </c>
      <c r="O3475" s="49">
        <f t="shared" si="342"/>
        <v>89.941000000000201</v>
      </c>
      <c r="P3475" s="49">
        <f t="shared" si="343"/>
        <v>91.635874999999729</v>
      </c>
      <c r="Q3475" s="49">
        <f t="shared" si="344"/>
        <v>93.030749999999856</v>
      </c>
      <c r="R3475" s="49">
        <f t="shared" si="345"/>
        <v>94.520500000000098</v>
      </c>
    </row>
    <row r="3476" spans="12:18" hidden="1">
      <c r="L3476" s="71"/>
      <c r="M3476" s="48">
        <v>22.42</v>
      </c>
      <c r="N3476" s="49">
        <f t="shared" si="341"/>
        <v>87.947250000000082</v>
      </c>
      <c r="O3476" s="49">
        <f t="shared" si="342"/>
        <v>89.942000000000206</v>
      </c>
      <c r="P3476" s="49">
        <f t="shared" si="343"/>
        <v>91.636749999999722</v>
      </c>
      <c r="Q3476" s="49">
        <f t="shared" si="344"/>
        <v>93.031499999999852</v>
      </c>
      <c r="R3476" s="49">
        <f t="shared" si="345"/>
        <v>94.5210000000001</v>
      </c>
    </row>
    <row r="3477" spans="12:18" hidden="1">
      <c r="L3477" s="71"/>
      <c r="M3477" s="48">
        <v>22.43</v>
      </c>
      <c r="N3477" s="49">
        <f t="shared" si="341"/>
        <v>87.948375000000084</v>
      </c>
      <c r="O3477" s="49">
        <f t="shared" si="342"/>
        <v>89.943000000000211</v>
      </c>
      <c r="P3477" s="49">
        <f t="shared" si="343"/>
        <v>91.637624999999716</v>
      </c>
      <c r="Q3477" s="49">
        <f t="shared" si="344"/>
        <v>93.032249999999848</v>
      </c>
      <c r="R3477" s="49">
        <f t="shared" si="345"/>
        <v>94.521500000000103</v>
      </c>
    </row>
    <row r="3478" spans="12:18" hidden="1">
      <c r="L3478" s="71"/>
      <c r="M3478" s="48">
        <v>22.44</v>
      </c>
      <c r="N3478" s="49">
        <f t="shared" si="341"/>
        <v>87.949500000000086</v>
      </c>
      <c r="O3478" s="49">
        <f t="shared" si="342"/>
        <v>89.944000000000216</v>
      </c>
      <c r="P3478" s="49">
        <f t="shared" si="343"/>
        <v>91.638499999999709</v>
      </c>
      <c r="Q3478" s="49">
        <f t="shared" si="344"/>
        <v>93.032999999999845</v>
      </c>
      <c r="R3478" s="49">
        <f t="shared" si="345"/>
        <v>94.522000000000105</v>
      </c>
    </row>
    <row r="3479" spans="12:18" hidden="1">
      <c r="L3479" s="71"/>
      <c r="M3479" s="48">
        <v>22.45</v>
      </c>
      <c r="N3479" s="49">
        <f t="shared" si="341"/>
        <v>87.950625000000088</v>
      </c>
      <c r="O3479" s="49">
        <f t="shared" si="342"/>
        <v>89.945000000000221</v>
      </c>
      <c r="P3479" s="49">
        <f t="shared" si="343"/>
        <v>91.639374999999703</v>
      </c>
      <c r="Q3479" s="49">
        <f t="shared" si="344"/>
        <v>93.033749999999841</v>
      </c>
      <c r="R3479" s="49">
        <f t="shared" si="345"/>
        <v>94.522500000000107</v>
      </c>
    </row>
    <row r="3480" spans="12:18" hidden="1">
      <c r="L3480" s="71"/>
      <c r="M3480" s="48">
        <v>22.46</v>
      </c>
      <c r="N3480" s="49">
        <f t="shared" si="341"/>
        <v>87.951750000000089</v>
      </c>
      <c r="O3480" s="49">
        <f t="shared" si="342"/>
        <v>89.946000000000225</v>
      </c>
      <c r="P3480" s="49">
        <f t="shared" si="343"/>
        <v>91.640249999999696</v>
      </c>
      <c r="Q3480" s="49">
        <f t="shared" si="344"/>
        <v>93.034499999999838</v>
      </c>
      <c r="R3480" s="49">
        <f t="shared" si="345"/>
        <v>94.52300000000011</v>
      </c>
    </row>
    <row r="3481" spans="12:18" hidden="1">
      <c r="L3481" s="71"/>
      <c r="M3481" s="48">
        <v>22.47</v>
      </c>
      <c r="N3481" s="49">
        <f t="shared" si="341"/>
        <v>87.952875000000091</v>
      </c>
      <c r="O3481" s="49">
        <f t="shared" si="342"/>
        <v>89.94700000000023</v>
      </c>
      <c r="P3481" s="49">
        <f t="shared" si="343"/>
        <v>91.64112499999969</v>
      </c>
      <c r="Q3481" s="49">
        <f t="shared" si="344"/>
        <v>93.035249999999834</v>
      </c>
      <c r="R3481" s="49">
        <f t="shared" si="345"/>
        <v>94.523500000000112</v>
      </c>
    </row>
    <row r="3482" spans="12:18" hidden="1">
      <c r="L3482" s="71"/>
      <c r="M3482" s="48">
        <v>22.48</v>
      </c>
      <c r="N3482" s="49">
        <f t="shared" si="341"/>
        <v>87.954000000000093</v>
      </c>
      <c r="O3482" s="49">
        <f t="shared" si="342"/>
        <v>89.948000000000235</v>
      </c>
      <c r="P3482" s="49">
        <f t="shared" si="343"/>
        <v>91.641999999999683</v>
      </c>
      <c r="Q3482" s="49">
        <f t="shared" si="344"/>
        <v>93.035999999999831</v>
      </c>
      <c r="R3482" s="49">
        <f t="shared" si="345"/>
        <v>94.524000000000115</v>
      </c>
    </row>
    <row r="3483" spans="12:18" hidden="1">
      <c r="L3483" s="71"/>
      <c r="M3483" s="48">
        <v>22.49</v>
      </c>
      <c r="N3483" s="49">
        <f t="shared" si="341"/>
        <v>87.955125000000095</v>
      </c>
      <c r="O3483" s="49">
        <f t="shared" si="342"/>
        <v>89.94900000000024</v>
      </c>
      <c r="P3483" s="49">
        <f t="shared" si="343"/>
        <v>91.642874999999677</v>
      </c>
      <c r="Q3483" s="49">
        <f t="shared" si="344"/>
        <v>93.036749999999827</v>
      </c>
      <c r="R3483" s="49">
        <f t="shared" si="345"/>
        <v>94.524500000000117</v>
      </c>
    </row>
    <row r="3484" spans="12:18" hidden="1">
      <c r="L3484" s="71"/>
      <c r="M3484" s="48">
        <v>22.5</v>
      </c>
      <c r="N3484" s="49">
        <f t="shared" si="341"/>
        <v>87.956250000000097</v>
      </c>
      <c r="O3484" s="49">
        <f t="shared" si="342"/>
        <v>89.950000000000244</v>
      </c>
      <c r="P3484" s="49">
        <f t="shared" si="343"/>
        <v>91.64374999999967</v>
      </c>
      <c r="Q3484" s="49">
        <f t="shared" si="344"/>
        <v>93.037499999999824</v>
      </c>
      <c r="R3484" s="49">
        <f t="shared" si="345"/>
        <v>94.525000000000119</v>
      </c>
    </row>
    <row r="3485" spans="12:18" hidden="1">
      <c r="L3485" s="71"/>
      <c r="M3485" s="48">
        <v>22.51</v>
      </c>
      <c r="N3485" s="49">
        <f t="shared" si="341"/>
        <v>87.957375000000098</v>
      </c>
      <c r="O3485" s="49">
        <f t="shared" si="342"/>
        <v>89.951000000000249</v>
      </c>
      <c r="P3485" s="49">
        <f t="shared" si="343"/>
        <v>91.644624999999664</v>
      </c>
      <c r="Q3485" s="49">
        <f t="shared" si="344"/>
        <v>93.03824999999982</v>
      </c>
      <c r="R3485" s="49">
        <f t="shared" si="345"/>
        <v>94.525500000000122</v>
      </c>
    </row>
    <row r="3486" spans="12:18" hidden="1">
      <c r="L3486" s="71"/>
      <c r="M3486" s="48">
        <v>22.52</v>
      </c>
      <c r="N3486" s="49">
        <f t="shared" si="341"/>
        <v>87.9585000000001</v>
      </c>
      <c r="O3486" s="49">
        <f t="shared" si="342"/>
        <v>89.952000000000254</v>
      </c>
      <c r="P3486" s="49">
        <f t="shared" si="343"/>
        <v>91.645499999999657</v>
      </c>
      <c r="Q3486" s="49">
        <f t="shared" si="344"/>
        <v>93.038999999999817</v>
      </c>
      <c r="R3486" s="49">
        <f t="shared" si="345"/>
        <v>94.526000000000124</v>
      </c>
    </row>
    <row r="3487" spans="12:18" hidden="1">
      <c r="L3487" s="71"/>
      <c r="M3487" s="48">
        <v>22.53</v>
      </c>
      <c r="N3487" s="49">
        <f t="shared" si="341"/>
        <v>87.959625000000102</v>
      </c>
      <c r="O3487" s="49">
        <f t="shared" si="342"/>
        <v>89.953000000000259</v>
      </c>
      <c r="P3487" s="49">
        <f t="shared" si="343"/>
        <v>91.646374999999651</v>
      </c>
      <c r="Q3487" s="49">
        <f t="shared" si="344"/>
        <v>93.039749999999813</v>
      </c>
      <c r="R3487" s="49">
        <f t="shared" si="345"/>
        <v>94.526500000000127</v>
      </c>
    </row>
    <row r="3488" spans="12:18" hidden="1">
      <c r="L3488" s="71"/>
      <c r="M3488" s="48">
        <v>22.54</v>
      </c>
      <c r="N3488" s="49">
        <f t="shared" si="341"/>
        <v>87.960750000000104</v>
      </c>
      <c r="O3488" s="49">
        <f t="shared" si="342"/>
        <v>89.954000000000264</v>
      </c>
      <c r="P3488" s="49">
        <f t="shared" si="343"/>
        <v>91.647249999999644</v>
      </c>
      <c r="Q3488" s="49">
        <f t="shared" si="344"/>
        <v>93.04049999999981</v>
      </c>
      <c r="R3488" s="49">
        <f t="shared" si="345"/>
        <v>94.527000000000129</v>
      </c>
    </row>
    <row r="3489" spans="12:18" hidden="1">
      <c r="L3489" s="71"/>
      <c r="M3489" s="48">
        <v>22.55</v>
      </c>
      <c r="N3489" s="49">
        <f t="shared" si="341"/>
        <v>87.961875000000106</v>
      </c>
      <c r="O3489" s="49">
        <f t="shared" si="342"/>
        <v>89.955000000000268</v>
      </c>
      <c r="P3489" s="49">
        <f t="shared" si="343"/>
        <v>91.648124999999638</v>
      </c>
      <c r="Q3489" s="49">
        <f t="shared" si="344"/>
        <v>93.041249999999806</v>
      </c>
      <c r="R3489" s="49">
        <f t="shared" si="345"/>
        <v>94.527500000000131</v>
      </c>
    </row>
    <row r="3490" spans="12:18" hidden="1">
      <c r="L3490" s="71"/>
      <c r="M3490" s="48">
        <v>22.56</v>
      </c>
      <c r="N3490" s="49">
        <f t="shared" si="341"/>
        <v>87.963000000000108</v>
      </c>
      <c r="O3490" s="49">
        <f t="shared" si="342"/>
        <v>89.956000000000273</v>
      </c>
      <c r="P3490" s="49">
        <f t="shared" si="343"/>
        <v>91.648999999999631</v>
      </c>
      <c r="Q3490" s="49">
        <f t="shared" si="344"/>
        <v>93.041999999999803</v>
      </c>
      <c r="R3490" s="49">
        <f t="shared" si="345"/>
        <v>94.528000000000134</v>
      </c>
    </row>
    <row r="3491" spans="12:18" hidden="1">
      <c r="L3491" s="71"/>
      <c r="M3491" s="48">
        <v>22.57</v>
      </c>
      <c r="N3491" s="49">
        <f t="shared" si="341"/>
        <v>87.964125000000109</v>
      </c>
      <c r="O3491" s="49">
        <f t="shared" si="342"/>
        <v>89.957000000000278</v>
      </c>
      <c r="P3491" s="49">
        <f t="shared" si="343"/>
        <v>91.649874999999625</v>
      </c>
      <c r="Q3491" s="49">
        <f t="shared" si="344"/>
        <v>93.042749999999799</v>
      </c>
      <c r="R3491" s="49">
        <f t="shared" si="345"/>
        <v>94.528500000000136</v>
      </c>
    </row>
    <row r="3492" spans="12:18" hidden="1">
      <c r="L3492" s="71"/>
      <c r="M3492" s="48">
        <v>22.58</v>
      </c>
      <c r="N3492" s="49">
        <f t="shared" si="341"/>
        <v>87.965250000000111</v>
      </c>
      <c r="O3492" s="49">
        <f t="shared" si="342"/>
        <v>89.958000000000283</v>
      </c>
      <c r="P3492" s="49">
        <f t="shared" si="343"/>
        <v>91.650749999999618</v>
      </c>
      <c r="Q3492" s="49">
        <f t="shared" si="344"/>
        <v>93.043499999999796</v>
      </c>
      <c r="R3492" s="49">
        <f t="shared" si="345"/>
        <v>94.529000000000138</v>
      </c>
    </row>
    <row r="3493" spans="12:18" hidden="1">
      <c r="L3493" s="71"/>
      <c r="M3493" s="48">
        <v>22.59</v>
      </c>
      <c r="N3493" s="49">
        <f t="shared" si="341"/>
        <v>87.966375000000113</v>
      </c>
      <c r="O3493" s="49">
        <f t="shared" si="342"/>
        <v>89.959000000000287</v>
      </c>
      <c r="P3493" s="49">
        <f t="shared" si="343"/>
        <v>91.651624999999612</v>
      </c>
      <c r="Q3493" s="49">
        <f t="shared" si="344"/>
        <v>93.044249999999792</v>
      </c>
      <c r="R3493" s="49">
        <f t="shared" si="345"/>
        <v>94.529500000000141</v>
      </c>
    </row>
    <row r="3494" spans="12:18" hidden="1">
      <c r="L3494" s="71"/>
      <c r="M3494" s="48">
        <v>22.6</v>
      </c>
      <c r="N3494" s="49">
        <f t="shared" si="341"/>
        <v>87.967500000000115</v>
      </c>
      <c r="O3494" s="49">
        <f t="shared" si="342"/>
        <v>89.960000000000292</v>
      </c>
      <c r="P3494" s="49">
        <f t="shared" si="343"/>
        <v>91.652499999999606</v>
      </c>
      <c r="Q3494" s="49">
        <f t="shared" si="344"/>
        <v>93.044999999999789</v>
      </c>
      <c r="R3494" s="49">
        <f t="shared" si="345"/>
        <v>94.530000000000143</v>
      </c>
    </row>
    <row r="3495" spans="12:18" hidden="1">
      <c r="L3495" s="71"/>
      <c r="M3495" s="48">
        <v>22.61</v>
      </c>
      <c r="N3495" s="49">
        <f t="shared" si="341"/>
        <v>87.968625000000117</v>
      </c>
      <c r="O3495" s="49">
        <f t="shared" si="342"/>
        <v>89.961000000000297</v>
      </c>
      <c r="P3495" s="49">
        <f t="shared" si="343"/>
        <v>91.653374999999599</v>
      </c>
      <c r="Q3495" s="49">
        <f t="shared" si="344"/>
        <v>93.045749999999785</v>
      </c>
      <c r="R3495" s="49">
        <f t="shared" si="345"/>
        <v>94.530500000000146</v>
      </c>
    </row>
    <row r="3496" spans="12:18" hidden="1">
      <c r="L3496" s="71"/>
      <c r="M3496" s="48">
        <v>22.62</v>
      </c>
      <c r="N3496" s="49">
        <f t="shared" si="341"/>
        <v>87.969750000000118</v>
      </c>
      <c r="O3496" s="49">
        <f t="shared" si="342"/>
        <v>89.962000000000302</v>
      </c>
      <c r="P3496" s="49">
        <f t="shared" si="343"/>
        <v>91.654249999999593</v>
      </c>
      <c r="Q3496" s="49">
        <f t="shared" si="344"/>
        <v>93.046499999999781</v>
      </c>
      <c r="R3496" s="49">
        <f t="shared" si="345"/>
        <v>94.531000000000148</v>
      </c>
    </row>
    <row r="3497" spans="12:18" hidden="1">
      <c r="L3497" s="71"/>
      <c r="M3497" s="48">
        <v>22.63</v>
      </c>
      <c r="N3497" s="49">
        <f t="shared" si="341"/>
        <v>87.97087500000012</v>
      </c>
      <c r="O3497" s="49">
        <f t="shared" si="342"/>
        <v>89.963000000000306</v>
      </c>
      <c r="P3497" s="49">
        <f t="shared" si="343"/>
        <v>91.655124999999586</v>
      </c>
      <c r="Q3497" s="49">
        <f t="shared" si="344"/>
        <v>93.047249999999778</v>
      </c>
      <c r="R3497" s="49">
        <f t="shared" si="345"/>
        <v>94.53150000000015</v>
      </c>
    </row>
    <row r="3498" spans="12:18" hidden="1">
      <c r="L3498" s="71"/>
      <c r="M3498" s="48">
        <v>22.64</v>
      </c>
      <c r="N3498" s="49">
        <f t="shared" si="341"/>
        <v>87.972000000000122</v>
      </c>
      <c r="O3498" s="49">
        <f t="shared" si="342"/>
        <v>89.964000000000311</v>
      </c>
      <c r="P3498" s="49">
        <f t="shared" si="343"/>
        <v>91.65599999999958</v>
      </c>
      <c r="Q3498" s="49">
        <f t="shared" si="344"/>
        <v>93.047999999999774</v>
      </c>
      <c r="R3498" s="49">
        <f t="shared" si="345"/>
        <v>94.532000000000153</v>
      </c>
    </row>
    <row r="3499" spans="12:18" hidden="1">
      <c r="L3499" s="71"/>
      <c r="M3499" s="48">
        <v>22.65</v>
      </c>
      <c r="N3499" s="49">
        <f t="shared" si="341"/>
        <v>87.973125000000124</v>
      </c>
      <c r="O3499" s="49">
        <f t="shared" si="342"/>
        <v>89.965000000000316</v>
      </c>
      <c r="P3499" s="49">
        <f t="shared" si="343"/>
        <v>91.656874999999573</v>
      </c>
      <c r="Q3499" s="49">
        <f t="shared" si="344"/>
        <v>93.048749999999771</v>
      </c>
      <c r="R3499" s="49">
        <f t="shared" si="345"/>
        <v>94.532500000000155</v>
      </c>
    </row>
    <row r="3500" spans="12:18" hidden="1">
      <c r="L3500" s="71"/>
      <c r="M3500" s="48">
        <v>22.66</v>
      </c>
      <c r="N3500" s="49">
        <f t="shared" ref="N3500:N3563" si="346">N3499+0.001125</f>
        <v>87.974250000000126</v>
      </c>
      <c r="O3500" s="49">
        <f t="shared" ref="O3500:O3563" si="347">O3499+0.001</f>
        <v>89.966000000000321</v>
      </c>
      <c r="P3500" s="49">
        <f t="shared" ref="P3500:P3563" si="348">P3499+0.000875</f>
        <v>91.657749999999567</v>
      </c>
      <c r="Q3500" s="49">
        <f t="shared" ref="Q3500:Q3563" si="349">Q3499+0.00075</f>
        <v>93.049499999999767</v>
      </c>
      <c r="R3500" s="49">
        <f t="shared" ref="R3500:R3563" si="350">R3499+0.0005</f>
        <v>94.533000000000158</v>
      </c>
    </row>
    <row r="3501" spans="12:18" hidden="1">
      <c r="L3501" s="71"/>
      <c r="M3501" s="48">
        <v>22.67</v>
      </c>
      <c r="N3501" s="49">
        <f t="shared" si="346"/>
        <v>87.975375000000128</v>
      </c>
      <c r="O3501" s="49">
        <f t="shared" si="347"/>
        <v>89.967000000000326</v>
      </c>
      <c r="P3501" s="49">
        <f t="shared" si="348"/>
        <v>91.65862499999956</v>
      </c>
      <c r="Q3501" s="49">
        <f t="shared" si="349"/>
        <v>93.050249999999764</v>
      </c>
      <c r="R3501" s="49">
        <f t="shared" si="350"/>
        <v>94.53350000000016</v>
      </c>
    </row>
    <row r="3502" spans="12:18" hidden="1">
      <c r="L3502" s="71"/>
      <c r="M3502" s="48">
        <v>22.68</v>
      </c>
      <c r="N3502" s="49">
        <f t="shared" si="346"/>
        <v>87.976500000000129</v>
      </c>
      <c r="O3502" s="49">
        <f t="shared" si="347"/>
        <v>89.96800000000033</v>
      </c>
      <c r="P3502" s="49">
        <f t="shared" si="348"/>
        <v>91.659499999999554</v>
      </c>
      <c r="Q3502" s="49">
        <f t="shared" si="349"/>
        <v>93.05099999999976</v>
      </c>
      <c r="R3502" s="49">
        <f t="shared" si="350"/>
        <v>94.534000000000162</v>
      </c>
    </row>
    <row r="3503" spans="12:18" hidden="1">
      <c r="L3503" s="71"/>
      <c r="M3503" s="48">
        <v>22.69</v>
      </c>
      <c r="N3503" s="49">
        <f t="shared" si="346"/>
        <v>87.977625000000131</v>
      </c>
      <c r="O3503" s="49">
        <f t="shared" si="347"/>
        <v>89.969000000000335</v>
      </c>
      <c r="P3503" s="49">
        <f t="shared" si="348"/>
        <v>91.660374999999547</v>
      </c>
      <c r="Q3503" s="49">
        <f t="shared" si="349"/>
        <v>93.051749999999757</v>
      </c>
      <c r="R3503" s="49">
        <f t="shared" si="350"/>
        <v>94.534500000000165</v>
      </c>
    </row>
    <row r="3504" spans="12:18" hidden="1">
      <c r="L3504" s="71"/>
      <c r="M3504" s="48">
        <v>22.7</v>
      </c>
      <c r="N3504" s="49">
        <f t="shared" si="346"/>
        <v>87.978750000000133</v>
      </c>
      <c r="O3504" s="49">
        <f t="shared" si="347"/>
        <v>89.97000000000034</v>
      </c>
      <c r="P3504" s="49">
        <f t="shared" si="348"/>
        <v>91.661249999999541</v>
      </c>
      <c r="Q3504" s="49">
        <f t="shared" si="349"/>
        <v>93.052499999999753</v>
      </c>
      <c r="R3504" s="49">
        <f t="shared" si="350"/>
        <v>94.535000000000167</v>
      </c>
    </row>
    <row r="3505" spans="12:18" hidden="1">
      <c r="L3505" s="71"/>
      <c r="M3505" s="48">
        <v>22.71</v>
      </c>
      <c r="N3505" s="49">
        <f t="shared" si="346"/>
        <v>87.979875000000135</v>
      </c>
      <c r="O3505" s="49">
        <f t="shared" si="347"/>
        <v>89.971000000000345</v>
      </c>
      <c r="P3505" s="49">
        <f t="shared" si="348"/>
        <v>91.662124999999534</v>
      </c>
      <c r="Q3505" s="49">
        <f t="shared" si="349"/>
        <v>93.05324999999975</v>
      </c>
      <c r="R3505" s="49">
        <f t="shared" si="350"/>
        <v>94.53550000000017</v>
      </c>
    </row>
    <row r="3506" spans="12:18" hidden="1">
      <c r="L3506" s="71"/>
      <c r="M3506" s="48">
        <v>22.72</v>
      </c>
      <c r="N3506" s="49">
        <f t="shared" si="346"/>
        <v>87.981000000000137</v>
      </c>
      <c r="O3506" s="49">
        <f t="shared" si="347"/>
        <v>89.972000000000349</v>
      </c>
      <c r="P3506" s="49">
        <f t="shared" si="348"/>
        <v>91.662999999999528</v>
      </c>
      <c r="Q3506" s="49">
        <f t="shared" si="349"/>
        <v>93.053999999999746</v>
      </c>
      <c r="R3506" s="49">
        <f t="shared" si="350"/>
        <v>94.536000000000172</v>
      </c>
    </row>
    <row r="3507" spans="12:18" hidden="1">
      <c r="L3507" s="71"/>
      <c r="M3507" s="48">
        <v>22.73</v>
      </c>
      <c r="N3507" s="49">
        <f t="shared" si="346"/>
        <v>87.982125000000138</v>
      </c>
      <c r="O3507" s="49">
        <f t="shared" si="347"/>
        <v>89.973000000000354</v>
      </c>
      <c r="P3507" s="49">
        <f t="shared" si="348"/>
        <v>91.663874999999521</v>
      </c>
      <c r="Q3507" s="49">
        <f t="shared" si="349"/>
        <v>93.054749999999743</v>
      </c>
      <c r="R3507" s="49">
        <f t="shared" si="350"/>
        <v>94.536500000000174</v>
      </c>
    </row>
    <row r="3508" spans="12:18" hidden="1">
      <c r="L3508" s="71"/>
      <c r="M3508" s="48">
        <v>22.74</v>
      </c>
      <c r="N3508" s="49">
        <f t="shared" si="346"/>
        <v>87.98325000000014</v>
      </c>
      <c r="O3508" s="49">
        <f t="shared" si="347"/>
        <v>89.974000000000359</v>
      </c>
      <c r="P3508" s="49">
        <f t="shared" si="348"/>
        <v>91.664749999999515</v>
      </c>
      <c r="Q3508" s="49">
        <f t="shared" si="349"/>
        <v>93.055499999999739</v>
      </c>
      <c r="R3508" s="49">
        <f t="shared" si="350"/>
        <v>94.537000000000177</v>
      </c>
    </row>
    <row r="3509" spans="12:18" hidden="1">
      <c r="L3509" s="71"/>
      <c r="M3509" s="48">
        <v>22.75</v>
      </c>
      <c r="N3509" s="49">
        <f t="shared" si="346"/>
        <v>87.984375000000142</v>
      </c>
      <c r="O3509" s="49">
        <f t="shared" si="347"/>
        <v>89.975000000000364</v>
      </c>
      <c r="P3509" s="49">
        <f t="shared" si="348"/>
        <v>91.665624999999508</v>
      </c>
      <c r="Q3509" s="49">
        <f t="shared" si="349"/>
        <v>93.056249999999736</v>
      </c>
      <c r="R3509" s="49">
        <f t="shared" si="350"/>
        <v>94.537500000000179</v>
      </c>
    </row>
    <row r="3510" spans="12:18" hidden="1">
      <c r="L3510" s="71"/>
      <c r="M3510" s="48">
        <v>22.76</v>
      </c>
      <c r="N3510" s="49">
        <f t="shared" si="346"/>
        <v>87.985500000000144</v>
      </c>
      <c r="O3510" s="49">
        <f t="shared" si="347"/>
        <v>89.976000000000369</v>
      </c>
      <c r="P3510" s="49">
        <f t="shared" si="348"/>
        <v>91.666499999999502</v>
      </c>
      <c r="Q3510" s="49">
        <f t="shared" si="349"/>
        <v>93.056999999999732</v>
      </c>
      <c r="R3510" s="49">
        <f t="shared" si="350"/>
        <v>94.538000000000181</v>
      </c>
    </row>
    <row r="3511" spans="12:18" hidden="1">
      <c r="L3511" s="71"/>
      <c r="M3511" s="48">
        <v>22.77</v>
      </c>
      <c r="N3511" s="49">
        <f t="shared" si="346"/>
        <v>87.986625000000146</v>
      </c>
      <c r="O3511" s="49">
        <f t="shared" si="347"/>
        <v>89.977000000000373</v>
      </c>
      <c r="P3511" s="49">
        <f t="shared" si="348"/>
        <v>91.667374999999495</v>
      </c>
      <c r="Q3511" s="49">
        <f t="shared" si="349"/>
        <v>93.057749999999729</v>
      </c>
      <c r="R3511" s="49">
        <f t="shared" si="350"/>
        <v>94.538500000000184</v>
      </c>
    </row>
    <row r="3512" spans="12:18" hidden="1">
      <c r="L3512" s="71"/>
      <c r="M3512" s="48">
        <v>22.78</v>
      </c>
      <c r="N3512" s="49">
        <f t="shared" si="346"/>
        <v>87.987750000000148</v>
      </c>
      <c r="O3512" s="49">
        <f t="shared" si="347"/>
        <v>89.978000000000378</v>
      </c>
      <c r="P3512" s="49">
        <f t="shared" si="348"/>
        <v>91.668249999999489</v>
      </c>
      <c r="Q3512" s="49">
        <f t="shared" si="349"/>
        <v>93.058499999999725</v>
      </c>
      <c r="R3512" s="49">
        <f t="shared" si="350"/>
        <v>94.539000000000186</v>
      </c>
    </row>
    <row r="3513" spans="12:18" hidden="1">
      <c r="L3513" s="71"/>
      <c r="M3513" s="48">
        <v>22.79</v>
      </c>
      <c r="N3513" s="49">
        <f t="shared" si="346"/>
        <v>87.988875000000149</v>
      </c>
      <c r="O3513" s="49">
        <f t="shared" si="347"/>
        <v>89.979000000000383</v>
      </c>
      <c r="P3513" s="49">
        <f t="shared" si="348"/>
        <v>91.669124999999482</v>
      </c>
      <c r="Q3513" s="49">
        <f t="shared" si="349"/>
        <v>93.059249999999722</v>
      </c>
      <c r="R3513" s="49">
        <f t="shared" si="350"/>
        <v>94.539500000000189</v>
      </c>
    </row>
    <row r="3514" spans="12:18" hidden="1">
      <c r="L3514" s="71"/>
      <c r="M3514" s="48">
        <v>22.8</v>
      </c>
      <c r="N3514" s="49">
        <f t="shared" si="346"/>
        <v>87.990000000000151</v>
      </c>
      <c r="O3514" s="49">
        <f t="shared" si="347"/>
        <v>89.980000000000388</v>
      </c>
      <c r="P3514" s="49">
        <f t="shared" si="348"/>
        <v>91.669999999999476</v>
      </c>
      <c r="Q3514" s="49">
        <f t="shared" si="349"/>
        <v>93.059999999999718</v>
      </c>
      <c r="R3514" s="49">
        <f t="shared" si="350"/>
        <v>94.540000000000191</v>
      </c>
    </row>
    <row r="3515" spans="12:18" hidden="1">
      <c r="L3515" s="71"/>
      <c r="M3515" s="48">
        <v>22.81</v>
      </c>
      <c r="N3515" s="49">
        <f t="shared" si="346"/>
        <v>87.991125000000153</v>
      </c>
      <c r="O3515" s="49">
        <f t="shared" si="347"/>
        <v>89.981000000000392</v>
      </c>
      <c r="P3515" s="49">
        <f t="shared" si="348"/>
        <v>91.670874999999469</v>
      </c>
      <c r="Q3515" s="49">
        <f t="shared" si="349"/>
        <v>93.060749999999715</v>
      </c>
      <c r="R3515" s="49">
        <f t="shared" si="350"/>
        <v>94.540500000000193</v>
      </c>
    </row>
    <row r="3516" spans="12:18" hidden="1">
      <c r="L3516" s="71"/>
      <c r="M3516" s="48">
        <v>22.82</v>
      </c>
      <c r="N3516" s="49">
        <f t="shared" si="346"/>
        <v>87.992250000000155</v>
      </c>
      <c r="O3516" s="49">
        <f t="shared" si="347"/>
        <v>89.982000000000397</v>
      </c>
      <c r="P3516" s="49">
        <f t="shared" si="348"/>
        <v>91.671749999999463</v>
      </c>
      <c r="Q3516" s="49">
        <f t="shared" si="349"/>
        <v>93.061499999999711</v>
      </c>
      <c r="R3516" s="49">
        <f t="shared" si="350"/>
        <v>94.541000000000196</v>
      </c>
    </row>
    <row r="3517" spans="12:18" hidden="1">
      <c r="L3517" s="71"/>
      <c r="M3517" s="48">
        <v>22.83</v>
      </c>
      <c r="N3517" s="49">
        <f t="shared" si="346"/>
        <v>87.993375000000157</v>
      </c>
      <c r="O3517" s="49">
        <f t="shared" si="347"/>
        <v>89.983000000000402</v>
      </c>
      <c r="P3517" s="49">
        <f t="shared" si="348"/>
        <v>91.672624999999456</v>
      </c>
      <c r="Q3517" s="49">
        <f t="shared" si="349"/>
        <v>93.062249999999707</v>
      </c>
      <c r="R3517" s="49">
        <f t="shared" si="350"/>
        <v>94.541500000000198</v>
      </c>
    </row>
    <row r="3518" spans="12:18" hidden="1">
      <c r="L3518" s="71"/>
      <c r="M3518" s="48">
        <v>22.84</v>
      </c>
      <c r="N3518" s="49">
        <f t="shared" si="346"/>
        <v>87.994500000000158</v>
      </c>
      <c r="O3518" s="49">
        <f t="shared" si="347"/>
        <v>89.984000000000407</v>
      </c>
      <c r="P3518" s="49">
        <f t="shared" si="348"/>
        <v>91.67349999999945</v>
      </c>
      <c r="Q3518" s="49">
        <f t="shared" si="349"/>
        <v>93.062999999999704</v>
      </c>
      <c r="R3518" s="49">
        <f t="shared" si="350"/>
        <v>94.542000000000201</v>
      </c>
    </row>
    <row r="3519" spans="12:18" hidden="1">
      <c r="L3519" s="71"/>
      <c r="M3519" s="48">
        <v>22.85</v>
      </c>
      <c r="N3519" s="49">
        <f t="shared" si="346"/>
        <v>87.99562500000016</v>
      </c>
      <c r="O3519" s="49">
        <f t="shared" si="347"/>
        <v>89.985000000000412</v>
      </c>
      <c r="P3519" s="49">
        <f t="shared" si="348"/>
        <v>91.674374999999444</v>
      </c>
      <c r="Q3519" s="49">
        <f t="shared" si="349"/>
        <v>93.0637499999997</v>
      </c>
      <c r="R3519" s="49">
        <f t="shared" si="350"/>
        <v>94.542500000000203</v>
      </c>
    </row>
    <row r="3520" spans="12:18" hidden="1">
      <c r="L3520" s="71"/>
      <c r="M3520" s="48">
        <v>22.86</v>
      </c>
      <c r="N3520" s="49">
        <f t="shared" si="346"/>
        <v>87.996750000000162</v>
      </c>
      <c r="O3520" s="49">
        <f t="shared" si="347"/>
        <v>89.986000000000416</v>
      </c>
      <c r="P3520" s="49">
        <f t="shared" si="348"/>
        <v>91.675249999999437</v>
      </c>
      <c r="Q3520" s="49">
        <f t="shared" si="349"/>
        <v>93.064499999999697</v>
      </c>
      <c r="R3520" s="49">
        <f t="shared" si="350"/>
        <v>94.543000000000205</v>
      </c>
    </row>
    <row r="3521" spans="12:18" hidden="1">
      <c r="L3521" s="71"/>
      <c r="M3521" s="48">
        <v>22.87</v>
      </c>
      <c r="N3521" s="49">
        <f t="shared" si="346"/>
        <v>87.997875000000164</v>
      </c>
      <c r="O3521" s="49">
        <f t="shared" si="347"/>
        <v>89.987000000000421</v>
      </c>
      <c r="P3521" s="49">
        <f t="shared" si="348"/>
        <v>91.676124999999431</v>
      </c>
      <c r="Q3521" s="49">
        <f t="shared" si="349"/>
        <v>93.065249999999693</v>
      </c>
      <c r="R3521" s="49">
        <f t="shared" si="350"/>
        <v>94.543500000000208</v>
      </c>
    </row>
    <row r="3522" spans="12:18" hidden="1">
      <c r="L3522" s="71"/>
      <c r="M3522" s="48">
        <v>22.88</v>
      </c>
      <c r="N3522" s="49">
        <f t="shared" si="346"/>
        <v>87.999000000000166</v>
      </c>
      <c r="O3522" s="49">
        <f t="shared" si="347"/>
        <v>89.988000000000426</v>
      </c>
      <c r="P3522" s="49">
        <f t="shared" si="348"/>
        <v>91.676999999999424</v>
      </c>
      <c r="Q3522" s="49">
        <f t="shared" si="349"/>
        <v>93.06599999999969</v>
      </c>
      <c r="R3522" s="49">
        <f t="shared" si="350"/>
        <v>94.54400000000021</v>
      </c>
    </row>
    <row r="3523" spans="12:18" hidden="1">
      <c r="L3523" s="71"/>
      <c r="M3523" s="48">
        <v>22.89</v>
      </c>
      <c r="N3523" s="49">
        <f t="shared" si="346"/>
        <v>88.000125000000168</v>
      </c>
      <c r="O3523" s="49">
        <f t="shared" si="347"/>
        <v>89.989000000000431</v>
      </c>
      <c r="P3523" s="49">
        <f t="shared" si="348"/>
        <v>91.677874999999418</v>
      </c>
      <c r="Q3523" s="49">
        <f t="shared" si="349"/>
        <v>93.066749999999686</v>
      </c>
      <c r="R3523" s="49">
        <f t="shared" si="350"/>
        <v>94.544500000000212</v>
      </c>
    </row>
    <row r="3524" spans="12:18" hidden="1">
      <c r="L3524" s="71"/>
      <c r="M3524" s="48">
        <v>22.9</v>
      </c>
      <c r="N3524" s="49">
        <f t="shared" si="346"/>
        <v>88.001250000000169</v>
      </c>
      <c r="O3524" s="49">
        <f t="shared" si="347"/>
        <v>89.990000000000435</v>
      </c>
      <c r="P3524" s="49">
        <f t="shared" si="348"/>
        <v>91.678749999999411</v>
      </c>
      <c r="Q3524" s="49">
        <f t="shared" si="349"/>
        <v>93.067499999999683</v>
      </c>
      <c r="R3524" s="49">
        <f t="shared" si="350"/>
        <v>94.545000000000215</v>
      </c>
    </row>
    <row r="3525" spans="12:18" hidden="1">
      <c r="L3525" s="71"/>
      <c r="M3525" s="48">
        <v>22.91</v>
      </c>
      <c r="N3525" s="49">
        <f t="shared" si="346"/>
        <v>88.002375000000171</v>
      </c>
      <c r="O3525" s="49">
        <f t="shared" si="347"/>
        <v>89.99100000000044</v>
      </c>
      <c r="P3525" s="49">
        <f t="shared" si="348"/>
        <v>91.679624999999405</v>
      </c>
      <c r="Q3525" s="49">
        <f t="shared" si="349"/>
        <v>93.068249999999679</v>
      </c>
      <c r="R3525" s="49">
        <f t="shared" si="350"/>
        <v>94.545500000000217</v>
      </c>
    </row>
    <row r="3526" spans="12:18" hidden="1">
      <c r="L3526" s="71"/>
      <c r="M3526" s="48">
        <v>22.92</v>
      </c>
      <c r="N3526" s="49">
        <f t="shared" si="346"/>
        <v>88.003500000000173</v>
      </c>
      <c r="O3526" s="49">
        <f t="shared" si="347"/>
        <v>89.992000000000445</v>
      </c>
      <c r="P3526" s="49">
        <f t="shared" si="348"/>
        <v>91.680499999999398</v>
      </c>
      <c r="Q3526" s="49">
        <f t="shared" si="349"/>
        <v>93.068999999999676</v>
      </c>
      <c r="R3526" s="49">
        <f t="shared" si="350"/>
        <v>94.54600000000022</v>
      </c>
    </row>
    <row r="3527" spans="12:18" hidden="1">
      <c r="L3527" s="71"/>
      <c r="M3527" s="48">
        <v>22.93</v>
      </c>
      <c r="N3527" s="49">
        <f t="shared" si="346"/>
        <v>88.004625000000175</v>
      </c>
      <c r="O3527" s="49">
        <f t="shared" si="347"/>
        <v>89.99300000000045</v>
      </c>
      <c r="P3527" s="49">
        <f t="shared" si="348"/>
        <v>91.681374999999392</v>
      </c>
      <c r="Q3527" s="49">
        <f t="shared" si="349"/>
        <v>93.069749999999672</v>
      </c>
      <c r="R3527" s="49">
        <f t="shared" si="350"/>
        <v>94.546500000000222</v>
      </c>
    </row>
    <row r="3528" spans="12:18" hidden="1">
      <c r="L3528" s="71"/>
      <c r="M3528" s="48">
        <v>22.94</v>
      </c>
      <c r="N3528" s="49">
        <f t="shared" si="346"/>
        <v>88.005750000000177</v>
      </c>
      <c r="O3528" s="49">
        <f t="shared" si="347"/>
        <v>89.994000000000455</v>
      </c>
      <c r="P3528" s="49">
        <f t="shared" si="348"/>
        <v>91.682249999999385</v>
      </c>
      <c r="Q3528" s="49">
        <f t="shared" si="349"/>
        <v>93.070499999999669</v>
      </c>
      <c r="R3528" s="49">
        <f t="shared" si="350"/>
        <v>94.547000000000224</v>
      </c>
    </row>
    <row r="3529" spans="12:18" hidden="1">
      <c r="L3529" s="71"/>
      <c r="M3529" s="48">
        <v>22.95</v>
      </c>
      <c r="N3529" s="49">
        <f t="shared" si="346"/>
        <v>88.006875000000178</v>
      </c>
      <c r="O3529" s="49">
        <f t="shared" si="347"/>
        <v>89.995000000000459</v>
      </c>
      <c r="P3529" s="49">
        <f t="shared" si="348"/>
        <v>91.683124999999379</v>
      </c>
      <c r="Q3529" s="49">
        <f t="shared" si="349"/>
        <v>93.071249999999665</v>
      </c>
      <c r="R3529" s="49">
        <f t="shared" si="350"/>
        <v>94.547500000000227</v>
      </c>
    </row>
    <row r="3530" spans="12:18" hidden="1">
      <c r="L3530" s="71"/>
      <c r="M3530" s="48">
        <v>22.96</v>
      </c>
      <c r="N3530" s="49">
        <f t="shared" si="346"/>
        <v>88.00800000000018</v>
      </c>
      <c r="O3530" s="49">
        <f t="shared" si="347"/>
        <v>89.996000000000464</v>
      </c>
      <c r="P3530" s="49">
        <f t="shared" si="348"/>
        <v>91.683999999999372</v>
      </c>
      <c r="Q3530" s="49">
        <f t="shared" si="349"/>
        <v>93.071999999999662</v>
      </c>
      <c r="R3530" s="49">
        <f t="shared" si="350"/>
        <v>94.548000000000229</v>
      </c>
    </row>
    <row r="3531" spans="12:18" hidden="1">
      <c r="L3531" s="71"/>
      <c r="M3531" s="48">
        <v>22.97</v>
      </c>
      <c r="N3531" s="49">
        <f t="shared" si="346"/>
        <v>88.009125000000182</v>
      </c>
      <c r="O3531" s="49">
        <f t="shared" si="347"/>
        <v>89.997000000000469</v>
      </c>
      <c r="P3531" s="49">
        <f t="shared" si="348"/>
        <v>91.684874999999366</v>
      </c>
      <c r="Q3531" s="49">
        <f t="shared" si="349"/>
        <v>93.072749999999658</v>
      </c>
      <c r="R3531" s="49">
        <f t="shared" si="350"/>
        <v>94.548500000000232</v>
      </c>
    </row>
    <row r="3532" spans="12:18" hidden="1">
      <c r="L3532" s="71"/>
      <c r="M3532" s="48">
        <v>22.98</v>
      </c>
      <c r="N3532" s="49">
        <f t="shared" si="346"/>
        <v>88.010250000000184</v>
      </c>
      <c r="O3532" s="49">
        <f t="shared" si="347"/>
        <v>89.998000000000474</v>
      </c>
      <c r="P3532" s="49">
        <f t="shared" si="348"/>
        <v>91.685749999999359</v>
      </c>
      <c r="Q3532" s="49">
        <f t="shared" si="349"/>
        <v>93.073499999999655</v>
      </c>
      <c r="R3532" s="49">
        <f t="shared" si="350"/>
        <v>94.549000000000234</v>
      </c>
    </row>
    <row r="3533" spans="12:18" hidden="1">
      <c r="L3533" s="71"/>
      <c r="M3533" s="48">
        <v>22.99</v>
      </c>
      <c r="N3533" s="49">
        <f t="shared" si="346"/>
        <v>88.011375000000186</v>
      </c>
      <c r="O3533" s="49">
        <f t="shared" si="347"/>
        <v>89.999000000000478</v>
      </c>
      <c r="P3533" s="49">
        <f t="shared" si="348"/>
        <v>91.686624999999353</v>
      </c>
      <c r="Q3533" s="49">
        <f t="shared" si="349"/>
        <v>93.074249999999651</v>
      </c>
      <c r="R3533" s="49">
        <f t="shared" si="350"/>
        <v>94.549500000000236</v>
      </c>
    </row>
    <row r="3534" spans="12:18" hidden="1">
      <c r="L3534" s="71"/>
      <c r="M3534" s="48">
        <v>23</v>
      </c>
      <c r="N3534" s="49">
        <f t="shared" si="346"/>
        <v>88.012500000000188</v>
      </c>
      <c r="O3534" s="49">
        <f t="shared" si="347"/>
        <v>90.000000000000483</v>
      </c>
      <c r="P3534" s="49">
        <f t="shared" si="348"/>
        <v>91.687499999999346</v>
      </c>
      <c r="Q3534" s="49">
        <f t="shared" si="349"/>
        <v>93.074999999999648</v>
      </c>
      <c r="R3534" s="49">
        <f t="shared" si="350"/>
        <v>94.550000000000239</v>
      </c>
    </row>
    <row r="3535" spans="12:18" hidden="1">
      <c r="L3535" s="71"/>
      <c r="M3535" s="48">
        <v>23.01</v>
      </c>
      <c r="N3535" s="49">
        <f t="shared" si="346"/>
        <v>88.013625000000189</v>
      </c>
      <c r="O3535" s="49">
        <f t="shared" si="347"/>
        <v>90.001000000000488</v>
      </c>
      <c r="P3535" s="49">
        <f t="shared" si="348"/>
        <v>91.68837499999934</v>
      </c>
      <c r="Q3535" s="49">
        <f t="shared" si="349"/>
        <v>93.075749999999644</v>
      </c>
      <c r="R3535" s="49">
        <f t="shared" si="350"/>
        <v>94.550500000000241</v>
      </c>
    </row>
    <row r="3536" spans="12:18" hidden="1">
      <c r="L3536" s="71"/>
      <c r="M3536" s="48">
        <v>23.02</v>
      </c>
      <c r="N3536" s="49">
        <f t="shared" si="346"/>
        <v>88.014750000000191</v>
      </c>
      <c r="O3536" s="49">
        <f t="shared" si="347"/>
        <v>90.002000000000493</v>
      </c>
      <c r="P3536" s="49">
        <f t="shared" si="348"/>
        <v>91.689249999999333</v>
      </c>
      <c r="Q3536" s="49">
        <f t="shared" si="349"/>
        <v>93.076499999999641</v>
      </c>
      <c r="R3536" s="49">
        <f t="shared" si="350"/>
        <v>94.551000000000244</v>
      </c>
    </row>
    <row r="3537" spans="12:18" hidden="1">
      <c r="L3537" s="71"/>
      <c r="M3537" s="48">
        <v>23.03</v>
      </c>
      <c r="N3537" s="49">
        <f t="shared" si="346"/>
        <v>88.015875000000193</v>
      </c>
      <c r="O3537" s="49">
        <f t="shared" si="347"/>
        <v>90.003000000000497</v>
      </c>
      <c r="P3537" s="49">
        <f t="shared" si="348"/>
        <v>91.690124999999327</v>
      </c>
      <c r="Q3537" s="49">
        <f t="shared" si="349"/>
        <v>93.077249999999637</v>
      </c>
      <c r="R3537" s="49">
        <f t="shared" si="350"/>
        <v>94.551500000000246</v>
      </c>
    </row>
    <row r="3538" spans="12:18" hidden="1">
      <c r="L3538" s="71"/>
      <c r="M3538" s="48">
        <v>23.04</v>
      </c>
      <c r="N3538" s="49">
        <f t="shared" si="346"/>
        <v>88.017000000000195</v>
      </c>
      <c r="O3538" s="49">
        <f t="shared" si="347"/>
        <v>90.004000000000502</v>
      </c>
      <c r="P3538" s="49">
        <f t="shared" si="348"/>
        <v>91.69099999999932</v>
      </c>
      <c r="Q3538" s="49">
        <f t="shared" si="349"/>
        <v>93.077999999999633</v>
      </c>
      <c r="R3538" s="49">
        <f t="shared" si="350"/>
        <v>94.552000000000248</v>
      </c>
    </row>
    <row r="3539" spans="12:18" hidden="1">
      <c r="L3539" s="71"/>
      <c r="M3539" s="48">
        <v>23.05</v>
      </c>
      <c r="N3539" s="49">
        <f t="shared" si="346"/>
        <v>88.018125000000197</v>
      </c>
      <c r="O3539" s="49">
        <f t="shared" si="347"/>
        <v>90.005000000000507</v>
      </c>
      <c r="P3539" s="49">
        <f t="shared" si="348"/>
        <v>91.691874999999314</v>
      </c>
      <c r="Q3539" s="49">
        <f t="shared" si="349"/>
        <v>93.07874999999963</v>
      </c>
      <c r="R3539" s="49">
        <f t="shared" si="350"/>
        <v>94.552500000000251</v>
      </c>
    </row>
    <row r="3540" spans="12:18" hidden="1">
      <c r="L3540" s="71"/>
      <c r="M3540" s="48">
        <v>23.06</v>
      </c>
      <c r="N3540" s="49">
        <f t="shared" si="346"/>
        <v>88.019250000000198</v>
      </c>
      <c r="O3540" s="49">
        <f t="shared" si="347"/>
        <v>90.006000000000512</v>
      </c>
      <c r="P3540" s="49">
        <f t="shared" si="348"/>
        <v>91.692749999999307</v>
      </c>
      <c r="Q3540" s="49">
        <f t="shared" si="349"/>
        <v>93.079499999999626</v>
      </c>
      <c r="R3540" s="49">
        <f t="shared" si="350"/>
        <v>94.553000000000253</v>
      </c>
    </row>
    <row r="3541" spans="12:18" hidden="1">
      <c r="L3541" s="71"/>
      <c r="M3541" s="48">
        <v>23.07</v>
      </c>
      <c r="N3541" s="49">
        <f t="shared" si="346"/>
        <v>88.0203750000002</v>
      </c>
      <c r="O3541" s="49">
        <f t="shared" si="347"/>
        <v>90.007000000000517</v>
      </c>
      <c r="P3541" s="49">
        <f t="shared" si="348"/>
        <v>91.693624999999301</v>
      </c>
      <c r="Q3541" s="49">
        <f t="shared" si="349"/>
        <v>93.080249999999623</v>
      </c>
      <c r="R3541" s="49">
        <f t="shared" si="350"/>
        <v>94.553500000000255</v>
      </c>
    </row>
    <row r="3542" spans="12:18" hidden="1">
      <c r="L3542" s="71"/>
      <c r="M3542" s="48">
        <v>23.08</v>
      </c>
      <c r="N3542" s="49">
        <f t="shared" si="346"/>
        <v>88.021500000000202</v>
      </c>
      <c r="O3542" s="49">
        <f t="shared" si="347"/>
        <v>90.008000000000521</v>
      </c>
      <c r="P3542" s="49">
        <f t="shared" si="348"/>
        <v>91.694499999999294</v>
      </c>
      <c r="Q3542" s="49">
        <f t="shared" si="349"/>
        <v>93.080999999999619</v>
      </c>
      <c r="R3542" s="49">
        <f t="shared" si="350"/>
        <v>94.554000000000258</v>
      </c>
    </row>
    <row r="3543" spans="12:18" hidden="1">
      <c r="L3543" s="71"/>
      <c r="M3543" s="48">
        <v>23.09</v>
      </c>
      <c r="N3543" s="49">
        <f t="shared" si="346"/>
        <v>88.022625000000204</v>
      </c>
      <c r="O3543" s="49">
        <f t="shared" si="347"/>
        <v>90.009000000000526</v>
      </c>
      <c r="P3543" s="49">
        <f t="shared" si="348"/>
        <v>91.695374999999288</v>
      </c>
      <c r="Q3543" s="49">
        <f t="shared" si="349"/>
        <v>93.081749999999616</v>
      </c>
      <c r="R3543" s="49">
        <f t="shared" si="350"/>
        <v>94.55450000000026</v>
      </c>
    </row>
    <row r="3544" spans="12:18" hidden="1">
      <c r="L3544" s="71"/>
      <c r="M3544" s="48">
        <v>23.1</v>
      </c>
      <c r="N3544" s="49">
        <f t="shared" si="346"/>
        <v>88.023750000000206</v>
      </c>
      <c r="O3544" s="49">
        <f t="shared" si="347"/>
        <v>90.010000000000531</v>
      </c>
      <c r="P3544" s="49">
        <f t="shared" si="348"/>
        <v>91.696249999999281</v>
      </c>
      <c r="Q3544" s="49">
        <f t="shared" si="349"/>
        <v>93.082499999999612</v>
      </c>
      <c r="R3544" s="49">
        <f t="shared" si="350"/>
        <v>94.555000000000263</v>
      </c>
    </row>
    <row r="3545" spans="12:18" hidden="1">
      <c r="L3545" s="71"/>
      <c r="M3545" s="48">
        <v>23.11</v>
      </c>
      <c r="N3545" s="49">
        <f t="shared" si="346"/>
        <v>88.024875000000208</v>
      </c>
      <c r="O3545" s="49">
        <f t="shared" si="347"/>
        <v>90.011000000000536</v>
      </c>
      <c r="P3545" s="49">
        <f t="shared" si="348"/>
        <v>91.697124999999275</v>
      </c>
      <c r="Q3545" s="49">
        <f t="shared" si="349"/>
        <v>93.083249999999609</v>
      </c>
      <c r="R3545" s="49">
        <f t="shared" si="350"/>
        <v>94.555500000000265</v>
      </c>
    </row>
    <row r="3546" spans="12:18" hidden="1">
      <c r="L3546" s="71"/>
      <c r="M3546" s="48">
        <v>23.12</v>
      </c>
      <c r="N3546" s="49">
        <f t="shared" si="346"/>
        <v>88.026000000000209</v>
      </c>
      <c r="O3546" s="49">
        <f t="shared" si="347"/>
        <v>90.01200000000054</v>
      </c>
      <c r="P3546" s="49">
        <f t="shared" si="348"/>
        <v>91.697999999999269</v>
      </c>
      <c r="Q3546" s="49">
        <f t="shared" si="349"/>
        <v>93.083999999999605</v>
      </c>
      <c r="R3546" s="49">
        <f t="shared" si="350"/>
        <v>94.556000000000267</v>
      </c>
    </row>
    <row r="3547" spans="12:18" hidden="1">
      <c r="L3547" s="71"/>
      <c r="M3547" s="48">
        <v>23.13</v>
      </c>
      <c r="N3547" s="49">
        <f t="shared" si="346"/>
        <v>88.027125000000211</v>
      </c>
      <c r="O3547" s="49">
        <f t="shared" si="347"/>
        <v>90.013000000000545</v>
      </c>
      <c r="P3547" s="49">
        <f t="shared" si="348"/>
        <v>91.698874999999262</v>
      </c>
      <c r="Q3547" s="49">
        <f t="shared" si="349"/>
        <v>93.084749999999602</v>
      </c>
      <c r="R3547" s="49">
        <f t="shared" si="350"/>
        <v>94.55650000000027</v>
      </c>
    </row>
    <row r="3548" spans="12:18" hidden="1">
      <c r="L3548" s="71"/>
      <c r="M3548" s="48">
        <v>23.14</v>
      </c>
      <c r="N3548" s="49">
        <f t="shared" si="346"/>
        <v>88.028250000000213</v>
      </c>
      <c r="O3548" s="49">
        <f t="shared" si="347"/>
        <v>90.01400000000055</v>
      </c>
      <c r="P3548" s="49">
        <f t="shared" si="348"/>
        <v>91.699749999999256</v>
      </c>
      <c r="Q3548" s="49">
        <f t="shared" si="349"/>
        <v>93.085499999999598</v>
      </c>
      <c r="R3548" s="49">
        <f t="shared" si="350"/>
        <v>94.557000000000272</v>
      </c>
    </row>
    <row r="3549" spans="12:18" hidden="1">
      <c r="L3549" s="71"/>
      <c r="M3549" s="48">
        <v>23.15</v>
      </c>
      <c r="N3549" s="49">
        <f t="shared" si="346"/>
        <v>88.029375000000215</v>
      </c>
      <c r="O3549" s="49">
        <f t="shared" si="347"/>
        <v>90.015000000000555</v>
      </c>
      <c r="P3549" s="49">
        <f t="shared" si="348"/>
        <v>91.700624999999249</v>
      </c>
      <c r="Q3549" s="49">
        <f t="shared" si="349"/>
        <v>93.086249999999595</v>
      </c>
      <c r="R3549" s="49">
        <f t="shared" si="350"/>
        <v>94.557500000000275</v>
      </c>
    </row>
    <row r="3550" spans="12:18" hidden="1">
      <c r="L3550" s="71"/>
      <c r="M3550" s="48">
        <v>23.16</v>
      </c>
      <c r="N3550" s="49">
        <f t="shared" si="346"/>
        <v>88.030500000000217</v>
      </c>
      <c r="O3550" s="49">
        <f t="shared" si="347"/>
        <v>90.01600000000056</v>
      </c>
      <c r="P3550" s="49">
        <f t="shared" si="348"/>
        <v>91.701499999999243</v>
      </c>
      <c r="Q3550" s="49">
        <f t="shared" si="349"/>
        <v>93.086999999999591</v>
      </c>
      <c r="R3550" s="49">
        <f t="shared" si="350"/>
        <v>94.558000000000277</v>
      </c>
    </row>
    <row r="3551" spans="12:18" hidden="1">
      <c r="L3551" s="71"/>
      <c r="M3551" s="48">
        <v>23.17</v>
      </c>
      <c r="N3551" s="49">
        <f t="shared" si="346"/>
        <v>88.031625000000219</v>
      </c>
      <c r="O3551" s="49">
        <f t="shared" si="347"/>
        <v>90.017000000000564</v>
      </c>
      <c r="P3551" s="49">
        <f t="shared" si="348"/>
        <v>91.702374999999236</v>
      </c>
      <c r="Q3551" s="49">
        <f t="shared" si="349"/>
        <v>93.087749999999588</v>
      </c>
      <c r="R3551" s="49">
        <f t="shared" si="350"/>
        <v>94.558500000000279</v>
      </c>
    </row>
    <row r="3552" spans="12:18" hidden="1">
      <c r="L3552" s="71"/>
      <c r="M3552" s="48">
        <v>23.18</v>
      </c>
      <c r="N3552" s="49">
        <f t="shared" si="346"/>
        <v>88.03275000000022</v>
      </c>
      <c r="O3552" s="49">
        <f t="shared" si="347"/>
        <v>90.018000000000569</v>
      </c>
      <c r="P3552" s="49">
        <f t="shared" si="348"/>
        <v>91.70324999999923</v>
      </c>
      <c r="Q3552" s="49">
        <f t="shared" si="349"/>
        <v>93.088499999999584</v>
      </c>
      <c r="R3552" s="49">
        <f t="shared" si="350"/>
        <v>94.559000000000282</v>
      </c>
    </row>
    <row r="3553" spans="12:18" hidden="1">
      <c r="L3553" s="71"/>
      <c r="M3553" s="48">
        <v>23.19</v>
      </c>
      <c r="N3553" s="49">
        <f t="shared" si="346"/>
        <v>88.033875000000222</v>
      </c>
      <c r="O3553" s="49">
        <f t="shared" si="347"/>
        <v>90.019000000000574</v>
      </c>
      <c r="P3553" s="49">
        <f t="shared" si="348"/>
        <v>91.704124999999223</v>
      </c>
      <c r="Q3553" s="49">
        <f t="shared" si="349"/>
        <v>93.089249999999581</v>
      </c>
      <c r="R3553" s="49">
        <f t="shared" si="350"/>
        <v>94.559500000000284</v>
      </c>
    </row>
    <row r="3554" spans="12:18" hidden="1">
      <c r="L3554" s="71"/>
      <c r="M3554" s="48">
        <v>23.2</v>
      </c>
      <c r="N3554" s="49">
        <f t="shared" si="346"/>
        <v>88.035000000000224</v>
      </c>
      <c r="O3554" s="49">
        <f t="shared" si="347"/>
        <v>90.020000000000579</v>
      </c>
      <c r="P3554" s="49">
        <f t="shared" si="348"/>
        <v>91.704999999999217</v>
      </c>
      <c r="Q3554" s="49">
        <f t="shared" si="349"/>
        <v>93.089999999999577</v>
      </c>
      <c r="R3554" s="49">
        <f t="shared" si="350"/>
        <v>94.560000000000286</v>
      </c>
    </row>
    <row r="3555" spans="12:18" hidden="1">
      <c r="L3555" s="71"/>
      <c r="M3555" s="48">
        <v>23.21</v>
      </c>
      <c r="N3555" s="49">
        <f t="shared" si="346"/>
        <v>88.036125000000226</v>
      </c>
      <c r="O3555" s="49">
        <f t="shared" si="347"/>
        <v>90.021000000000583</v>
      </c>
      <c r="P3555" s="49">
        <f t="shared" si="348"/>
        <v>91.70587499999921</v>
      </c>
      <c r="Q3555" s="49">
        <f t="shared" si="349"/>
        <v>93.090749999999574</v>
      </c>
      <c r="R3555" s="49">
        <f t="shared" si="350"/>
        <v>94.560500000000289</v>
      </c>
    </row>
    <row r="3556" spans="12:18" hidden="1">
      <c r="L3556" s="71"/>
      <c r="M3556" s="48">
        <v>23.22</v>
      </c>
      <c r="N3556" s="49">
        <f t="shared" si="346"/>
        <v>88.037250000000228</v>
      </c>
      <c r="O3556" s="49">
        <f t="shared" si="347"/>
        <v>90.022000000000588</v>
      </c>
      <c r="P3556" s="49">
        <f t="shared" si="348"/>
        <v>91.706749999999204</v>
      </c>
      <c r="Q3556" s="49">
        <f t="shared" si="349"/>
        <v>93.09149999999957</v>
      </c>
      <c r="R3556" s="49">
        <f t="shared" si="350"/>
        <v>94.561000000000291</v>
      </c>
    </row>
    <row r="3557" spans="12:18" hidden="1">
      <c r="L3557" s="71"/>
      <c r="M3557" s="48">
        <v>23.23</v>
      </c>
      <c r="N3557" s="49">
        <f t="shared" si="346"/>
        <v>88.038375000000229</v>
      </c>
      <c r="O3557" s="49">
        <f t="shared" si="347"/>
        <v>90.023000000000593</v>
      </c>
      <c r="P3557" s="49">
        <f t="shared" si="348"/>
        <v>91.707624999999197</v>
      </c>
      <c r="Q3557" s="49">
        <f t="shared" si="349"/>
        <v>93.092249999999567</v>
      </c>
      <c r="R3557" s="49">
        <f t="shared" si="350"/>
        <v>94.561500000000294</v>
      </c>
    </row>
    <row r="3558" spans="12:18" hidden="1">
      <c r="L3558" s="71"/>
      <c r="M3558" s="48">
        <v>23.24</v>
      </c>
      <c r="N3558" s="49">
        <f t="shared" si="346"/>
        <v>88.039500000000231</v>
      </c>
      <c r="O3558" s="49">
        <f t="shared" si="347"/>
        <v>90.024000000000598</v>
      </c>
      <c r="P3558" s="49">
        <f t="shared" si="348"/>
        <v>91.708499999999191</v>
      </c>
      <c r="Q3558" s="49">
        <f t="shared" si="349"/>
        <v>93.092999999999563</v>
      </c>
      <c r="R3558" s="49">
        <f t="shared" si="350"/>
        <v>94.562000000000296</v>
      </c>
    </row>
    <row r="3559" spans="12:18" hidden="1">
      <c r="L3559" s="71"/>
      <c r="M3559" s="48">
        <v>23.25</v>
      </c>
      <c r="N3559" s="49">
        <f t="shared" si="346"/>
        <v>88.040625000000233</v>
      </c>
      <c r="O3559" s="49">
        <f t="shared" si="347"/>
        <v>90.025000000000603</v>
      </c>
      <c r="P3559" s="49">
        <f t="shared" si="348"/>
        <v>91.709374999999184</v>
      </c>
      <c r="Q3559" s="49">
        <f t="shared" si="349"/>
        <v>93.093749999999559</v>
      </c>
      <c r="R3559" s="49">
        <f t="shared" si="350"/>
        <v>94.562500000000298</v>
      </c>
    </row>
    <row r="3560" spans="12:18" hidden="1">
      <c r="L3560" s="71"/>
      <c r="M3560" s="48">
        <v>23.26</v>
      </c>
      <c r="N3560" s="49">
        <f t="shared" si="346"/>
        <v>88.041750000000235</v>
      </c>
      <c r="O3560" s="49">
        <f t="shared" si="347"/>
        <v>90.026000000000607</v>
      </c>
      <c r="P3560" s="49">
        <f t="shared" si="348"/>
        <v>91.710249999999178</v>
      </c>
      <c r="Q3560" s="49">
        <f t="shared" si="349"/>
        <v>93.094499999999556</v>
      </c>
      <c r="R3560" s="49">
        <f t="shared" si="350"/>
        <v>94.563000000000301</v>
      </c>
    </row>
    <row r="3561" spans="12:18" hidden="1">
      <c r="L3561" s="71"/>
      <c r="M3561" s="48">
        <v>23.27</v>
      </c>
      <c r="N3561" s="49">
        <f t="shared" si="346"/>
        <v>88.042875000000237</v>
      </c>
      <c r="O3561" s="49">
        <f t="shared" si="347"/>
        <v>90.027000000000612</v>
      </c>
      <c r="P3561" s="49">
        <f t="shared" si="348"/>
        <v>91.711124999999171</v>
      </c>
      <c r="Q3561" s="49">
        <f t="shared" si="349"/>
        <v>93.095249999999552</v>
      </c>
      <c r="R3561" s="49">
        <f t="shared" si="350"/>
        <v>94.563500000000303</v>
      </c>
    </row>
    <row r="3562" spans="12:18" hidden="1">
      <c r="L3562" s="71"/>
      <c r="M3562" s="48">
        <v>23.28</v>
      </c>
      <c r="N3562" s="49">
        <f t="shared" si="346"/>
        <v>88.044000000000239</v>
      </c>
      <c r="O3562" s="49">
        <f t="shared" si="347"/>
        <v>90.028000000000617</v>
      </c>
      <c r="P3562" s="49">
        <f t="shared" si="348"/>
        <v>91.711999999999165</v>
      </c>
      <c r="Q3562" s="49">
        <f t="shared" si="349"/>
        <v>93.095999999999549</v>
      </c>
      <c r="R3562" s="49">
        <f t="shared" si="350"/>
        <v>94.564000000000306</v>
      </c>
    </row>
    <row r="3563" spans="12:18" hidden="1">
      <c r="L3563" s="71"/>
      <c r="M3563" s="48">
        <v>23.29</v>
      </c>
      <c r="N3563" s="49">
        <f t="shared" si="346"/>
        <v>88.04512500000024</v>
      </c>
      <c r="O3563" s="49">
        <f t="shared" si="347"/>
        <v>90.029000000000622</v>
      </c>
      <c r="P3563" s="49">
        <f t="shared" si="348"/>
        <v>91.712874999999158</v>
      </c>
      <c r="Q3563" s="49">
        <f t="shared" si="349"/>
        <v>93.096749999999545</v>
      </c>
      <c r="R3563" s="49">
        <f t="shared" si="350"/>
        <v>94.564500000000308</v>
      </c>
    </row>
    <row r="3564" spans="12:18" hidden="1">
      <c r="L3564" s="71"/>
      <c r="M3564" s="48">
        <v>23.3</v>
      </c>
      <c r="N3564" s="49">
        <f t="shared" ref="N3564:N3627" si="351">N3563+0.001125</f>
        <v>88.046250000000242</v>
      </c>
      <c r="O3564" s="49">
        <f t="shared" ref="O3564:O3627" si="352">O3563+0.001</f>
        <v>90.030000000000626</v>
      </c>
      <c r="P3564" s="49">
        <f t="shared" ref="P3564:P3627" si="353">P3563+0.000875</f>
        <v>91.713749999999152</v>
      </c>
      <c r="Q3564" s="49">
        <f t="shared" ref="Q3564:Q3627" si="354">Q3563+0.00075</f>
        <v>93.097499999999542</v>
      </c>
      <c r="R3564" s="49">
        <f t="shared" ref="R3564:R3627" si="355">R3563+0.0005</f>
        <v>94.56500000000031</v>
      </c>
    </row>
    <row r="3565" spans="12:18" hidden="1">
      <c r="L3565" s="71"/>
      <c r="M3565" s="48">
        <v>23.31</v>
      </c>
      <c r="N3565" s="49">
        <f t="shared" si="351"/>
        <v>88.047375000000244</v>
      </c>
      <c r="O3565" s="49">
        <f t="shared" si="352"/>
        <v>90.031000000000631</v>
      </c>
      <c r="P3565" s="49">
        <f t="shared" si="353"/>
        <v>91.714624999999145</v>
      </c>
      <c r="Q3565" s="49">
        <f t="shared" si="354"/>
        <v>93.098249999999538</v>
      </c>
      <c r="R3565" s="49">
        <f t="shared" si="355"/>
        <v>94.565500000000313</v>
      </c>
    </row>
    <row r="3566" spans="12:18" hidden="1">
      <c r="L3566" s="71"/>
      <c r="M3566" s="48">
        <v>23.32</v>
      </c>
      <c r="N3566" s="49">
        <f t="shared" si="351"/>
        <v>88.048500000000246</v>
      </c>
      <c r="O3566" s="49">
        <f t="shared" si="352"/>
        <v>90.032000000000636</v>
      </c>
      <c r="P3566" s="49">
        <f t="shared" si="353"/>
        <v>91.715499999999139</v>
      </c>
      <c r="Q3566" s="49">
        <f t="shared" si="354"/>
        <v>93.098999999999535</v>
      </c>
      <c r="R3566" s="49">
        <f t="shared" si="355"/>
        <v>94.566000000000315</v>
      </c>
    </row>
    <row r="3567" spans="12:18" hidden="1">
      <c r="L3567" s="71"/>
      <c r="M3567" s="48">
        <v>23.33</v>
      </c>
      <c r="N3567" s="49">
        <f t="shared" si="351"/>
        <v>88.049625000000248</v>
      </c>
      <c r="O3567" s="49">
        <f t="shared" si="352"/>
        <v>90.033000000000641</v>
      </c>
      <c r="P3567" s="49">
        <f t="shared" si="353"/>
        <v>91.716374999999132</v>
      </c>
      <c r="Q3567" s="49">
        <f t="shared" si="354"/>
        <v>93.099749999999531</v>
      </c>
      <c r="R3567" s="49">
        <f t="shared" si="355"/>
        <v>94.566500000000318</v>
      </c>
    </row>
    <row r="3568" spans="12:18" hidden="1">
      <c r="L3568" s="71"/>
      <c r="M3568" s="48">
        <v>23.34</v>
      </c>
      <c r="N3568" s="49">
        <f t="shared" si="351"/>
        <v>88.050750000000249</v>
      </c>
      <c r="O3568" s="49">
        <f t="shared" si="352"/>
        <v>90.034000000000646</v>
      </c>
      <c r="P3568" s="49">
        <f t="shared" si="353"/>
        <v>91.717249999999126</v>
      </c>
      <c r="Q3568" s="49">
        <f t="shared" si="354"/>
        <v>93.100499999999528</v>
      </c>
      <c r="R3568" s="49">
        <f t="shared" si="355"/>
        <v>94.56700000000032</v>
      </c>
    </row>
    <row r="3569" spans="12:18" hidden="1">
      <c r="L3569" s="71"/>
      <c r="M3569" s="48">
        <v>23.35</v>
      </c>
      <c r="N3569" s="49">
        <f t="shared" si="351"/>
        <v>88.051875000000251</v>
      </c>
      <c r="O3569" s="49">
        <f t="shared" si="352"/>
        <v>90.03500000000065</v>
      </c>
      <c r="P3569" s="49">
        <f t="shared" si="353"/>
        <v>91.718124999999119</v>
      </c>
      <c r="Q3569" s="49">
        <f t="shared" si="354"/>
        <v>93.101249999999524</v>
      </c>
      <c r="R3569" s="49">
        <f t="shared" si="355"/>
        <v>94.567500000000322</v>
      </c>
    </row>
    <row r="3570" spans="12:18" hidden="1">
      <c r="L3570" s="71"/>
      <c r="M3570" s="48">
        <v>23.36</v>
      </c>
      <c r="N3570" s="49">
        <f t="shared" si="351"/>
        <v>88.053000000000253</v>
      </c>
      <c r="O3570" s="49">
        <f t="shared" si="352"/>
        <v>90.036000000000655</v>
      </c>
      <c r="P3570" s="49">
        <f t="shared" si="353"/>
        <v>91.718999999999113</v>
      </c>
      <c r="Q3570" s="49">
        <f t="shared" si="354"/>
        <v>93.101999999999521</v>
      </c>
      <c r="R3570" s="49">
        <f t="shared" si="355"/>
        <v>94.568000000000325</v>
      </c>
    </row>
    <row r="3571" spans="12:18" hidden="1">
      <c r="L3571" s="71"/>
      <c r="M3571" s="48">
        <v>23.37</v>
      </c>
      <c r="N3571" s="49">
        <f t="shared" si="351"/>
        <v>88.054125000000255</v>
      </c>
      <c r="O3571" s="49">
        <f t="shared" si="352"/>
        <v>90.03700000000066</v>
      </c>
      <c r="P3571" s="49">
        <f t="shared" si="353"/>
        <v>91.719874999999107</v>
      </c>
      <c r="Q3571" s="49">
        <f t="shared" si="354"/>
        <v>93.102749999999517</v>
      </c>
      <c r="R3571" s="49">
        <f t="shared" si="355"/>
        <v>94.568500000000327</v>
      </c>
    </row>
    <row r="3572" spans="12:18" hidden="1">
      <c r="L3572" s="71"/>
      <c r="M3572" s="48">
        <v>23.38</v>
      </c>
      <c r="N3572" s="49">
        <f t="shared" si="351"/>
        <v>88.055250000000257</v>
      </c>
      <c r="O3572" s="49">
        <f t="shared" si="352"/>
        <v>90.038000000000665</v>
      </c>
      <c r="P3572" s="49">
        <f t="shared" si="353"/>
        <v>91.7207499999991</v>
      </c>
      <c r="Q3572" s="49">
        <f t="shared" si="354"/>
        <v>93.103499999999514</v>
      </c>
      <c r="R3572" s="49">
        <f t="shared" si="355"/>
        <v>94.569000000000329</v>
      </c>
    </row>
    <row r="3573" spans="12:18" hidden="1">
      <c r="L3573" s="71"/>
      <c r="M3573" s="48">
        <v>23.39</v>
      </c>
      <c r="N3573" s="49">
        <f t="shared" si="351"/>
        <v>88.056375000000259</v>
      </c>
      <c r="O3573" s="49">
        <f t="shared" si="352"/>
        <v>90.039000000000669</v>
      </c>
      <c r="P3573" s="49">
        <f t="shared" si="353"/>
        <v>91.721624999999094</v>
      </c>
      <c r="Q3573" s="49">
        <f t="shared" si="354"/>
        <v>93.10424999999951</v>
      </c>
      <c r="R3573" s="49">
        <f t="shared" si="355"/>
        <v>94.569500000000332</v>
      </c>
    </row>
    <row r="3574" spans="12:18" hidden="1">
      <c r="L3574" s="71"/>
      <c r="M3574" s="48">
        <v>23.4</v>
      </c>
      <c r="N3574" s="49">
        <f t="shared" si="351"/>
        <v>88.05750000000026</v>
      </c>
      <c r="O3574" s="49">
        <f t="shared" si="352"/>
        <v>90.040000000000674</v>
      </c>
      <c r="P3574" s="49">
        <f t="shared" si="353"/>
        <v>91.722499999999087</v>
      </c>
      <c r="Q3574" s="49">
        <f t="shared" si="354"/>
        <v>93.104999999999507</v>
      </c>
      <c r="R3574" s="49">
        <f t="shared" si="355"/>
        <v>94.570000000000334</v>
      </c>
    </row>
    <row r="3575" spans="12:18" hidden="1">
      <c r="L3575" s="71"/>
      <c r="M3575" s="48">
        <v>23.41</v>
      </c>
      <c r="N3575" s="49">
        <f t="shared" si="351"/>
        <v>88.058625000000262</v>
      </c>
      <c r="O3575" s="49">
        <f t="shared" si="352"/>
        <v>90.041000000000679</v>
      </c>
      <c r="P3575" s="49">
        <f t="shared" si="353"/>
        <v>91.723374999999081</v>
      </c>
      <c r="Q3575" s="49">
        <f t="shared" si="354"/>
        <v>93.105749999999503</v>
      </c>
      <c r="R3575" s="49">
        <f t="shared" si="355"/>
        <v>94.570500000000337</v>
      </c>
    </row>
    <row r="3576" spans="12:18" hidden="1">
      <c r="L3576" s="71"/>
      <c r="M3576" s="48">
        <v>23.42</v>
      </c>
      <c r="N3576" s="49">
        <f t="shared" si="351"/>
        <v>88.059750000000264</v>
      </c>
      <c r="O3576" s="49">
        <f t="shared" si="352"/>
        <v>90.042000000000684</v>
      </c>
      <c r="P3576" s="49">
        <f t="shared" si="353"/>
        <v>91.724249999999074</v>
      </c>
      <c r="Q3576" s="49">
        <f t="shared" si="354"/>
        <v>93.1064999999995</v>
      </c>
      <c r="R3576" s="49">
        <f t="shared" si="355"/>
        <v>94.571000000000339</v>
      </c>
    </row>
    <row r="3577" spans="12:18" hidden="1">
      <c r="L3577" s="71"/>
      <c r="M3577" s="48">
        <v>23.43</v>
      </c>
      <c r="N3577" s="49">
        <f t="shared" si="351"/>
        <v>88.060875000000266</v>
      </c>
      <c r="O3577" s="49">
        <f t="shared" si="352"/>
        <v>90.043000000000688</v>
      </c>
      <c r="P3577" s="49">
        <f t="shared" si="353"/>
        <v>91.725124999999068</v>
      </c>
      <c r="Q3577" s="49">
        <f t="shared" si="354"/>
        <v>93.107249999999496</v>
      </c>
      <c r="R3577" s="49">
        <f t="shared" si="355"/>
        <v>94.571500000000341</v>
      </c>
    </row>
    <row r="3578" spans="12:18" hidden="1">
      <c r="L3578" s="71"/>
      <c r="M3578" s="48">
        <v>23.44</v>
      </c>
      <c r="N3578" s="49">
        <f t="shared" si="351"/>
        <v>88.062000000000268</v>
      </c>
      <c r="O3578" s="49">
        <f t="shared" si="352"/>
        <v>90.044000000000693</v>
      </c>
      <c r="P3578" s="49">
        <f t="shared" si="353"/>
        <v>91.725999999999061</v>
      </c>
      <c r="Q3578" s="49">
        <f t="shared" si="354"/>
        <v>93.107999999999493</v>
      </c>
      <c r="R3578" s="49">
        <f t="shared" si="355"/>
        <v>94.572000000000344</v>
      </c>
    </row>
    <row r="3579" spans="12:18" hidden="1">
      <c r="L3579" s="71"/>
      <c r="M3579" s="48">
        <v>23.45</v>
      </c>
      <c r="N3579" s="49">
        <f t="shared" si="351"/>
        <v>88.063125000000269</v>
      </c>
      <c r="O3579" s="49">
        <f t="shared" si="352"/>
        <v>90.045000000000698</v>
      </c>
      <c r="P3579" s="49">
        <f t="shared" si="353"/>
        <v>91.726874999999055</v>
      </c>
      <c r="Q3579" s="49">
        <f t="shared" si="354"/>
        <v>93.108749999999489</v>
      </c>
      <c r="R3579" s="49">
        <f t="shared" si="355"/>
        <v>94.572500000000346</v>
      </c>
    </row>
    <row r="3580" spans="12:18" hidden="1">
      <c r="L3580" s="71"/>
      <c r="M3580" s="48">
        <v>23.46</v>
      </c>
      <c r="N3580" s="49">
        <f t="shared" si="351"/>
        <v>88.064250000000271</v>
      </c>
      <c r="O3580" s="49">
        <f t="shared" si="352"/>
        <v>90.046000000000703</v>
      </c>
      <c r="P3580" s="49">
        <f t="shared" si="353"/>
        <v>91.727749999999048</v>
      </c>
      <c r="Q3580" s="49">
        <f t="shared" si="354"/>
        <v>93.109499999999485</v>
      </c>
      <c r="R3580" s="49">
        <f t="shared" si="355"/>
        <v>94.573000000000349</v>
      </c>
    </row>
    <row r="3581" spans="12:18" hidden="1">
      <c r="L3581" s="71"/>
      <c r="M3581" s="48">
        <v>23.47</v>
      </c>
      <c r="N3581" s="49">
        <f t="shared" si="351"/>
        <v>88.065375000000273</v>
      </c>
      <c r="O3581" s="49">
        <f t="shared" si="352"/>
        <v>90.047000000000708</v>
      </c>
      <c r="P3581" s="49">
        <f t="shared" si="353"/>
        <v>91.728624999999042</v>
      </c>
      <c r="Q3581" s="49">
        <f t="shared" si="354"/>
        <v>93.110249999999482</v>
      </c>
      <c r="R3581" s="49">
        <f t="shared" si="355"/>
        <v>94.573500000000351</v>
      </c>
    </row>
    <row r="3582" spans="12:18" hidden="1">
      <c r="L3582" s="71"/>
      <c r="M3582" s="48">
        <v>23.48</v>
      </c>
      <c r="N3582" s="49">
        <f t="shared" si="351"/>
        <v>88.066500000000275</v>
      </c>
      <c r="O3582" s="49">
        <f t="shared" si="352"/>
        <v>90.048000000000712</v>
      </c>
      <c r="P3582" s="49">
        <f t="shared" si="353"/>
        <v>91.729499999999035</v>
      </c>
      <c r="Q3582" s="49">
        <f t="shared" si="354"/>
        <v>93.110999999999478</v>
      </c>
      <c r="R3582" s="49">
        <f t="shared" si="355"/>
        <v>94.574000000000353</v>
      </c>
    </row>
    <row r="3583" spans="12:18" hidden="1">
      <c r="L3583" s="71"/>
      <c r="M3583" s="48">
        <v>23.49</v>
      </c>
      <c r="N3583" s="49">
        <f t="shared" si="351"/>
        <v>88.067625000000277</v>
      </c>
      <c r="O3583" s="49">
        <f t="shared" si="352"/>
        <v>90.049000000000717</v>
      </c>
      <c r="P3583" s="49">
        <f t="shared" si="353"/>
        <v>91.730374999999029</v>
      </c>
      <c r="Q3583" s="49">
        <f t="shared" si="354"/>
        <v>93.111749999999475</v>
      </c>
      <c r="R3583" s="49">
        <f t="shared" si="355"/>
        <v>94.574500000000356</v>
      </c>
    </row>
    <row r="3584" spans="12:18" hidden="1">
      <c r="L3584" s="71"/>
      <c r="M3584" s="48">
        <v>23.5</v>
      </c>
      <c r="N3584" s="49">
        <f t="shared" si="351"/>
        <v>88.068750000000279</v>
      </c>
      <c r="O3584" s="49">
        <f t="shared" si="352"/>
        <v>90.050000000000722</v>
      </c>
      <c r="P3584" s="49">
        <f t="shared" si="353"/>
        <v>91.731249999999022</v>
      </c>
      <c r="Q3584" s="49">
        <f t="shared" si="354"/>
        <v>93.112499999999471</v>
      </c>
      <c r="R3584" s="49">
        <f t="shared" si="355"/>
        <v>94.575000000000358</v>
      </c>
    </row>
    <row r="3585" spans="12:18" hidden="1">
      <c r="L3585" s="71"/>
      <c r="M3585" s="48">
        <v>23.51</v>
      </c>
      <c r="N3585" s="49">
        <f t="shared" si="351"/>
        <v>88.06987500000028</v>
      </c>
      <c r="O3585" s="49">
        <f t="shared" si="352"/>
        <v>90.051000000000727</v>
      </c>
      <c r="P3585" s="49">
        <f t="shared" si="353"/>
        <v>91.732124999999016</v>
      </c>
      <c r="Q3585" s="49">
        <f t="shared" si="354"/>
        <v>93.113249999999468</v>
      </c>
      <c r="R3585" s="49">
        <f t="shared" si="355"/>
        <v>94.575500000000361</v>
      </c>
    </row>
    <row r="3586" spans="12:18" hidden="1">
      <c r="L3586" s="71"/>
      <c r="M3586" s="48">
        <v>23.52</v>
      </c>
      <c r="N3586" s="49">
        <f t="shared" si="351"/>
        <v>88.071000000000282</v>
      </c>
      <c r="O3586" s="49">
        <f t="shared" si="352"/>
        <v>90.052000000000731</v>
      </c>
      <c r="P3586" s="49">
        <f t="shared" si="353"/>
        <v>91.732999999999009</v>
      </c>
      <c r="Q3586" s="49">
        <f t="shared" si="354"/>
        <v>93.113999999999464</v>
      </c>
      <c r="R3586" s="49">
        <f t="shared" si="355"/>
        <v>94.576000000000363</v>
      </c>
    </row>
    <row r="3587" spans="12:18" hidden="1">
      <c r="L3587" s="71"/>
      <c r="M3587" s="48">
        <v>23.53</v>
      </c>
      <c r="N3587" s="49">
        <f t="shared" si="351"/>
        <v>88.072125000000284</v>
      </c>
      <c r="O3587" s="49">
        <f t="shared" si="352"/>
        <v>90.053000000000736</v>
      </c>
      <c r="P3587" s="49">
        <f t="shared" si="353"/>
        <v>91.733874999999003</v>
      </c>
      <c r="Q3587" s="49">
        <f t="shared" si="354"/>
        <v>93.114749999999461</v>
      </c>
      <c r="R3587" s="49">
        <f t="shared" si="355"/>
        <v>94.576500000000365</v>
      </c>
    </row>
    <row r="3588" spans="12:18" hidden="1">
      <c r="L3588" s="71"/>
      <c r="M3588" s="48">
        <v>23.54</v>
      </c>
      <c r="N3588" s="49">
        <f t="shared" si="351"/>
        <v>88.073250000000286</v>
      </c>
      <c r="O3588" s="49">
        <f t="shared" si="352"/>
        <v>90.054000000000741</v>
      </c>
      <c r="P3588" s="49">
        <f t="shared" si="353"/>
        <v>91.734749999998996</v>
      </c>
      <c r="Q3588" s="49">
        <f t="shared" si="354"/>
        <v>93.115499999999457</v>
      </c>
      <c r="R3588" s="49">
        <f t="shared" si="355"/>
        <v>94.577000000000368</v>
      </c>
    </row>
    <row r="3589" spans="12:18" hidden="1">
      <c r="L3589" s="71"/>
      <c r="M3589" s="48">
        <v>23.55</v>
      </c>
      <c r="N3589" s="49">
        <f t="shared" si="351"/>
        <v>88.074375000000288</v>
      </c>
      <c r="O3589" s="49">
        <f t="shared" si="352"/>
        <v>90.055000000000746</v>
      </c>
      <c r="P3589" s="49">
        <f t="shared" si="353"/>
        <v>91.73562499999899</v>
      </c>
      <c r="Q3589" s="49">
        <f t="shared" si="354"/>
        <v>93.116249999999454</v>
      </c>
      <c r="R3589" s="49">
        <f t="shared" si="355"/>
        <v>94.57750000000037</v>
      </c>
    </row>
    <row r="3590" spans="12:18" hidden="1">
      <c r="L3590" s="71"/>
      <c r="M3590" s="48">
        <v>23.56</v>
      </c>
      <c r="N3590" s="49">
        <f t="shared" si="351"/>
        <v>88.075500000000289</v>
      </c>
      <c r="O3590" s="49">
        <f t="shared" si="352"/>
        <v>90.056000000000751</v>
      </c>
      <c r="P3590" s="49">
        <f t="shared" si="353"/>
        <v>91.736499999998983</v>
      </c>
      <c r="Q3590" s="49">
        <f t="shared" si="354"/>
        <v>93.11699999999945</v>
      </c>
      <c r="R3590" s="49">
        <f t="shared" si="355"/>
        <v>94.578000000000372</v>
      </c>
    </row>
    <row r="3591" spans="12:18" hidden="1">
      <c r="L3591" s="71"/>
      <c r="M3591" s="48">
        <v>23.57</v>
      </c>
      <c r="N3591" s="49">
        <f t="shared" si="351"/>
        <v>88.076625000000291</v>
      </c>
      <c r="O3591" s="49">
        <f t="shared" si="352"/>
        <v>90.057000000000755</v>
      </c>
      <c r="P3591" s="49">
        <f t="shared" si="353"/>
        <v>91.737374999998977</v>
      </c>
      <c r="Q3591" s="49">
        <f t="shared" si="354"/>
        <v>93.117749999999447</v>
      </c>
      <c r="R3591" s="49">
        <f t="shared" si="355"/>
        <v>94.578500000000375</v>
      </c>
    </row>
    <row r="3592" spans="12:18" hidden="1">
      <c r="L3592" s="71"/>
      <c r="M3592" s="48">
        <v>23.58</v>
      </c>
      <c r="N3592" s="49">
        <f t="shared" si="351"/>
        <v>88.077750000000293</v>
      </c>
      <c r="O3592" s="49">
        <f t="shared" si="352"/>
        <v>90.05800000000076</v>
      </c>
      <c r="P3592" s="49">
        <f t="shared" si="353"/>
        <v>91.73824999999897</v>
      </c>
      <c r="Q3592" s="49">
        <f t="shared" si="354"/>
        <v>93.118499999999443</v>
      </c>
      <c r="R3592" s="49">
        <f t="shared" si="355"/>
        <v>94.579000000000377</v>
      </c>
    </row>
    <row r="3593" spans="12:18" hidden="1">
      <c r="L3593" s="71"/>
      <c r="M3593" s="48">
        <v>23.59</v>
      </c>
      <c r="N3593" s="49">
        <f t="shared" si="351"/>
        <v>88.078875000000295</v>
      </c>
      <c r="O3593" s="49">
        <f t="shared" si="352"/>
        <v>90.059000000000765</v>
      </c>
      <c r="P3593" s="49">
        <f t="shared" si="353"/>
        <v>91.739124999998964</v>
      </c>
      <c r="Q3593" s="49">
        <f t="shared" si="354"/>
        <v>93.11924999999944</v>
      </c>
      <c r="R3593" s="49">
        <f t="shared" si="355"/>
        <v>94.57950000000038</v>
      </c>
    </row>
    <row r="3594" spans="12:18" hidden="1">
      <c r="L3594" s="71"/>
      <c r="M3594" s="48">
        <v>23.6</v>
      </c>
      <c r="N3594" s="49">
        <f t="shared" si="351"/>
        <v>88.080000000000297</v>
      </c>
      <c r="O3594" s="49">
        <f t="shared" si="352"/>
        <v>90.06000000000077</v>
      </c>
      <c r="P3594" s="49">
        <f t="shared" si="353"/>
        <v>91.739999999998957</v>
      </c>
      <c r="Q3594" s="49">
        <f t="shared" si="354"/>
        <v>93.119999999999436</v>
      </c>
      <c r="R3594" s="49">
        <f t="shared" si="355"/>
        <v>94.580000000000382</v>
      </c>
    </row>
    <row r="3595" spans="12:18" hidden="1">
      <c r="L3595" s="71"/>
      <c r="M3595" s="48">
        <v>23.61</v>
      </c>
      <c r="N3595" s="49">
        <f t="shared" si="351"/>
        <v>88.081125000000299</v>
      </c>
      <c r="O3595" s="49">
        <f t="shared" si="352"/>
        <v>90.061000000000774</v>
      </c>
      <c r="P3595" s="49">
        <f t="shared" si="353"/>
        <v>91.740874999998951</v>
      </c>
      <c r="Q3595" s="49">
        <f t="shared" si="354"/>
        <v>93.120749999999433</v>
      </c>
      <c r="R3595" s="49">
        <f t="shared" si="355"/>
        <v>94.580500000000384</v>
      </c>
    </row>
    <row r="3596" spans="12:18" hidden="1">
      <c r="L3596" s="71"/>
      <c r="M3596" s="48">
        <v>23.62</v>
      </c>
      <c r="N3596" s="49">
        <f t="shared" si="351"/>
        <v>88.0822500000003</v>
      </c>
      <c r="O3596" s="49">
        <f t="shared" si="352"/>
        <v>90.062000000000779</v>
      </c>
      <c r="P3596" s="49">
        <f t="shared" si="353"/>
        <v>91.741749999998945</v>
      </c>
      <c r="Q3596" s="49">
        <f t="shared" si="354"/>
        <v>93.121499999999429</v>
      </c>
      <c r="R3596" s="49">
        <f t="shared" si="355"/>
        <v>94.581000000000387</v>
      </c>
    </row>
    <row r="3597" spans="12:18" hidden="1">
      <c r="L3597" s="71"/>
      <c r="M3597" s="48">
        <v>23.63</v>
      </c>
      <c r="N3597" s="49">
        <f t="shared" si="351"/>
        <v>88.083375000000302</v>
      </c>
      <c r="O3597" s="49">
        <f t="shared" si="352"/>
        <v>90.063000000000784</v>
      </c>
      <c r="P3597" s="49">
        <f t="shared" si="353"/>
        <v>91.742624999998938</v>
      </c>
      <c r="Q3597" s="49">
        <f t="shared" si="354"/>
        <v>93.122249999999426</v>
      </c>
      <c r="R3597" s="49">
        <f t="shared" si="355"/>
        <v>94.581500000000389</v>
      </c>
    </row>
    <row r="3598" spans="12:18" hidden="1">
      <c r="L3598" s="71"/>
      <c r="M3598" s="48">
        <v>23.64</v>
      </c>
      <c r="N3598" s="49">
        <f t="shared" si="351"/>
        <v>88.084500000000304</v>
      </c>
      <c r="O3598" s="49">
        <f t="shared" si="352"/>
        <v>90.064000000000789</v>
      </c>
      <c r="P3598" s="49">
        <f t="shared" si="353"/>
        <v>91.743499999998932</v>
      </c>
      <c r="Q3598" s="49">
        <f t="shared" si="354"/>
        <v>93.122999999999422</v>
      </c>
      <c r="R3598" s="49">
        <f t="shared" si="355"/>
        <v>94.582000000000392</v>
      </c>
    </row>
    <row r="3599" spans="12:18" hidden="1">
      <c r="L3599" s="71"/>
      <c r="M3599" s="48">
        <v>23.65</v>
      </c>
      <c r="N3599" s="49">
        <f t="shared" si="351"/>
        <v>88.085625000000306</v>
      </c>
      <c r="O3599" s="49">
        <f t="shared" si="352"/>
        <v>90.065000000000794</v>
      </c>
      <c r="P3599" s="49">
        <f t="shared" si="353"/>
        <v>91.744374999998925</v>
      </c>
      <c r="Q3599" s="49">
        <f t="shared" si="354"/>
        <v>93.123749999999418</v>
      </c>
      <c r="R3599" s="49">
        <f t="shared" si="355"/>
        <v>94.582500000000394</v>
      </c>
    </row>
    <row r="3600" spans="12:18" hidden="1">
      <c r="L3600" s="71"/>
      <c r="M3600" s="48">
        <v>23.66</v>
      </c>
      <c r="N3600" s="49">
        <f t="shared" si="351"/>
        <v>88.086750000000308</v>
      </c>
      <c r="O3600" s="49">
        <f t="shared" si="352"/>
        <v>90.066000000000798</v>
      </c>
      <c r="P3600" s="49">
        <f t="shared" si="353"/>
        <v>91.745249999998919</v>
      </c>
      <c r="Q3600" s="49">
        <f t="shared" si="354"/>
        <v>93.124499999999415</v>
      </c>
      <c r="R3600" s="49">
        <f t="shared" si="355"/>
        <v>94.583000000000396</v>
      </c>
    </row>
    <row r="3601" spans="12:18" hidden="1">
      <c r="L3601" s="71"/>
      <c r="M3601" s="48">
        <v>23.67</v>
      </c>
      <c r="N3601" s="49">
        <f t="shared" si="351"/>
        <v>88.087875000000309</v>
      </c>
      <c r="O3601" s="49">
        <f t="shared" si="352"/>
        <v>90.067000000000803</v>
      </c>
      <c r="P3601" s="49">
        <f t="shared" si="353"/>
        <v>91.746124999998912</v>
      </c>
      <c r="Q3601" s="49">
        <f t="shared" si="354"/>
        <v>93.125249999999411</v>
      </c>
      <c r="R3601" s="49">
        <f t="shared" si="355"/>
        <v>94.583500000000399</v>
      </c>
    </row>
    <row r="3602" spans="12:18" hidden="1">
      <c r="L3602" s="71"/>
      <c r="M3602" s="48">
        <v>23.68</v>
      </c>
      <c r="N3602" s="49">
        <f t="shared" si="351"/>
        <v>88.089000000000311</v>
      </c>
      <c r="O3602" s="49">
        <f t="shared" si="352"/>
        <v>90.068000000000808</v>
      </c>
      <c r="P3602" s="49">
        <f t="shared" si="353"/>
        <v>91.746999999998906</v>
      </c>
      <c r="Q3602" s="49">
        <f t="shared" si="354"/>
        <v>93.125999999999408</v>
      </c>
      <c r="R3602" s="49">
        <f t="shared" si="355"/>
        <v>94.584000000000401</v>
      </c>
    </row>
    <row r="3603" spans="12:18" hidden="1">
      <c r="L3603" s="71"/>
      <c r="M3603" s="48">
        <v>23.69</v>
      </c>
      <c r="N3603" s="49">
        <f t="shared" si="351"/>
        <v>88.090125000000313</v>
      </c>
      <c r="O3603" s="49">
        <f t="shared" si="352"/>
        <v>90.069000000000813</v>
      </c>
      <c r="P3603" s="49">
        <f t="shared" si="353"/>
        <v>91.747874999998899</v>
      </c>
      <c r="Q3603" s="49">
        <f t="shared" si="354"/>
        <v>93.126749999999404</v>
      </c>
      <c r="R3603" s="49">
        <f t="shared" si="355"/>
        <v>94.584500000000403</v>
      </c>
    </row>
    <row r="3604" spans="12:18" hidden="1">
      <c r="L3604" s="71"/>
      <c r="M3604" s="48">
        <v>23.7</v>
      </c>
      <c r="N3604" s="49">
        <f t="shared" si="351"/>
        <v>88.091250000000315</v>
      </c>
      <c r="O3604" s="49">
        <f t="shared" si="352"/>
        <v>90.070000000000817</v>
      </c>
      <c r="P3604" s="49">
        <f t="shared" si="353"/>
        <v>91.748749999998893</v>
      </c>
      <c r="Q3604" s="49">
        <f t="shared" si="354"/>
        <v>93.127499999999401</v>
      </c>
      <c r="R3604" s="49">
        <f t="shared" si="355"/>
        <v>94.585000000000406</v>
      </c>
    </row>
    <row r="3605" spans="12:18" hidden="1">
      <c r="L3605" s="71"/>
      <c r="M3605" s="48">
        <v>23.71</v>
      </c>
      <c r="N3605" s="49">
        <f t="shared" si="351"/>
        <v>88.092375000000317</v>
      </c>
      <c r="O3605" s="49">
        <f t="shared" si="352"/>
        <v>90.071000000000822</v>
      </c>
      <c r="P3605" s="49">
        <f t="shared" si="353"/>
        <v>91.749624999998886</v>
      </c>
      <c r="Q3605" s="49">
        <f t="shared" si="354"/>
        <v>93.128249999999397</v>
      </c>
      <c r="R3605" s="49">
        <f t="shared" si="355"/>
        <v>94.585500000000408</v>
      </c>
    </row>
    <row r="3606" spans="12:18" hidden="1">
      <c r="L3606" s="71"/>
      <c r="M3606" s="48">
        <v>23.72</v>
      </c>
      <c r="N3606" s="49">
        <f t="shared" si="351"/>
        <v>88.093500000000319</v>
      </c>
      <c r="O3606" s="49">
        <f t="shared" si="352"/>
        <v>90.072000000000827</v>
      </c>
      <c r="P3606" s="49">
        <f t="shared" si="353"/>
        <v>91.75049999999888</v>
      </c>
      <c r="Q3606" s="49">
        <f t="shared" si="354"/>
        <v>93.128999999999394</v>
      </c>
      <c r="R3606" s="49">
        <f t="shared" si="355"/>
        <v>94.586000000000411</v>
      </c>
    </row>
    <row r="3607" spans="12:18" hidden="1">
      <c r="L3607" s="71"/>
      <c r="M3607" s="48">
        <v>23.73</v>
      </c>
      <c r="N3607" s="49">
        <f t="shared" si="351"/>
        <v>88.09462500000032</v>
      </c>
      <c r="O3607" s="49">
        <f t="shared" si="352"/>
        <v>90.073000000000832</v>
      </c>
      <c r="P3607" s="49">
        <f t="shared" si="353"/>
        <v>91.751374999998873</v>
      </c>
      <c r="Q3607" s="49">
        <f t="shared" si="354"/>
        <v>93.12974999999939</v>
      </c>
      <c r="R3607" s="49">
        <f t="shared" si="355"/>
        <v>94.586500000000413</v>
      </c>
    </row>
    <row r="3608" spans="12:18" hidden="1">
      <c r="L3608" s="71"/>
      <c r="M3608" s="48">
        <v>23.74</v>
      </c>
      <c r="N3608" s="49">
        <f t="shared" si="351"/>
        <v>88.095750000000322</v>
      </c>
      <c r="O3608" s="49">
        <f t="shared" si="352"/>
        <v>90.074000000000837</v>
      </c>
      <c r="P3608" s="49">
        <f t="shared" si="353"/>
        <v>91.752249999998867</v>
      </c>
      <c r="Q3608" s="49">
        <f t="shared" si="354"/>
        <v>93.130499999999387</v>
      </c>
      <c r="R3608" s="49">
        <f t="shared" si="355"/>
        <v>94.587000000000415</v>
      </c>
    </row>
    <row r="3609" spans="12:18" hidden="1">
      <c r="L3609" s="71"/>
      <c r="M3609" s="48">
        <v>23.75</v>
      </c>
      <c r="N3609" s="49">
        <f t="shared" si="351"/>
        <v>88.096875000000324</v>
      </c>
      <c r="O3609" s="49">
        <f t="shared" si="352"/>
        <v>90.075000000000841</v>
      </c>
      <c r="P3609" s="49">
        <f t="shared" si="353"/>
        <v>91.75312499999886</v>
      </c>
      <c r="Q3609" s="49">
        <f t="shared" si="354"/>
        <v>93.131249999999383</v>
      </c>
      <c r="R3609" s="49">
        <f t="shared" si="355"/>
        <v>94.587500000000418</v>
      </c>
    </row>
    <row r="3610" spans="12:18" hidden="1">
      <c r="L3610" s="71"/>
      <c r="M3610" s="48">
        <v>23.76</v>
      </c>
      <c r="N3610" s="49">
        <f t="shared" si="351"/>
        <v>88.098000000000326</v>
      </c>
      <c r="O3610" s="49">
        <f t="shared" si="352"/>
        <v>90.076000000000846</v>
      </c>
      <c r="P3610" s="49">
        <f t="shared" si="353"/>
        <v>91.753999999998854</v>
      </c>
      <c r="Q3610" s="49">
        <f t="shared" si="354"/>
        <v>93.13199999999938</v>
      </c>
      <c r="R3610" s="49">
        <f t="shared" si="355"/>
        <v>94.58800000000042</v>
      </c>
    </row>
    <row r="3611" spans="12:18" hidden="1">
      <c r="L3611" s="71"/>
      <c r="M3611" s="48">
        <v>23.77</v>
      </c>
      <c r="N3611" s="49">
        <f t="shared" si="351"/>
        <v>88.099125000000328</v>
      </c>
      <c r="O3611" s="49">
        <f t="shared" si="352"/>
        <v>90.077000000000851</v>
      </c>
      <c r="P3611" s="49">
        <f t="shared" si="353"/>
        <v>91.754874999998847</v>
      </c>
      <c r="Q3611" s="49">
        <f t="shared" si="354"/>
        <v>93.132749999999376</v>
      </c>
      <c r="R3611" s="49">
        <f t="shared" si="355"/>
        <v>94.588500000000423</v>
      </c>
    </row>
    <row r="3612" spans="12:18" hidden="1">
      <c r="L3612" s="71"/>
      <c r="M3612" s="48">
        <v>23.78</v>
      </c>
      <c r="N3612" s="49">
        <f t="shared" si="351"/>
        <v>88.100250000000329</v>
      </c>
      <c r="O3612" s="49">
        <f t="shared" si="352"/>
        <v>90.078000000000856</v>
      </c>
      <c r="P3612" s="49">
        <f t="shared" si="353"/>
        <v>91.755749999998841</v>
      </c>
      <c r="Q3612" s="49">
        <f t="shared" si="354"/>
        <v>93.133499999999373</v>
      </c>
      <c r="R3612" s="49">
        <f t="shared" si="355"/>
        <v>94.589000000000425</v>
      </c>
    </row>
    <row r="3613" spans="12:18" hidden="1">
      <c r="L3613" s="71"/>
      <c r="M3613" s="48">
        <v>23.79</v>
      </c>
      <c r="N3613" s="49">
        <f t="shared" si="351"/>
        <v>88.101375000000331</v>
      </c>
      <c r="O3613" s="49">
        <f t="shared" si="352"/>
        <v>90.07900000000086</v>
      </c>
      <c r="P3613" s="49">
        <f t="shared" si="353"/>
        <v>91.756624999998834</v>
      </c>
      <c r="Q3613" s="49">
        <f t="shared" si="354"/>
        <v>93.134249999999369</v>
      </c>
      <c r="R3613" s="49">
        <f t="shared" si="355"/>
        <v>94.589500000000427</v>
      </c>
    </row>
    <row r="3614" spans="12:18" hidden="1">
      <c r="L3614" s="71"/>
      <c r="M3614" s="48">
        <v>23.8</v>
      </c>
      <c r="N3614" s="49">
        <f t="shared" si="351"/>
        <v>88.102500000000333</v>
      </c>
      <c r="O3614" s="49">
        <f t="shared" si="352"/>
        <v>90.080000000000865</v>
      </c>
      <c r="P3614" s="49">
        <f t="shared" si="353"/>
        <v>91.757499999998828</v>
      </c>
      <c r="Q3614" s="49">
        <f t="shared" si="354"/>
        <v>93.134999999999366</v>
      </c>
      <c r="R3614" s="49">
        <f t="shared" si="355"/>
        <v>94.59000000000043</v>
      </c>
    </row>
    <row r="3615" spans="12:18" hidden="1">
      <c r="L3615" s="71"/>
      <c r="M3615" s="48">
        <v>23.81</v>
      </c>
      <c r="N3615" s="49">
        <f t="shared" si="351"/>
        <v>88.103625000000335</v>
      </c>
      <c r="O3615" s="49">
        <f t="shared" si="352"/>
        <v>90.08100000000087</v>
      </c>
      <c r="P3615" s="49">
        <f t="shared" si="353"/>
        <v>91.758374999998821</v>
      </c>
      <c r="Q3615" s="49">
        <f t="shared" si="354"/>
        <v>93.135749999999362</v>
      </c>
      <c r="R3615" s="49">
        <f t="shared" si="355"/>
        <v>94.590500000000432</v>
      </c>
    </row>
    <row r="3616" spans="12:18" hidden="1">
      <c r="L3616" s="71"/>
      <c r="M3616" s="48">
        <v>23.82</v>
      </c>
      <c r="N3616" s="49">
        <f t="shared" si="351"/>
        <v>88.104750000000337</v>
      </c>
      <c r="O3616" s="49">
        <f t="shared" si="352"/>
        <v>90.082000000000875</v>
      </c>
      <c r="P3616" s="49">
        <f t="shared" si="353"/>
        <v>91.759249999998815</v>
      </c>
      <c r="Q3616" s="49">
        <f t="shared" si="354"/>
        <v>93.136499999999359</v>
      </c>
      <c r="R3616" s="49">
        <f t="shared" si="355"/>
        <v>94.591000000000435</v>
      </c>
    </row>
    <row r="3617" spans="12:18" hidden="1">
      <c r="L3617" s="71"/>
      <c r="M3617" s="48">
        <v>23.83</v>
      </c>
      <c r="N3617" s="49">
        <f t="shared" si="351"/>
        <v>88.105875000000339</v>
      </c>
      <c r="O3617" s="49">
        <f t="shared" si="352"/>
        <v>90.083000000000879</v>
      </c>
      <c r="P3617" s="49">
        <f t="shared" si="353"/>
        <v>91.760124999998808</v>
      </c>
      <c r="Q3617" s="49">
        <f t="shared" si="354"/>
        <v>93.137249999999355</v>
      </c>
      <c r="R3617" s="49">
        <f t="shared" si="355"/>
        <v>94.591500000000437</v>
      </c>
    </row>
    <row r="3618" spans="12:18" hidden="1">
      <c r="L3618" s="71"/>
      <c r="M3618" s="48">
        <v>23.84</v>
      </c>
      <c r="N3618" s="49">
        <f t="shared" si="351"/>
        <v>88.10700000000034</v>
      </c>
      <c r="O3618" s="49">
        <f t="shared" si="352"/>
        <v>90.084000000000884</v>
      </c>
      <c r="P3618" s="49">
        <f t="shared" si="353"/>
        <v>91.760999999998802</v>
      </c>
      <c r="Q3618" s="49">
        <f t="shared" si="354"/>
        <v>93.137999999999352</v>
      </c>
      <c r="R3618" s="49">
        <f t="shared" si="355"/>
        <v>94.592000000000439</v>
      </c>
    </row>
    <row r="3619" spans="12:18" hidden="1">
      <c r="L3619" s="71"/>
      <c r="M3619" s="48">
        <v>23.85</v>
      </c>
      <c r="N3619" s="49">
        <f t="shared" si="351"/>
        <v>88.108125000000342</v>
      </c>
      <c r="O3619" s="49">
        <f t="shared" si="352"/>
        <v>90.085000000000889</v>
      </c>
      <c r="P3619" s="49">
        <f t="shared" si="353"/>
        <v>91.761874999998795</v>
      </c>
      <c r="Q3619" s="49">
        <f t="shared" si="354"/>
        <v>93.138749999999348</v>
      </c>
      <c r="R3619" s="49">
        <f t="shared" si="355"/>
        <v>94.592500000000442</v>
      </c>
    </row>
    <row r="3620" spans="12:18" hidden="1">
      <c r="L3620" s="71"/>
      <c r="M3620" s="48">
        <v>23.86</v>
      </c>
      <c r="N3620" s="49">
        <f t="shared" si="351"/>
        <v>88.109250000000344</v>
      </c>
      <c r="O3620" s="49">
        <f t="shared" si="352"/>
        <v>90.086000000000894</v>
      </c>
      <c r="P3620" s="49">
        <f t="shared" si="353"/>
        <v>91.762749999998789</v>
      </c>
      <c r="Q3620" s="49">
        <f t="shared" si="354"/>
        <v>93.139499999999344</v>
      </c>
      <c r="R3620" s="49">
        <f t="shared" si="355"/>
        <v>94.593000000000444</v>
      </c>
    </row>
    <row r="3621" spans="12:18" hidden="1">
      <c r="L3621" s="71"/>
      <c r="M3621" s="48">
        <v>23.87</v>
      </c>
      <c r="N3621" s="49">
        <f t="shared" si="351"/>
        <v>88.110375000000346</v>
      </c>
      <c r="O3621" s="49">
        <f t="shared" si="352"/>
        <v>90.087000000000899</v>
      </c>
      <c r="P3621" s="49">
        <f t="shared" si="353"/>
        <v>91.763624999998783</v>
      </c>
      <c r="Q3621" s="49">
        <f t="shared" si="354"/>
        <v>93.140249999999341</v>
      </c>
      <c r="R3621" s="49">
        <f t="shared" si="355"/>
        <v>94.593500000000446</v>
      </c>
    </row>
    <row r="3622" spans="12:18" hidden="1">
      <c r="L3622" s="71"/>
      <c r="M3622" s="48">
        <v>23.88</v>
      </c>
      <c r="N3622" s="49">
        <f t="shared" si="351"/>
        <v>88.111500000000348</v>
      </c>
      <c r="O3622" s="49">
        <f t="shared" si="352"/>
        <v>90.088000000000903</v>
      </c>
      <c r="P3622" s="49">
        <f t="shared" si="353"/>
        <v>91.764499999998776</v>
      </c>
      <c r="Q3622" s="49">
        <f t="shared" si="354"/>
        <v>93.140999999999337</v>
      </c>
      <c r="R3622" s="49">
        <f t="shared" si="355"/>
        <v>94.594000000000449</v>
      </c>
    </row>
    <row r="3623" spans="12:18" hidden="1">
      <c r="L3623" s="71"/>
      <c r="M3623" s="48">
        <v>23.89</v>
      </c>
      <c r="N3623" s="49">
        <f t="shared" si="351"/>
        <v>88.112625000000349</v>
      </c>
      <c r="O3623" s="49">
        <f t="shared" si="352"/>
        <v>90.089000000000908</v>
      </c>
      <c r="P3623" s="49">
        <f t="shared" si="353"/>
        <v>91.76537499999877</v>
      </c>
      <c r="Q3623" s="49">
        <f t="shared" si="354"/>
        <v>93.141749999999334</v>
      </c>
      <c r="R3623" s="49">
        <f t="shared" si="355"/>
        <v>94.594500000000451</v>
      </c>
    </row>
    <row r="3624" spans="12:18" hidden="1">
      <c r="L3624" s="71"/>
      <c r="M3624" s="48">
        <v>23.9</v>
      </c>
      <c r="N3624" s="49">
        <f t="shared" si="351"/>
        <v>88.113750000000351</v>
      </c>
      <c r="O3624" s="49">
        <f t="shared" si="352"/>
        <v>90.090000000000913</v>
      </c>
      <c r="P3624" s="49">
        <f t="shared" si="353"/>
        <v>91.766249999998763</v>
      </c>
      <c r="Q3624" s="49">
        <f t="shared" si="354"/>
        <v>93.14249999999933</v>
      </c>
      <c r="R3624" s="49">
        <f t="shared" si="355"/>
        <v>94.595000000000454</v>
      </c>
    </row>
    <row r="3625" spans="12:18" hidden="1">
      <c r="L3625" s="71"/>
      <c r="M3625" s="48">
        <v>23.91</v>
      </c>
      <c r="N3625" s="49">
        <f t="shared" si="351"/>
        <v>88.114875000000353</v>
      </c>
      <c r="O3625" s="49">
        <f t="shared" si="352"/>
        <v>90.091000000000918</v>
      </c>
      <c r="P3625" s="49">
        <f t="shared" si="353"/>
        <v>91.767124999998757</v>
      </c>
      <c r="Q3625" s="49">
        <f t="shared" si="354"/>
        <v>93.143249999999327</v>
      </c>
      <c r="R3625" s="49">
        <f t="shared" si="355"/>
        <v>94.595500000000456</v>
      </c>
    </row>
    <row r="3626" spans="12:18" hidden="1">
      <c r="L3626" s="71"/>
      <c r="M3626" s="48">
        <v>23.92</v>
      </c>
      <c r="N3626" s="49">
        <f t="shared" si="351"/>
        <v>88.116000000000355</v>
      </c>
      <c r="O3626" s="49">
        <f t="shared" si="352"/>
        <v>90.092000000000922</v>
      </c>
      <c r="P3626" s="49">
        <f t="shared" si="353"/>
        <v>91.76799999999875</v>
      </c>
      <c r="Q3626" s="49">
        <f t="shared" si="354"/>
        <v>93.143999999999323</v>
      </c>
      <c r="R3626" s="49">
        <f t="shared" si="355"/>
        <v>94.596000000000458</v>
      </c>
    </row>
    <row r="3627" spans="12:18" hidden="1">
      <c r="L3627" s="71"/>
      <c r="M3627" s="48">
        <v>23.93</v>
      </c>
      <c r="N3627" s="49">
        <f t="shared" si="351"/>
        <v>88.117125000000357</v>
      </c>
      <c r="O3627" s="49">
        <f t="shared" si="352"/>
        <v>90.093000000000927</v>
      </c>
      <c r="P3627" s="49">
        <f t="shared" si="353"/>
        <v>91.768874999998744</v>
      </c>
      <c r="Q3627" s="49">
        <f t="shared" si="354"/>
        <v>93.14474999999932</v>
      </c>
      <c r="R3627" s="49">
        <f t="shared" si="355"/>
        <v>94.596500000000461</v>
      </c>
    </row>
    <row r="3628" spans="12:18" hidden="1">
      <c r="L3628" s="71"/>
      <c r="M3628" s="48">
        <v>23.94</v>
      </c>
      <c r="N3628" s="49">
        <f t="shared" ref="N3628:N3691" si="356">N3627+0.001125</f>
        <v>88.118250000000359</v>
      </c>
      <c r="O3628" s="49">
        <f t="shared" ref="O3628:O3691" si="357">O3627+0.001</f>
        <v>90.094000000000932</v>
      </c>
      <c r="P3628" s="49">
        <f t="shared" ref="P3628:P3691" si="358">P3627+0.000875</f>
        <v>91.769749999998737</v>
      </c>
      <c r="Q3628" s="49">
        <f t="shared" ref="Q3628:Q3691" si="359">Q3627+0.00075</f>
        <v>93.145499999999316</v>
      </c>
      <c r="R3628" s="49">
        <f t="shared" ref="R3628:R3691" si="360">R3627+0.0005</f>
        <v>94.597000000000463</v>
      </c>
    </row>
    <row r="3629" spans="12:18" hidden="1">
      <c r="L3629" s="71"/>
      <c r="M3629" s="48">
        <v>23.95</v>
      </c>
      <c r="N3629" s="49">
        <f t="shared" si="356"/>
        <v>88.11937500000036</v>
      </c>
      <c r="O3629" s="49">
        <f t="shared" si="357"/>
        <v>90.095000000000937</v>
      </c>
      <c r="P3629" s="49">
        <f t="shared" si="358"/>
        <v>91.770624999998731</v>
      </c>
      <c r="Q3629" s="49">
        <f t="shared" si="359"/>
        <v>93.146249999999313</v>
      </c>
      <c r="R3629" s="49">
        <f t="shared" si="360"/>
        <v>94.597500000000466</v>
      </c>
    </row>
    <row r="3630" spans="12:18" hidden="1">
      <c r="L3630" s="71"/>
      <c r="M3630" s="48">
        <v>23.96</v>
      </c>
      <c r="N3630" s="49">
        <f t="shared" si="356"/>
        <v>88.120500000000362</v>
      </c>
      <c r="O3630" s="49">
        <f t="shared" si="357"/>
        <v>90.096000000000942</v>
      </c>
      <c r="P3630" s="49">
        <f t="shared" si="358"/>
        <v>91.771499999998724</v>
      </c>
      <c r="Q3630" s="49">
        <f t="shared" si="359"/>
        <v>93.146999999999309</v>
      </c>
      <c r="R3630" s="49">
        <f t="shared" si="360"/>
        <v>94.598000000000468</v>
      </c>
    </row>
    <row r="3631" spans="12:18" hidden="1">
      <c r="L3631" s="71"/>
      <c r="M3631" s="48">
        <v>23.97</v>
      </c>
      <c r="N3631" s="49">
        <f t="shared" si="356"/>
        <v>88.121625000000364</v>
      </c>
      <c r="O3631" s="49">
        <f t="shared" si="357"/>
        <v>90.097000000000946</v>
      </c>
      <c r="P3631" s="49">
        <f t="shared" si="358"/>
        <v>91.772374999998718</v>
      </c>
      <c r="Q3631" s="49">
        <f t="shared" si="359"/>
        <v>93.147749999999306</v>
      </c>
      <c r="R3631" s="49">
        <f t="shared" si="360"/>
        <v>94.59850000000047</v>
      </c>
    </row>
    <row r="3632" spans="12:18" hidden="1">
      <c r="L3632" s="71"/>
      <c r="M3632" s="48">
        <v>23.98</v>
      </c>
      <c r="N3632" s="49">
        <f t="shared" si="356"/>
        <v>88.122750000000366</v>
      </c>
      <c r="O3632" s="49">
        <f t="shared" si="357"/>
        <v>90.098000000000951</v>
      </c>
      <c r="P3632" s="49">
        <f t="shared" si="358"/>
        <v>91.773249999998711</v>
      </c>
      <c r="Q3632" s="49">
        <f t="shared" si="359"/>
        <v>93.148499999999302</v>
      </c>
      <c r="R3632" s="49">
        <f t="shared" si="360"/>
        <v>94.599000000000473</v>
      </c>
    </row>
    <row r="3633" spans="12:18" hidden="1">
      <c r="L3633" s="71"/>
      <c r="M3633" s="48">
        <v>23.99</v>
      </c>
      <c r="N3633" s="49">
        <f t="shared" si="356"/>
        <v>88.123875000000368</v>
      </c>
      <c r="O3633" s="49">
        <f t="shared" si="357"/>
        <v>90.099000000000956</v>
      </c>
      <c r="P3633" s="49">
        <f t="shared" si="358"/>
        <v>91.774124999998705</v>
      </c>
      <c r="Q3633" s="49">
        <f t="shared" si="359"/>
        <v>93.149249999999299</v>
      </c>
      <c r="R3633" s="49">
        <f t="shared" si="360"/>
        <v>94.599500000000475</v>
      </c>
    </row>
    <row r="3634" spans="12:18" hidden="1">
      <c r="L3634" s="71"/>
      <c r="M3634" s="48">
        <v>24</v>
      </c>
      <c r="N3634" s="49">
        <f t="shared" si="356"/>
        <v>88.125000000000369</v>
      </c>
      <c r="O3634" s="49">
        <f t="shared" si="357"/>
        <v>90.100000000000961</v>
      </c>
      <c r="P3634" s="49">
        <f t="shared" si="358"/>
        <v>91.774999999998698</v>
      </c>
      <c r="Q3634" s="49">
        <f t="shared" si="359"/>
        <v>93.149999999999295</v>
      </c>
      <c r="R3634" s="49">
        <f t="shared" si="360"/>
        <v>94.600000000000477</v>
      </c>
    </row>
    <row r="3635" spans="12:18" hidden="1">
      <c r="L3635" s="71"/>
      <c r="M3635" s="48">
        <v>24.01</v>
      </c>
      <c r="N3635" s="49">
        <f t="shared" si="356"/>
        <v>88.126125000000371</v>
      </c>
      <c r="O3635" s="49">
        <f t="shared" si="357"/>
        <v>90.101000000000965</v>
      </c>
      <c r="P3635" s="49">
        <f t="shared" si="358"/>
        <v>91.775874999998692</v>
      </c>
      <c r="Q3635" s="49">
        <f t="shared" si="359"/>
        <v>93.150749999999292</v>
      </c>
      <c r="R3635" s="49">
        <f t="shared" si="360"/>
        <v>94.60050000000048</v>
      </c>
    </row>
    <row r="3636" spans="12:18" hidden="1">
      <c r="L3636" s="71"/>
      <c r="M3636" s="48">
        <v>24.02</v>
      </c>
      <c r="N3636" s="49">
        <f t="shared" si="356"/>
        <v>88.127250000000373</v>
      </c>
      <c r="O3636" s="49">
        <f t="shared" si="357"/>
        <v>90.10200000000097</v>
      </c>
      <c r="P3636" s="49">
        <f t="shared" si="358"/>
        <v>91.776749999998685</v>
      </c>
      <c r="Q3636" s="49">
        <f t="shared" si="359"/>
        <v>93.151499999999288</v>
      </c>
      <c r="R3636" s="49">
        <f t="shared" si="360"/>
        <v>94.601000000000482</v>
      </c>
    </row>
    <row r="3637" spans="12:18" hidden="1">
      <c r="L3637" s="71"/>
      <c r="M3637" s="48">
        <v>24.03</v>
      </c>
      <c r="N3637" s="49">
        <f t="shared" si="356"/>
        <v>88.128375000000375</v>
      </c>
      <c r="O3637" s="49">
        <f t="shared" si="357"/>
        <v>90.103000000000975</v>
      </c>
      <c r="P3637" s="49">
        <f t="shared" si="358"/>
        <v>91.777624999998679</v>
      </c>
      <c r="Q3637" s="49">
        <f t="shared" si="359"/>
        <v>93.152249999999285</v>
      </c>
      <c r="R3637" s="49">
        <f t="shared" si="360"/>
        <v>94.601500000000485</v>
      </c>
    </row>
    <row r="3638" spans="12:18" hidden="1">
      <c r="L3638" s="71"/>
      <c r="M3638" s="48">
        <v>24.04</v>
      </c>
      <c r="N3638" s="49">
        <f t="shared" si="356"/>
        <v>88.129500000000377</v>
      </c>
      <c r="O3638" s="49">
        <f t="shared" si="357"/>
        <v>90.10400000000098</v>
      </c>
      <c r="P3638" s="49">
        <f t="shared" si="358"/>
        <v>91.778499999998672</v>
      </c>
      <c r="Q3638" s="49">
        <f t="shared" si="359"/>
        <v>93.152999999999281</v>
      </c>
      <c r="R3638" s="49">
        <f t="shared" si="360"/>
        <v>94.602000000000487</v>
      </c>
    </row>
    <row r="3639" spans="12:18" hidden="1">
      <c r="L3639" s="71"/>
      <c r="M3639" s="48">
        <v>24.05</v>
      </c>
      <c r="N3639" s="49">
        <f t="shared" si="356"/>
        <v>88.130625000000379</v>
      </c>
      <c r="O3639" s="49">
        <f t="shared" si="357"/>
        <v>90.105000000000985</v>
      </c>
      <c r="P3639" s="49">
        <f t="shared" si="358"/>
        <v>91.779374999998666</v>
      </c>
      <c r="Q3639" s="49">
        <f t="shared" si="359"/>
        <v>93.153749999999278</v>
      </c>
      <c r="R3639" s="49">
        <f t="shared" si="360"/>
        <v>94.602500000000489</v>
      </c>
    </row>
    <row r="3640" spans="12:18" hidden="1">
      <c r="L3640" s="71"/>
      <c r="M3640" s="48">
        <v>24.06</v>
      </c>
      <c r="N3640" s="49">
        <f t="shared" si="356"/>
        <v>88.13175000000038</v>
      </c>
      <c r="O3640" s="49">
        <f t="shared" si="357"/>
        <v>90.106000000000989</v>
      </c>
      <c r="P3640" s="49">
        <f t="shared" si="358"/>
        <v>91.780249999998659</v>
      </c>
      <c r="Q3640" s="49">
        <f t="shared" si="359"/>
        <v>93.154499999999274</v>
      </c>
      <c r="R3640" s="49">
        <f t="shared" si="360"/>
        <v>94.603000000000492</v>
      </c>
    </row>
    <row r="3641" spans="12:18" hidden="1">
      <c r="L3641" s="71"/>
      <c r="M3641" s="48">
        <v>24.07</v>
      </c>
      <c r="N3641" s="49">
        <f t="shared" si="356"/>
        <v>88.132875000000382</v>
      </c>
      <c r="O3641" s="49">
        <f t="shared" si="357"/>
        <v>90.107000000000994</v>
      </c>
      <c r="P3641" s="49">
        <f t="shared" si="358"/>
        <v>91.781124999998653</v>
      </c>
      <c r="Q3641" s="49">
        <f t="shared" si="359"/>
        <v>93.15524999999927</v>
      </c>
      <c r="R3641" s="49">
        <f t="shared" si="360"/>
        <v>94.603500000000494</v>
      </c>
    </row>
    <row r="3642" spans="12:18" hidden="1">
      <c r="L3642" s="71"/>
      <c r="M3642" s="48">
        <v>24.08</v>
      </c>
      <c r="N3642" s="49">
        <f t="shared" si="356"/>
        <v>88.134000000000384</v>
      </c>
      <c r="O3642" s="49">
        <f t="shared" si="357"/>
        <v>90.108000000000999</v>
      </c>
      <c r="P3642" s="49">
        <f t="shared" si="358"/>
        <v>91.781999999998646</v>
      </c>
      <c r="Q3642" s="49">
        <f t="shared" si="359"/>
        <v>93.155999999999267</v>
      </c>
      <c r="R3642" s="49">
        <f t="shared" si="360"/>
        <v>94.604000000000497</v>
      </c>
    </row>
    <row r="3643" spans="12:18" hidden="1">
      <c r="L3643" s="71"/>
      <c r="M3643" s="48">
        <v>24.09</v>
      </c>
      <c r="N3643" s="49">
        <f t="shared" si="356"/>
        <v>88.135125000000386</v>
      </c>
      <c r="O3643" s="49">
        <f t="shared" si="357"/>
        <v>90.109000000001004</v>
      </c>
      <c r="P3643" s="49">
        <f t="shared" si="358"/>
        <v>91.78287499999864</v>
      </c>
      <c r="Q3643" s="49">
        <f t="shared" si="359"/>
        <v>93.156749999999263</v>
      </c>
      <c r="R3643" s="49">
        <f t="shared" si="360"/>
        <v>94.604500000000499</v>
      </c>
    </row>
    <row r="3644" spans="12:18" hidden="1">
      <c r="L3644" s="71"/>
      <c r="M3644" s="48">
        <v>24.1</v>
      </c>
      <c r="N3644" s="49">
        <f t="shared" si="356"/>
        <v>88.136250000000388</v>
      </c>
      <c r="O3644" s="49">
        <f t="shared" si="357"/>
        <v>90.110000000001008</v>
      </c>
      <c r="P3644" s="49">
        <f t="shared" si="358"/>
        <v>91.783749999998633</v>
      </c>
      <c r="Q3644" s="49">
        <f t="shared" si="359"/>
        <v>93.15749999999926</v>
      </c>
      <c r="R3644" s="49">
        <f t="shared" si="360"/>
        <v>94.605000000000501</v>
      </c>
    </row>
    <row r="3645" spans="12:18" hidden="1">
      <c r="L3645" s="71"/>
      <c r="M3645" s="48">
        <v>24.11</v>
      </c>
      <c r="N3645" s="49">
        <f t="shared" si="356"/>
        <v>88.137375000000389</v>
      </c>
      <c r="O3645" s="49">
        <f t="shared" si="357"/>
        <v>90.111000000001013</v>
      </c>
      <c r="P3645" s="49">
        <f t="shared" si="358"/>
        <v>91.784624999998627</v>
      </c>
      <c r="Q3645" s="49">
        <f t="shared" si="359"/>
        <v>93.158249999999256</v>
      </c>
      <c r="R3645" s="49">
        <f t="shared" si="360"/>
        <v>94.605500000000504</v>
      </c>
    </row>
    <row r="3646" spans="12:18" hidden="1">
      <c r="L3646" s="71"/>
      <c r="M3646" s="48">
        <v>24.12</v>
      </c>
      <c r="N3646" s="49">
        <f t="shared" si="356"/>
        <v>88.138500000000391</v>
      </c>
      <c r="O3646" s="49">
        <f t="shared" si="357"/>
        <v>90.112000000001018</v>
      </c>
      <c r="P3646" s="49">
        <f t="shared" si="358"/>
        <v>91.785499999998621</v>
      </c>
      <c r="Q3646" s="49">
        <f t="shared" si="359"/>
        <v>93.158999999999253</v>
      </c>
      <c r="R3646" s="49">
        <f t="shared" si="360"/>
        <v>94.606000000000506</v>
      </c>
    </row>
    <row r="3647" spans="12:18" hidden="1">
      <c r="L3647" s="71"/>
      <c r="M3647" s="48">
        <v>24.13</v>
      </c>
      <c r="N3647" s="49">
        <f t="shared" si="356"/>
        <v>88.139625000000393</v>
      </c>
      <c r="O3647" s="49">
        <f t="shared" si="357"/>
        <v>90.113000000001023</v>
      </c>
      <c r="P3647" s="49">
        <f t="shared" si="358"/>
        <v>91.786374999998614</v>
      </c>
      <c r="Q3647" s="49">
        <f t="shared" si="359"/>
        <v>93.159749999999249</v>
      </c>
      <c r="R3647" s="49">
        <f t="shared" si="360"/>
        <v>94.606500000000509</v>
      </c>
    </row>
    <row r="3648" spans="12:18" hidden="1">
      <c r="L3648" s="71"/>
      <c r="M3648" s="48">
        <v>24.14</v>
      </c>
      <c r="N3648" s="49">
        <f t="shared" si="356"/>
        <v>88.140750000000395</v>
      </c>
      <c r="O3648" s="49">
        <f t="shared" si="357"/>
        <v>90.114000000001028</v>
      </c>
      <c r="P3648" s="49">
        <f t="shared" si="358"/>
        <v>91.787249999998608</v>
      </c>
      <c r="Q3648" s="49">
        <f t="shared" si="359"/>
        <v>93.160499999999246</v>
      </c>
      <c r="R3648" s="49">
        <f t="shared" si="360"/>
        <v>94.607000000000511</v>
      </c>
    </row>
    <row r="3649" spans="12:18" hidden="1">
      <c r="L3649" s="71"/>
      <c r="M3649" s="48">
        <v>24.15</v>
      </c>
      <c r="N3649" s="49">
        <f t="shared" si="356"/>
        <v>88.141875000000397</v>
      </c>
      <c r="O3649" s="49">
        <f t="shared" si="357"/>
        <v>90.115000000001032</v>
      </c>
      <c r="P3649" s="49">
        <f t="shared" si="358"/>
        <v>91.788124999998601</v>
      </c>
      <c r="Q3649" s="49">
        <f t="shared" si="359"/>
        <v>93.161249999999242</v>
      </c>
      <c r="R3649" s="49">
        <f t="shared" si="360"/>
        <v>94.607500000000513</v>
      </c>
    </row>
    <row r="3650" spans="12:18" hidden="1">
      <c r="L3650" s="71"/>
      <c r="M3650" s="48">
        <v>24.16</v>
      </c>
      <c r="N3650" s="49">
        <f t="shared" si="356"/>
        <v>88.143000000000399</v>
      </c>
      <c r="O3650" s="49">
        <f t="shared" si="357"/>
        <v>90.116000000001037</v>
      </c>
      <c r="P3650" s="49">
        <f t="shared" si="358"/>
        <v>91.788999999998595</v>
      </c>
      <c r="Q3650" s="49">
        <f t="shared" si="359"/>
        <v>93.161999999999239</v>
      </c>
      <c r="R3650" s="49">
        <f t="shared" si="360"/>
        <v>94.608000000000516</v>
      </c>
    </row>
    <row r="3651" spans="12:18" hidden="1">
      <c r="L3651" s="71"/>
      <c r="M3651" s="48">
        <v>24.17</v>
      </c>
      <c r="N3651" s="49">
        <f t="shared" si="356"/>
        <v>88.1441250000004</v>
      </c>
      <c r="O3651" s="49">
        <f t="shared" si="357"/>
        <v>90.117000000001042</v>
      </c>
      <c r="P3651" s="49">
        <f t="shared" si="358"/>
        <v>91.789874999998588</v>
      </c>
      <c r="Q3651" s="49">
        <f t="shared" si="359"/>
        <v>93.162749999999235</v>
      </c>
      <c r="R3651" s="49">
        <f t="shared" si="360"/>
        <v>94.608500000000518</v>
      </c>
    </row>
    <row r="3652" spans="12:18" hidden="1">
      <c r="L3652" s="71"/>
      <c r="M3652" s="48">
        <v>24.18</v>
      </c>
      <c r="N3652" s="49">
        <f t="shared" si="356"/>
        <v>88.145250000000402</v>
      </c>
      <c r="O3652" s="49">
        <f t="shared" si="357"/>
        <v>90.118000000001047</v>
      </c>
      <c r="P3652" s="49">
        <f t="shared" si="358"/>
        <v>91.790749999998582</v>
      </c>
      <c r="Q3652" s="49">
        <f t="shared" si="359"/>
        <v>93.163499999999232</v>
      </c>
      <c r="R3652" s="49">
        <f t="shared" si="360"/>
        <v>94.60900000000052</v>
      </c>
    </row>
    <row r="3653" spans="12:18" hidden="1">
      <c r="L3653" s="71"/>
      <c r="M3653" s="48">
        <v>24.19</v>
      </c>
      <c r="N3653" s="49">
        <f t="shared" si="356"/>
        <v>88.146375000000404</v>
      </c>
      <c r="O3653" s="49">
        <f t="shared" si="357"/>
        <v>90.119000000001051</v>
      </c>
      <c r="P3653" s="49">
        <f t="shared" si="358"/>
        <v>91.791624999998575</v>
      </c>
      <c r="Q3653" s="49">
        <f t="shared" si="359"/>
        <v>93.164249999999228</v>
      </c>
      <c r="R3653" s="49">
        <f t="shared" si="360"/>
        <v>94.609500000000523</v>
      </c>
    </row>
    <row r="3654" spans="12:18" hidden="1">
      <c r="L3654" s="71"/>
      <c r="M3654" s="48">
        <v>24.2</v>
      </c>
      <c r="N3654" s="49">
        <f t="shared" si="356"/>
        <v>88.147500000000406</v>
      </c>
      <c r="O3654" s="49">
        <f t="shared" si="357"/>
        <v>90.120000000001056</v>
      </c>
      <c r="P3654" s="49">
        <f t="shared" si="358"/>
        <v>91.792499999998569</v>
      </c>
      <c r="Q3654" s="49">
        <f t="shared" si="359"/>
        <v>93.164999999999225</v>
      </c>
      <c r="R3654" s="49">
        <f t="shared" si="360"/>
        <v>94.610000000000525</v>
      </c>
    </row>
    <row r="3655" spans="12:18" hidden="1">
      <c r="L3655" s="71"/>
      <c r="M3655" s="48">
        <v>24.21</v>
      </c>
      <c r="N3655" s="49">
        <f t="shared" si="356"/>
        <v>88.148625000000408</v>
      </c>
      <c r="O3655" s="49">
        <f t="shared" si="357"/>
        <v>90.121000000001061</v>
      </c>
      <c r="P3655" s="49">
        <f t="shared" si="358"/>
        <v>91.793374999998562</v>
      </c>
      <c r="Q3655" s="49">
        <f t="shared" si="359"/>
        <v>93.165749999999221</v>
      </c>
      <c r="R3655" s="49">
        <f t="shared" si="360"/>
        <v>94.610500000000528</v>
      </c>
    </row>
    <row r="3656" spans="12:18" hidden="1">
      <c r="L3656" s="71"/>
      <c r="M3656" s="48">
        <v>24.22</v>
      </c>
      <c r="N3656" s="49">
        <f t="shared" si="356"/>
        <v>88.149750000000409</v>
      </c>
      <c r="O3656" s="49">
        <f t="shared" si="357"/>
        <v>90.122000000001066</v>
      </c>
      <c r="P3656" s="49">
        <f t="shared" si="358"/>
        <v>91.794249999998556</v>
      </c>
      <c r="Q3656" s="49">
        <f t="shared" si="359"/>
        <v>93.166499999999218</v>
      </c>
      <c r="R3656" s="49">
        <f t="shared" si="360"/>
        <v>94.61100000000053</v>
      </c>
    </row>
    <row r="3657" spans="12:18" hidden="1">
      <c r="L3657" s="71"/>
      <c r="M3657" s="48">
        <v>24.23</v>
      </c>
      <c r="N3657" s="49">
        <f t="shared" si="356"/>
        <v>88.150875000000411</v>
      </c>
      <c r="O3657" s="49">
        <f t="shared" si="357"/>
        <v>90.12300000000107</v>
      </c>
      <c r="P3657" s="49">
        <f t="shared" si="358"/>
        <v>91.795124999998549</v>
      </c>
      <c r="Q3657" s="49">
        <f t="shared" si="359"/>
        <v>93.167249999999214</v>
      </c>
      <c r="R3657" s="49">
        <f t="shared" si="360"/>
        <v>94.611500000000532</v>
      </c>
    </row>
    <row r="3658" spans="12:18" hidden="1">
      <c r="L3658" s="71"/>
      <c r="M3658" s="48">
        <v>24.24</v>
      </c>
      <c r="N3658" s="49">
        <f t="shared" si="356"/>
        <v>88.152000000000413</v>
      </c>
      <c r="O3658" s="49">
        <f t="shared" si="357"/>
        <v>90.124000000001075</v>
      </c>
      <c r="P3658" s="49">
        <f t="shared" si="358"/>
        <v>91.795999999998543</v>
      </c>
      <c r="Q3658" s="49">
        <f t="shared" si="359"/>
        <v>93.167999999999211</v>
      </c>
      <c r="R3658" s="49">
        <f t="shared" si="360"/>
        <v>94.612000000000535</v>
      </c>
    </row>
    <row r="3659" spans="12:18" hidden="1">
      <c r="L3659" s="71"/>
      <c r="M3659" s="48">
        <v>24.25</v>
      </c>
      <c r="N3659" s="49">
        <f t="shared" si="356"/>
        <v>88.153125000000415</v>
      </c>
      <c r="O3659" s="49">
        <f t="shared" si="357"/>
        <v>90.12500000000108</v>
      </c>
      <c r="P3659" s="49">
        <f t="shared" si="358"/>
        <v>91.796874999998536</v>
      </c>
      <c r="Q3659" s="49">
        <f t="shared" si="359"/>
        <v>93.168749999999207</v>
      </c>
      <c r="R3659" s="49">
        <f t="shared" si="360"/>
        <v>94.612500000000537</v>
      </c>
    </row>
    <row r="3660" spans="12:18" hidden="1">
      <c r="L3660" s="71"/>
      <c r="M3660" s="48">
        <v>24.26</v>
      </c>
      <c r="N3660" s="49">
        <f t="shared" si="356"/>
        <v>88.154250000000417</v>
      </c>
      <c r="O3660" s="49">
        <f t="shared" si="357"/>
        <v>90.126000000001085</v>
      </c>
      <c r="P3660" s="49">
        <f t="shared" si="358"/>
        <v>91.79774999999853</v>
      </c>
      <c r="Q3660" s="49">
        <f t="shared" si="359"/>
        <v>93.169499999999204</v>
      </c>
      <c r="R3660" s="49">
        <f t="shared" si="360"/>
        <v>94.61300000000054</v>
      </c>
    </row>
    <row r="3661" spans="12:18" hidden="1">
      <c r="L3661" s="71"/>
      <c r="M3661" s="48">
        <v>24.27</v>
      </c>
      <c r="N3661" s="49">
        <f t="shared" si="356"/>
        <v>88.155375000000419</v>
      </c>
      <c r="O3661" s="49">
        <f t="shared" si="357"/>
        <v>90.12700000000109</v>
      </c>
      <c r="P3661" s="49">
        <f t="shared" si="358"/>
        <v>91.798624999998523</v>
      </c>
      <c r="Q3661" s="49">
        <f t="shared" si="359"/>
        <v>93.1702499999992</v>
      </c>
      <c r="R3661" s="49">
        <f t="shared" si="360"/>
        <v>94.613500000000542</v>
      </c>
    </row>
    <row r="3662" spans="12:18" hidden="1">
      <c r="L3662" s="71"/>
      <c r="M3662" s="48">
        <v>24.28</v>
      </c>
      <c r="N3662" s="49">
        <f t="shared" si="356"/>
        <v>88.15650000000042</v>
      </c>
      <c r="O3662" s="49">
        <f t="shared" si="357"/>
        <v>90.128000000001094</v>
      </c>
      <c r="P3662" s="49">
        <f t="shared" si="358"/>
        <v>91.799499999998517</v>
      </c>
      <c r="Q3662" s="49">
        <f t="shared" si="359"/>
        <v>93.170999999999196</v>
      </c>
      <c r="R3662" s="49">
        <f t="shared" si="360"/>
        <v>94.614000000000544</v>
      </c>
    </row>
    <row r="3663" spans="12:18" hidden="1">
      <c r="L3663" s="71"/>
      <c r="M3663" s="48">
        <v>24.29</v>
      </c>
      <c r="N3663" s="49">
        <f t="shared" si="356"/>
        <v>88.157625000000422</v>
      </c>
      <c r="O3663" s="49">
        <f t="shared" si="357"/>
        <v>90.129000000001099</v>
      </c>
      <c r="P3663" s="49">
        <f t="shared" si="358"/>
        <v>91.80037499999851</v>
      </c>
      <c r="Q3663" s="49">
        <f t="shared" si="359"/>
        <v>93.171749999999193</v>
      </c>
      <c r="R3663" s="49">
        <f t="shared" si="360"/>
        <v>94.614500000000547</v>
      </c>
    </row>
    <row r="3664" spans="12:18" hidden="1">
      <c r="L3664" s="71"/>
      <c r="M3664" s="48">
        <v>24.3</v>
      </c>
      <c r="N3664" s="49">
        <f t="shared" si="356"/>
        <v>88.158750000000424</v>
      </c>
      <c r="O3664" s="49">
        <f t="shared" si="357"/>
        <v>90.130000000001104</v>
      </c>
      <c r="P3664" s="49">
        <f t="shared" si="358"/>
        <v>91.801249999998504</v>
      </c>
      <c r="Q3664" s="49">
        <f t="shared" si="359"/>
        <v>93.172499999999189</v>
      </c>
      <c r="R3664" s="49">
        <f t="shared" si="360"/>
        <v>94.615000000000549</v>
      </c>
    </row>
    <row r="3665" spans="12:18" hidden="1">
      <c r="L3665" s="71"/>
      <c r="M3665" s="48">
        <v>24.31</v>
      </c>
      <c r="N3665" s="49">
        <f t="shared" si="356"/>
        <v>88.159875000000426</v>
      </c>
      <c r="O3665" s="49">
        <f t="shared" si="357"/>
        <v>90.131000000001109</v>
      </c>
      <c r="P3665" s="49">
        <f t="shared" si="358"/>
        <v>91.802124999998497</v>
      </c>
      <c r="Q3665" s="49">
        <f t="shared" si="359"/>
        <v>93.173249999999186</v>
      </c>
      <c r="R3665" s="49">
        <f t="shared" si="360"/>
        <v>94.615500000000551</v>
      </c>
    </row>
    <row r="3666" spans="12:18" hidden="1">
      <c r="L3666" s="71"/>
      <c r="M3666" s="48">
        <v>24.32</v>
      </c>
      <c r="N3666" s="49">
        <f t="shared" si="356"/>
        <v>88.161000000000428</v>
      </c>
      <c r="O3666" s="49">
        <f t="shared" si="357"/>
        <v>90.132000000001113</v>
      </c>
      <c r="P3666" s="49">
        <f t="shared" si="358"/>
        <v>91.802999999998491</v>
      </c>
      <c r="Q3666" s="49">
        <f t="shared" si="359"/>
        <v>93.173999999999182</v>
      </c>
      <c r="R3666" s="49">
        <f t="shared" si="360"/>
        <v>94.616000000000554</v>
      </c>
    </row>
    <row r="3667" spans="12:18" hidden="1">
      <c r="L3667" s="71"/>
      <c r="M3667" s="48">
        <v>24.33</v>
      </c>
      <c r="N3667" s="49">
        <f t="shared" si="356"/>
        <v>88.16212500000043</v>
      </c>
      <c r="O3667" s="49">
        <f t="shared" si="357"/>
        <v>90.133000000001118</v>
      </c>
      <c r="P3667" s="49">
        <f t="shared" si="358"/>
        <v>91.803874999998484</v>
      </c>
      <c r="Q3667" s="49">
        <f t="shared" si="359"/>
        <v>93.174749999999179</v>
      </c>
      <c r="R3667" s="49">
        <f t="shared" si="360"/>
        <v>94.616500000000556</v>
      </c>
    </row>
    <row r="3668" spans="12:18" hidden="1">
      <c r="L3668" s="71"/>
      <c r="M3668" s="48">
        <v>24.34</v>
      </c>
      <c r="N3668" s="49">
        <f t="shared" si="356"/>
        <v>88.163250000000431</v>
      </c>
      <c r="O3668" s="49">
        <f t="shared" si="357"/>
        <v>90.134000000001123</v>
      </c>
      <c r="P3668" s="49">
        <f t="shared" si="358"/>
        <v>91.804749999998478</v>
      </c>
      <c r="Q3668" s="49">
        <f t="shared" si="359"/>
        <v>93.175499999999175</v>
      </c>
      <c r="R3668" s="49">
        <f t="shared" si="360"/>
        <v>94.617000000000559</v>
      </c>
    </row>
    <row r="3669" spans="12:18" hidden="1">
      <c r="L3669" s="71"/>
      <c r="M3669" s="48">
        <v>24.35</v>
      </c>
      <c r="N3669" s="49">
        <f t="shared" si="356"/>
        <v>88.164375000000433</v>
      </c>
      <c r="O3669" s="49">
        <f t="shared" si="357"/>
        <v>90.135000000001128</v>
      </c>
      <c r="P3669" s="49">
        <f t="shared" si="358"/>
        <v>91.805624999998471</v>
      </c>
      <c r="Q3669" s="49">
        <f t="shared" si="359"/>
        <v>93.176249999999172</v>
      </c>
      <c r="R3669" s="49">
        <f t="shared" si="360"/>
        <v>94.617500000000561</v>
      </c>
    </row>
    <row r="3670" spans="12:18" hidden="1">
      <c r="L3670" s="71"/>
      <c r="M3670" s="48">
        <v>24.36</v>
      </c>
      <c r="N3670" s="49">
        <f t="shared" si="356"/>
        <v>88.165500000000435</v>
      </c>
      <c r="O3670" s="49">
        <f t="shared" si="357"/>
        <v>90.136000000001133</v>
      </c>
      <c r="P3670" s="49">
        <f t="shared" si="358"/>
        <v>91.806499999998465</v>
      </c>
      <c r="Q3670" s="49">
        <f t="shared" si="359"/>
        <v>93.176999999999168</v>
      </c>
      <c r="R3670" s="49">
        <f t="shared" si="360"/>
        <v>94.618000000000563</v>
      </c>
    </row>
    <row r="3671" spans="12:18" hidden="1">
      <c r="L3671" s="71"/>
      <c r="M3671" s="48">
        <v>24.37</v>
      </c>
      <c r="N3671" s="49">
        <f t="shared" si="356"/>
        <v>88.166625000000437</v>
      </c>
      <c r="O3671" s="49">
        <f t="shared" si="357"/>
        <v>90.137000000001137</v>
      </c>
      <c r="P3671" s="49">
        <f t="shared" si="358"/>
        <v>91.807374999998459</v>
      </c>
      <c r="Q3671" s="49">
        <f t="shared" si="359"/>
        <v>93.177749999999165</v>
      </c>
      <c r="R3671" s="49">
        <f t="shared" si="360"/>
        <v>94.618500000000566</v>
      </c>
    </row>
    <row r="3672" spans="12:18" hidden="1">
      <c r="L3672" s="71"/>
      <c r="M3672" s="48">
        <v>24.38</v>
      </c>
      <c r="N3672" s="49">
        <f t="shared" si="356"/>
        <v>88.167750000000439</v>
      </c>
      <c r="O3672" s="49">
        <f t="shared" si="357"/>
        <v>90.138000000001142</v>
      </c>
      <c r="P3672" s="49">
        <f t="shared" si="358"/>
        <v>91.808249999998452</v>
      </c>
      <c r="Q3672" s="49">
        <f t="shared" si="359"/>
        <v>93.178499999999161</v>
      </c>
      <c r="R3672" s="49">
        <f t="shared" si="360"/>
        <v>94.619000000000568</v>
      </c>
    </row>
    <row r="3673" spans="12:18" hidden="1">
      <c r="L3673" s="71"/>
      <c r="M3673" s="48">
        <v>24.39</v>
      </c>
      <c r="N3673" s="49">
        <f t="shared" si="356"/>
        <v>88.16887500000044</v>
      </c>
      <c r="O3673" s="49">
        <f t="shared" si="357"/>
        <v>90.139000000001147</v>
      </c>
      <c r="P3673" s="49">
        <f t="shared" si="358"/>
        <v>91.809124999998446</v>
      </c>
      <c r="Q3673" s="49">
        <f t="shared" si="359"/>
        <v>93.179249999999158</v>
      </c>
      <c r="R3673" s="49">
        <f t="shared" si="360"/>
        <v>94.619500000000571</v>
      </c>
    </row>
    <row r="3674" spans="12:18" hidden="1">
      <c r="L3674" s="71"/>
      <c r="M3674" s="48">
        <v>24.4</v>
      </c>
      <c r="N3674" s="49">
        <f t="shared" si="356"/>
        <v>88.170000000000442</v>
      </c>
      <c r="O3674" s="49">
        <f t="shared" si="357"/>
        <v>90.140000000001152</v>
      </c>
      <c r="P3674" s="49">
        <f t="shared" si="358"/>
        <v>91.809999999998439</v>
      </c>
      <c r="Q3674" s="49">
        <f t="shared" si="359"/>
        <v>93.179999999999154</v>
      </c>
      <c r="R3674" s="49">
        <f t="shared" si="360"/>
        <v>94.620000000000573</v>
      </c>
    </row>
    <row r="3675" spans="12:18" hidden="1">
      <c r="L3675" s="71"/>
      <c r="M3675" s="48">
        <v>24.41</v>
      </c>
      <c r="N3675" s="49">
        <f t="shared" si="356"/>
        <v>88.171125000000444</v>
      </c>
      <c r="O3675" s="49">
        <f t="shared" si="357"/>
        <v>90.141000000001156</v>
      </c>
      <c r="P3675" s="49">
        <f t="shared" si="358"/>
        <v>91.810874999998433</v>
      </c>
      <c r="Q3675" s="49">
        <f t="shared" si="359"/>
        <v>93.180749999999151</v>
      </c>
      <c r="R3675" s="49">
        <f t="shared" si="360"/>
        <v>94.620500000000575</v>
      </c>
    </row>
    <row r="3676" spans="12:18" hidden="1">
      <c r="L3676" s="71"/>
      <c r="M3676" s="48">
        <v>24.42</v>
      </c>
      <c r="N3676" s="49">
        <f t="shared" si="356"/>
        <v>88.172250000000446</v>
      </c>
      <c r="O3676" s="49">
        <f t="shared" si="357"/>
        <v>90.142000000001161</v>
      </c>
      <c r="P3676" s="49">
        <f t="shared" si="358"/>
        <v>91.811749999998426</v>
      </c>
      <c r="Q3676" s="49">
        <f t="shared" si="359"/>
        <v>93.181499999999147</v>
      </c>
      <c r="R3676" s="49">
        <f t="shared" si="360"/>
        <v>94.621000000000578</v>
      </c>
    </row>
    <row r="3677" spans="12:18" hidden="1">
      <c r="L3677" s="71"/>
      <c r="M3677" s="48">
        <v>24.43</v>
      </c>
      <c r="N3677" s="49">
        <f t="shared" si="356"/>
        <v>88.173375000000448</v>
      </c>
      <c r="O3677" s="49">
        <f t="shared" si="357"/>
        <v>90.143000000001166</v>
      </c>
      <c r="P3677" s="49">
        <f t="shared" si="358"/>
        <v>91.81262499999842</v>
      </c>
      <c r="Q3677" s="49">
        <f t="shared" si="359"/>
        <v>93.182249999999144</v>
      </c>
      <c r="R3677" s="49">
        <f t="shared" si="360"/>
        <v>94.62150000000058</v>
      </c>
    </row>
    <row r="3678" spans="12:18" hidden="1">
      <c r="L3678" s="71"/>
      <c r="M3678" s="48">
        <v>24.44</v>
      </c>
      <c r="N3678" s="49">
        <f t="shared" si="356"/>
        <v>88.17450000000045</v>
      </c>
      <c r="O3678" s="49">
        <f t="shared" si="357"/>
        <v>90.144000000001171</v>
      </c>
      <c r="P3678" s="49">
        <f t="shared" si="358"/>
        <v>91.813499999998413</v>
      </c>
      <c r="Q3678" s="49">
        <f t="shared" si="359"/>
        <v>93.18299999999914</v>
      </c>
      <c r="R3678" s="49">
        <f t="shared" si="360"/>
        <v>94.622000000000583</v>
      </c>
    </row>
    <row r="3679" spans="12:18" hidden="1">
      <c r="L3679" s="71"/>
      <c r="M3679" s="48">
        <v>24.45</v>
      </c>
      <c r="N3679" s="49">
        <f t="shared" si="356"/>
        <v>88.175625000000451</v>
      </c>
      <c r="O3679" s="49">
        <f t="shared" si="357"/>
        <v>90.145000000001176</v>
      </c>
      <c r="P3679" s="49">
        <f t="shared" si="358"/>
        <v>91.814374999998407</v>
      </c>
      <c r="Q3679" s="49">
        <f t="shared" si="359"/>
        <v>93.183749999999137</v>
      </c>
      <c r="R3679" s="49">
        <f t="shared" si="360"/>
        <v>94.622500000000585</v>
      </c>
    </row>
    <row r="3680" spans="12:18" hidden="1">
      <c r="L3680" s="71"/>
      <c r="M3680" s="48">
        <v>24.46</v>
      </c>
      <c r="N3680" s="49">
        <f t="shared" si="356"/>
        <v>88.176750000000453</v>
      </c>
      <c r="O3680" s="49">
        <f t="shared" si="357"/>
        <v>90.14600000000118</v>
      </c>
      <c r="P3680" s="49">
        <f t="shared" si="358"/>
        <v>91.8152499999984</v>
      </c>
      <c r="Q3680" s="49">
        <f t="shared" si="359"/>
        <v>93.184499999999133</v>
      </c>
      <c r="R3680" s="49">
        <f t="shared" si="360"/>
        <v>94.623000000000587</v>
      </c>
    </row>
    <row r="3681" spans="12:18" hidden="1">
      <c r="L3681" s="71"/>
      <c r="M3681" s="48">
        <v>24.47</v>
      </c>
      <c r="N3681" s="49">
        <f t="shared" si="356"/>
        <v>88.177875000000455</v>
      </c>
      <c r="O3681" s="49">
        <f t="shared" si="357"/>
        <v>90.147000000001185</v>
      </c>
      <c r="P3681" s="49">
        <f t="shared" si="358"/>
        <v>91.816124999998394</v>
      </c>
      <c r="Q3681" s="49">
        <f t="shared" si="359"/>
        <v>93.185249999999129</v>
      </c>
      <c r="R3681" s="49">
        <f t="shared" si="360"/>
        <v>94.62350000000059</v>
      </c>
    </row>
    <row r="3682" spans="12:18" hidden="1">
      <c r="L3682" s="71"/>
      <c r="M3682" s="48">
        <v>24.48</v>
      </c>
      <c r="N3682" s="49">
        <f t="shared" si="356"/>
        <v>88.179000000000457</v>
      </c>
      <c r="O3682" s="49">
        <f t="shared" si="357"/>
        <v>90.14800000000119</v>
      </c>
      <c r="P3682" s="49">
        <f t="shared" si="358"/>
        <v>91.816999999998387</v>
      </c>
      <c r="Q3682" s="49">
        <f t="shared" si="359"/>
        <v>93.185999999999126</v>
      </c>
      <c r="R3682" s="49">
        <f t="shared" si="360"/>
        <v>94.624000000000592</v>
      </c>
    </row>
    <row r="3683" spans="12:18" hidden="1">
      <c r="L3683" s="71"/>
      <c r="M3683" s="48">
        <v>24.49</v>
      </c>
      <c r="N3683" s="49">
        <f t="shared" si="356"/>
        <v>88.180125000000459</v>
      </c>
      <c r="O3683" s="49">
        <f t="shared" si="357"/>
        <v>90.149000000001195</v>
      </c>
      <c r="P3683" s="49">
        <f t="shared" si="358"/>
        <v>91.817874999998381</v>
      </c>
      <c r="Q3683" s="49">
        <f t="shared" si="359"/>
        <v>93.186749999999122</v>
      </c>
      <c r="R3683" s="49">
        <f t="shared" si="360"/>
        <v>94.624500000000594</v>
      </c>
    </row>
    <row r="3684" spans="12:18" hidden="1">
      <c r="L3684" s="71"/>
      <c r="M3684" s="48">
        <v>24.5</v>
      </c>
      <c r="N3684" s="49">
        <f t="shared" si="356"/>
        <v>88.18125000000046</v>
      </c>
      <c r="O3684" s="49">
        <f t="shared" si="357"/>
        <v>90.150000000001199</v>
      </c>
      <c r="P3684" s="49">
        <f t="shared" si="358"/>
        <v>91.818749999998374</v>
      </c>
      <c r="Q3684" s="49">
        <f t="shared" si="359"/>
        <v>93.187499999999119</v>
      </c>
      <c r="R3684" s="49">
        <f t="shared" si="360"/>
        <v>94.625000000000597</v>
      </c>
    </row>
    <row r="3685" spans="12:18" hidden="1">
      <c r="L3685" s="71"/>
      <c r="M3685" s="48">
        <v>24.51</v>
      </c>
      <c r="N3685" s="49">
        <f t="shared" si="356"/>
        <v>88.182375000000462</v>
      </c>
      <c r="O3685" s="49">
        <f t="shared" si="357"/>
        <v>90.151000000001204</v>
      </c>
      <c r="P3685" s="49">
        <f t="shared" si="358"/>
        <v>91.819624999998368</v>
      </c>
      <c r="Q3685" s="49">
        <f t="shared" si="359"/>
        <v>93.188249999999115</v>
      </c>
      <c r="R3685" s="49">
        <f t="shared" si="360"/>
        <v>94.625500000000599</v>
      </c>
    </row>
    <row r="3686" spans="12:18" hidden="1">
      <c r="L3686" s="71"/>
      <c r="M3686" s="48">
        <v>24.52</v>
      </c>
      <c r="N3686" s="49">
        <f t="shared" si="356"/>
        <v>88.183500000000464</v>
      </c>
      <c r="O3686" s="49">
        <f t="shared" si="357"/>
        <v>90.152000000001209</v>
      </c>
      <c r="P3686" s="49">
        <f t="shared" si="358"/>
        <v>91.820499999998361</v>
      </c>
      <c r="Q3686" s="49">
        <f t="shared" si="359"/>
        <v>93.188999999999112</v>
      </c>
      <c r="R3686" s="49">
        <f t="shared" si="360"/>
        <v>94.626000000000602</v>
      </c>
    </row>
    <row r="3687" spans="12:18" hidden="1">
      <c r="L3687" s="71"/>
      <c r="M3687" s="48">
        <v>24.53</v>
      </c>
      <c r="N3687" s="49">
        <f t="shared" si="356"/>
        <v>88.184625000000466</v>
      </c>
      <c r="O3687" s="49">
        <f t="shared" si="357"/>
        <v>90.153000000001214</v>
      </c>
      <c r="P3687" s="49">
        <f t="shared" si="358"/>
        <v>91.821374999998355</v>
      </c>
      <c r="Q3687" s="49">
        <f t="shared" si="359"/>
        <v>93.189749999999108</v>
      </c>
      <c r="R3687" s="49">
        <f t="shared" si="360"/>
        <v>94.626500000000604</v>
      </c>
    </row>
    <row r="3688" spans="12:18" hidden="1">
      <c r="L3688" s="71"/>
      <c r="M3688" s="48">
        <v>24.54</v>
      </c>
      <c r="N3688" s="49">
        <f t="shared" si="356"/>
        <v>88.185750000000468</v>
      </c>
      <c r="O3688" s="49">
        <f t="shared" si="357"/>
        <v>90.154000000001218</v>
      </c>
      <c r="P3688" s="49">
        <f t="shared" si="358"/>
        <v>91.822249999998348</v>
      </c>
      <c r="Q3688" s="49">
        <f t="shared" si="359"/>
        <v>93.190499999999105</v>
      </c>
      <c r="R3688" s="49">
        <f t="shared" si="360"/>
        <v>94.627000000000606</v>
      </c>
    </row>
    <row r="3689" spans="12:18" hidden="1">
      <c r="L3689" s="71"/>
      <c r="M3689" s="48">
        <v>24.55</v>
      </c>
      <c r="N3689" s="49">
        <f t="shared" si="356"/>
        <v>88.18687500000047</v>
      </c>
      <c r="O3689" s="49">
        <f t="shared" si="357"/>
        <v>90.155000000001223</v>
      </c>
      <c r="P3689" s="49">
        <f t="shared" si="358"/>
        <v>91.823124999998342</v>
      </c>
      <c r="Q3689" s="49">
        <f t="shared" si="359"/>
        <v>93.191249999999101</v>
      </c>
      <c r="R3689" s="49">
        <f t="shared" si="360"/>
        <v>94.627500000000609</v>
      </c>
    </row>
    <row r="3690" spans="12:18" hidden="1">
      <c r="L3690" s="71"/>
      <c r="M3690" s="48">
        <v>24.56</v>
      </c>
      <c r="N3690" s="49">
        <f t="shared" si="356"/>
        <v>88.188000000000471</v>
      </c>
      <c r="O3690" s="49">
        <f t="shared" si="357"/>
        <v>90.156000000001228</v>
      </c>
      <c r="P3690" s="49">
        <f t="shared" si="358"/>
        <v>91.823999999998335</v>
      </c>
      <c r="Q3690" s="49">
        <f t="shared" si="359"/>
        <v>93.191999999999098</v>
      </c>
      <c r="R3690" s="49">
        <f t="shared" si="360"/>
        <v>94.628000000000611</v>
      </c>
    </row>
    <row r="3691" spans="12:18" hidden="1">
      <c r="L3691" s="71"/>
      <c r="M3691" s="48">
        <v>24.57</v>
      </c>
      <c r="N3691" s="49">
        <f t="shared" si="356"/>
        <v>88.189125000000473</v>
      </c>
      <c r="O3691" s="49">
        <f t="shared" si="357"/>
        <v>90.157000000001233</v>
      </c>
      <c r="P3691" s="49">
        <f t="shared" si="358"/>
        <v>91.824874999998329</v>
      </c>
      <c r="Q3691" s="49">
        <f t="shared" si="359"/>
        <v>93.192749999999094</v>
      </c>
      <c r="R3691" s="49">
        <f t="shared" si="360"/>
        <v>94.628500000000614</v>
      </c>
    </row>
    <row r="3692" spans="12:18" hidden="1">
      <c r="L3692" s="71"/>
      <c r="M3692" s="48">
        <v>24.58</v>
      </c>
      <c r="N3692" s="49">
        <f t="shared" ref="N3692:N3755" si="361">N3691+0.001125</f>
        <v>88.190250000000475</v>
      </c>
      <c r="O3692" s="49">
        <f t="shared" ref="O3692:O3755" si="362">O3691+0.001</f>
        <v>90.158000000001238</v>
      </c>
      <c r="P3692" s="49">
        <f t="shared" ref="P3692:P3755" si="363">P3691+0.000875</f>
        <v>91.825749999998322</v>
      </c>
      <c r="Q3692" s="49">
        <f t="shared" ref="Q3692:Q3755" si="364">Q3691+0.00075</f>
        <v>93.193499999999091</v>
      </c>
      <c r="R3692" s="49">
        <f t="shared" ref="R3692:R3755" si="365">R3691+0.0005</f>
        <v>94.629000000000616</v>
      </c>
    </row>
    <row r="3693" spans="12:18" hidden="1">
      <c r="L3693" s="71"/>
      <c r="M3693" s="48">
        <v>24.59</v>
      </c>
      <c r="N3693" s="49">
        <f t="shared" si="361"/>
        <v>88.191375000000477</v>
      </c>
      <c r="O3693" s="49">
        <f t="shared" si="362"/>
        <v>90.159000000001242</v>
      </c>
      <c r="P3693" s="49">
        <f t="shared" si="363"/>
        <v>91.826624999998316</v>
      </c>
      <c r="Q3693" s="49">
        <f t="shared" si="364"/>
        <v>93.194249999999087</v>
      </c>
      <c r="R3693" s="49">
        <f t="shared" si="365"/>
        <v>94.629500000000618</v>
      </c>
    </row>
    <row r="3694" spans="12:18" hidden="1">
      <c r="L3694" s="71"/>
      <c r="M3694" s="48">
        <v>24.6</v>
      </c>
      <c r="N3694" s="49">
        <f t="shared" si="361"/>
        <v>88.192500000000479</v>
      </c>
      <c r="O3694" s="49">
        <f t="shared" si="362"/>
        <v>90.160000000001247</v>
      </c>
      <c r="P3694" s="49">
        <f t="shared" si="363"/>
        <v>91.827499999998309</v>
      </c>
      <c r="Q3694" s="49">
        <f t="shared" si="364"/>
        <v>93.194999999999084</v>
      </c>
      <c r="R3694" s="49">
        <f t="shared" si="365"/>
        <v>94.630000000000621</v>
      </c>
    </row>
    <row r="3695" spans="12:18" hidden="1">
      <c r="L3695" s="71"/>
      <c r="M3695" s="48">
        <v>24.61</v>
      </c>
      <c r="N3695" s="49">
        <f t="shared" si="361"/>
        <v>88.19362500000048</v>
      </c>
      <c r="O3695" s="49">
        <f t="shared" si="362"/>
        <v>90.161000000001252</v>
      </c>
      <c r="P3695" s="49">
        <f t="shared" si="363"/>
        <v>91.828374999998303</v>
      </c>
      <c r="Q3695" s="49">
        <f t="shared" si="364"/>
        <v>93.19574999999908</v>
      </c>
      <c r="R3695" s="49">
        <f t="shared" si="365"/>
        <v>94.630500000000623</v>
      </c>
    </row>
    <row r="3696" spans="12:18" hidden="1">
      <c r="L3696" s="71"/>
      <c r="M3696" s="48">
        <v>24.62</v>
      </c>
      <c r="N3696" s="49">
        <f t="shared" si="361"/>
        <v>88.194750000000482</v>
      </c>
      <c r="O3696" s="49">
        <f t="shared" si="362"/>
        <v>90.162000000001257</v>
      </c>
      <c r="P3696" s="49">
        <f t="shared" si="363"/>
        <v>91.829249999998297</v>
      </c>
      <c r="Q3696" s="49">
        <f t="shared" si="364"/>
        <v>93.196499999999077</v>
      </c>
      <c r="R3696" s="49">
        <f t="shared" si="365"/>
        <v>94.631000000000626</v>
      </c>
    </row>
    <row r="3697" spans="12:18" hidden="1">
      <c r="L3697" s="71"/>
      <c r="M3697" s="48">
        <v>24.63</v>
      </c>
      <c r="N3697" s="49">
        <f t="shared" si="361"/>
        <v>88.195875000000484</v>
      </c>
      <c r="O3697" s="49">
        <f t="shared" si="362"/>
        <v>90.163000000001261</v>
      </c>
      <c r="P3697" s="49">
        <f t="shared" si="363"/>
        <v>91.83012499999829</v>
      </c>
      <c r="Q3697" s="49">
        <f t="shared" si="364"/>
        <v>93.197249999999073</v>
      </c>
      <c r="R3697" s="49">
        <f t="shared" si="365"/>
        <v>94.631500000000628</v>
      </c>
    </row>
    <row r="3698" spans="12:18" hidden="1">
      <c r="L3698" s="71"/>
      <c r="M3698" s="48">
        <v>24.64</v>
      </c>
      <c r="N3698" s="49">
        <f t="shared" si="361"/>
        <v>88.197000000000486</v>
      </c>
      <c r="O3698" s="49">
        <f t="shared" si="362"/>
        <v>90.164000000001266</v>
      </c>
      <c r="P3698" s="49">
        <f t="shared" si="363"/>
        <v>91.830999999998284</v>
      </c>
      <c r="Q3698" s="49">
        <f t="shared" si="364"/>
        <v>93.19799999999907</v>
      </c>
      <c r="R3698" s="49">
        <f t="shared" si="365"/>
        <v>94.63200000000063</v>
      </c>
    </row>
    <row r="3699" spans="12:18" hidden="1">
      <c r="L3699" s="71"/>
      <c r="M3699" s="48">
        <v>24.65</v>
      </c>
      <c r="N3699" s="49">
        <f t="shared" si="361"/>
        <v>88.198125000000488</v>
      </c>
      <c r="O3699" s="49">
        <f t="shared" si="362"/>
        <v>90.165000000001271</v>
      </c>
      <c r="P3699" s="49">
        <f t="shared" si="363"/>
        <v>91.831874999998277</v>
      </c>
      <c r="Q3699" s="49">
        <f t="shared" si="364"/>
        <v>93.198749999999066</v>
      </c>
      <c r="R3699" s="49">
        <f t="shared" si="365"/>
        <v>94.632500000000633</v>
      </c>
    </row>
    <row r="3700" spans="12:18" hidden="1">
      <c r="L3700" s="71"/>
      <c r="M3700" s="48">
        <v>24.66</v>
      </c>
      <c r="N3700" s="49">
        <f t="shared" si="361"/>
        <v>88.19925000000049</v>
      </c>
      <c r="O3700" s="49">
        <f t="shared" si="362"/>
        <v>90.166000000001276</v>
      </c>
      <c r="P3700" s="49">
        <f t="shared" si="363"/>
        <v>91.832749999998271</v>
      </c>
      <c r="Q3700" s="49">
        <f t="shared" si="364"/>
        <v>93.199499999999063</v>
      </c>
      <c r="R3700" s="49">
        <f t="shared" si="365"/>
        <v>94.633000000000635</v>
      </c>
    </row>
    <row r="3701" spans="12:18" hidden="1">
      <c r="L3701" s="71"/>
      <c r="M3701" s="48">
        <v>24.67</v>
      </c>
      <c r="N3701" s="49">
        <f t="shared" si="361"/>
        <v>88.200375000000491</v>
      </c>
      <c r="O3701" s="49">
        <f t="shared" si="362"/>
        <v>90.167000000001281</v>
      </c>
      <c r="P3701" s="49">
        <f t="shared" si="363"/>
        <v>91.833624999998264</v>
      </c>
      <c r="Q3701" s="49">
        <f t="shared" si="364"/>
        <v>93.200249999999059</v>
      </c>
      <c r="R3701" s="49">
        <f t="shared" si="365"/>
        <v>94.633500000000637</v>
      </c>
    </row>
    <row r="3702" spans="12:18" hidden="1">
      <c r="L3702" s="71"/>
      <c r="M3702" s="48">
        <v>24.68</v>
      </c>
      <c r="N3702" s="49">
        <f t="shared" si="361"/>
        <v>88.201500000000493</v>
      </c>
      <c r="O3702" s="49">
        <f t="shared" si="362"/>
        <v>90.168000000001285</v>
      </c>
      <c r="P3702" s="49">
        <f t="shared" si="363"/>
        <v>91.834499999998258</v>
      </c>
      <c r="Q3702" s="49">
        <f t="shared" si="364"/>
        <v>93.200999999999055</v>
      </c>
      <c r="R3702" s="49">
        <f t="shared" si="365"/>
        <v>94.63400000000064</v>
      </c>
    </row>
    <row r="3703" spans="12:18" hidden="1">
      <c r="L3703" s="71"/>
      <c r="M3703" s="48">
        <v>24.69</v>
      </c>
      <c r="N3703" s="49">
        <f t="shared" si="361"/>
        <v>88.202625000000495</v>
      </c>
      <c r="O3703" s="49">
        <f t="shared" si="362"/>
        <v>90.16900000000129</v>
      </c>
      <c r="P3703" s="49">
        <f t="shared" si="363"/>
        <v>91.835374999998251</v>
      </c>
      <c r="Q3703" s="49">
        <f t="shared" si="364"/>
        <v>93.201749999999052</v>
      </c>
      <c r="R3703" s="49">
        <f t="shared" si="365"/>
        <v>94.634500000000642</v>
      </c>
    </row>
    <row r="3704" spans="12:18" hidden="1">
      <c r="L3704" s="71"/>
      <c r="M3704" s="48">
        <v>24.7</v>
      </c>
      <c r="N3704" s="49">
        <f t="shared" si="361"/>
        <v>88.203750000000497</v>
      </c>
      <c r="O3704" s="49">
        <f t="shared" si="362"/>
        <v>90.170000000001295</v>
      </c>
      <c r="P3704" s="49">
        <f t="shared" si="363"/>
        <v>91.836249999998245</v>
      </c>
      <c r="Q3704" s="49">
        <f t="shared" si="364"/>
        <v>93.202499999999048</v>
      </c>
      <c r="R3704" s="49">
        <f t="shared" si="365"/>
        <v>94.635000000000645</v>
      </c>
    </row>
    <row r="3705" spans="12:18" hidden="1">
      <c r="L3705" s="71"/>
      <c r="M3705" s="48">
        <v>24.71</v>
      </c>
      <c r="N3705" s="49">
        <f t="shared" si="361"/>
        <v>88.204875000000499</v>
      </c>
      <c r="O3705" s="49">
        <f t="shared" si="362"/>
        <v>90.1710000000013</v>
      </c>
      <c r="P3705" s="49">
        <f t="shared" si="363"/>
        <v>91.837124999998238</v>
      </c>
      <c r="Q3705" s="49">
        <f t="shared" si="364"/>
        <v>93.203249999999045</v>
      </c>
      <c r="R3705" s="49">
        <f t="shared" si="365"/>
        <v>94.635500000000647</v>
      </c>
    </row>
    <row r="3706" spans="12:18" hidden="1">
      <c r="L3706" s="71"/>
      <c r="M3706" s="48">
        <v>24.72</v>
      </c>
      <c r="N3706" s="49">
        <f t="shared" si="361"/>
        <v>88.2060000000005</v>
      </c>
      <c r="O3706" s="49">
        <f t="shared" si="362"/>
        <v>90.172000000001304</v>
      </c>
      <c r="P3706" s="49">
        <f t="shared" si="363"/>
        <v>91.837999999998232</v>
      </c>
      <c r="Q3706" s="49">
        <f t="shared" si="364"/>
        <v>93.203999999999041</v>
      </c>
      <c r="R3706" s="49">
        <f t="shared" si="365"/>
        <v>94.636000000000649</v>
      </c>
    </row>
    <row r="3707" spans="12:18" hidden="1">
      <c r="L3707" s="71"/>
      <c r="M3707" s="48">
        <v>24.73</v>
      </c>
      <c r="N3707" s="49">
        <f t="shared" si="361"/>
        <v>88.207125000000502</v>
      </c>
      <c r="O3707" s="49">
        <f t="shared" si="362"/>
        <v>90.173000000001309</v>
      </c>
      <c r="P3707" s="49">
        <f t="shared" si="363"/>
        <v>91.838874999998225</v>
      </c>
      <c r="Q3707" s="49">
        <f t="shared" si="364"/>
        <v>93.204749999999038</v>
      </c>
      <c r="R3707" s="49">
        <f t="shared" si="365"/>
        <v>94.636500000000652</v>
      </c>
    </row>
    <row r="3708" spans="12:18" hidden="1">
      <c r="L3708" s="71"/>
      <c r="M3708" s="48">
        <v>24.74</v>
      </c>
      <c r="N3708" s="49">
        <f t="shared" si="361"/>
        <v>88.208250000000504</v>
      </c>
      <c r="O3708" s="49">
        <f t="shared" si="362"/>
        <v>90.174000000001314</v>
      </c>
      <c r="P3708" s="49">
        <f t="shared" si="363"/>
        <v>91.839749999998219</v>
      </c>
      <c r="Q3708" s="49">
        <f t="shared" si="364"/>
        <v>93.205499999999034</v>
      </c>
      <c r="R3708" s="49">
        <f t="shared" si="365"/>
        <v>94.637000000000654</v>
      </c>
    </row>
    <row r="3709" spans="12:18" hidden="1">
      <c r="L3709" s="71"/>
      <c r="M3709" s="48">
        <v>24.75</v>
      </c>
      <c r="N3709" s="49">
        <f t="shared" si="361"/>
        <v>88.209375000000506</v>
      </c>
      <c r="O3709" s="49">
        <f t="shared" si="362"/>
        <v>90.175000000001319</v>
      </c>
      <c r="P3709" s="49">
        <f t="shared" si="363"/>
        <v>91.840624999998212</v>
      </c>
      <c r="Q3709" s="49">
        <f t="shared" si="364"/>
        <v>93.206249999999031</v>
      </c>
      <c r="R3709" s="49">
        <f t="shared" si="365"/>
        <v>94.637500000000657</v>
      </c>
    </row>
    <row r="3710" spans="12:18" hidden="1">
      <c r="L3710" s="71"/>
      <c r="M3710" s="48">
        <v>24.76</v>
      </c>
      <c r="N3710" s="49">
        <f t="shared" si="361"/>
        <v>88.210500000000508</v>
      </c>
      <c r="O3710" s="49">
        <f t="shared" si="362"/>
        <v>90.176000000001324</v>
      </c>
      <c r="P3710" s="49">
        <f t="shared" si="363"/>
        <v>91.841499999998206</v>
      </c>
      <c r="Q3710" s="49">
        <f t="shared" si="364"/>
        <v>93.206999999999027</v>
      </c>
      <c r="R3710" s="49">
        <f t="shared" si="365"/>
        <v>94.638000000000659</v>
      </c>
    </row>
    <row r="3711" spans="12:18" hidden="1">
      <c r="L3711" s="71"/>
      <c r="M3711" s="48">
        <v>24.77</v>
      </c>
      <c r="N3711" s="49">
        <f t="shared" si="361"/>
        <v>88.21162500000051</v>
      </c>
      <c r="O3711" s="49">
        <f t="shared" si="362"/>
        <v>90.177000000001328</v>
      </c>
      <c r="P3711" s="49">
        <f t="shared" si="363"/>
        <v>91.842374999998199</v>
      </c>
      <c r="Q3711" s="49">
        <f t="shared" si="364"/>
        <v>93.207749999999024</v>
      </c>
      <c r="R3711" s="49">
        <f t="shared" si="365"/>
        <v>94.638500000000661</v>
      </c>
    </row>
    <row r="3712" spans="12:18" hidden="1">
      <c r="L3712" s="71"/>
      <c r="M3712" s="48">
        <v>24.78</v>
      </c>
      <c r="N3712" s="49">
        <f t="shared" si="361"/>
        <v>88.212750000000511</v>
      </c>
      <c r="O3712" s="49">
        <f t="shared" si="362"/>
        <v>90.178000000001333</v>
      </c>
      <c r="P3712" s="49">
        <f t="shared" si="363"/>
        <v>91.843249999998193</v>
      </c>
      <c r="Q3712" s="49">
        <f t="shared" si="364"/>
        <v>93.20849999999902</v>
      </c>
      <c r="R3712" s="49">
        <f t="shared" si="365"/>
        <v>94.639000000000664</v>
      </c>
    </row>
    <row r="3713" spans="12:18" hidden="1">
      <c r="L3713" s="71"/>
      <c r="M3713" s="48">
        <v>24.79</v>
      </c>
      <c r="N3713" s="49">
        <f t="shared" si="361"/>
        <v>88.213875000000513</v>
      </c>
      <c r="O3713" s="49">
        <f t="shared" si="362"/>
        <v>90.179000000001338</v>
      </c>
      <c r="P3713" s="49">
        <f t="shared" si="363"/>
        <v>91.844124999998186</v>
      </c>
      <c r="Q3713" s="49">
        <f t="shared" si="364"/>
        <v>93.209249999999017</v>
      </c>
      <c r="R3713" s="49">
        <f t="shared" si="365"/>
        <v>94.639500000000666</v>
      </c>
    </row>
    <row r="3714" spans="12:18" hidden="1">
      <c r="L3714" s="71"/>
      <c r="M3714" s="48">
        <v>24.8</v>
      </c>
      <c r="N3714" s="49">
        <f t="shared" si="361"/>
        <v>88.215000000000515</v>
      </c>
      <c r="O3714" s="49">
        <f t="shared" si="362"/>
        <v>90.180000000001343</v>
      </c>
      <c r="P3714" s="49">
        <f t="shared" si="363"/>
        <v>91.84499999999818</v>
      </c>
      <c r="Q3714" s="49">
        <f t="shared" si="364"/>
        <v>93.209999999999013</v>
      </c>
      <c r="R3714" s="49">
        <f t="shared" si="365"/>
        <v>94.640000000000668</v>
      </c>
    </row>
    <row r="3715" spans="12:18" hidden="1">
      <c r="L3715" s="71"/>
      <c r="M3715" s="48">
        <v>24.81</v>
      </c>
      <c r="N3715" s="49">
        <f t="shared" si="361"/>
        <v>88.216125000000517</v>
      </c>
      <c r="O3715" s="49">
        <f t="shared" si="362"/>
        <v>90.181000000001347</v>
      </c>
      <c r="P3715" s="49">
        <f t="shared" si="363"/>
        <v>91.845874999998173</v>
      </c>
      <c r="Q3715" s="49">
        <f t="shared" si="364"/>
        <v>93.21074999999901</v>
      </c>
      <c r="R3715" s="49">
        <f t="shared" si="365"/>
        <v>94.640500000000671</v>
      </c>
    </row>
    <row r="3716" spans="12:18" hidden="1">
      <c r="L3716" s="71"/>
      <c r="M3716" s="48">
        <v>24.82</v>
      </c>
      <c r="N3716" s="49">
        <f t="shared" si="361"/>
        <v>88.217250000000519</v>
      </c>
      <c r="O3716" s="49">
        <f t="shared" si="362"/>
        <v>90.182000000001352</v>
      </c>
      <c r="P3716" s="49">
        <f t="shared" si="363"/>
        <v>91.846749999998167</v>
      </c>
      <c r="Q3716" s="49">
        <f t="shared" si="364"/>
        <v>93.211499999999006</v>
      </c>
      <c r="R3716" s="49">
        <f t="shared" si="365"/>
        <v>94.641000000000673</v>
      </c>
    </row>
    <row r="3717" spans="12:18" hidden="1">
      <c r="L3717" s="71"/>
      <c r="M3717" s="48">
        <v>24.83</v>
      </c>
      <c r="N3717" s="49">
        <f t="shared" si="361"/>
        <v>88.21837500000052</v>
      </c>
      <c r="O3717" s="49">
        <f t="shared" si="362"/>
        <v>90.183000000001357</v>
      </c>
      <c r="P3717" s="49">
        <f t="shared" si="363"/>
        <v>91.84762499999816</v>
      </c>
      <c r="Q3717" s="49">
        <f t="shared" si="364"/>
        <v>93.212249999999003</v>
      </c>
      <c r="R3717" s="49">
        <f t="shared" si="365"/>
        <v>94.641500000000676</v>
      </c>
    </row>
    <row r="3718" spans="12:18" hidden="1">
      <c r="L3718" s="71"/>
      <c r="M3718" s="48">
        <v>24.84</v>
      </c>
      <c r="N3718" s="49">
        <f t="shared" si="361"/>
        <v>88.219500000000522</v>
      </c>
      <c r="O3718" s="49">
        <f t="shared" si="362"/>
        <v>90.184000000001362</v>
      </c>
      <c r="P3718" s="49">
        <f t="shared" si="363"/>
        <v>91.848499999998154</v>
      </c>
      <c r="Q3718" s="49">
        <f t="shared" si="364"/>
        <v>93.212999999998999</v>
      </c>
      <c r="R3718" s="49">
        <f t="shared" si="365"/>
        <v>94.642000000000678</v>
      </c>
    </row>
    <row r="3719" spans="12:18" hidden="1">
      <c r="L3719" s="71"/>
      <c r="M3719" s="48">
        <v>24.85</v>
      </c>
      <c r="N3719" s="49">
        <f t="shared" si="361"/>
        <v>88.220625000000524</v>
      </c>
      <c r="O3719" s="49">
        <f t="shared" si="362"/>
        <v>90.185000000001367</v>
      </c>
      <c r="P3719" s="49">
        <f t="shared" si="363"/>
        <v>91.849374999998147</v>
      </c>
      <c r="Q3719" s="49">
        <f t="shared" si="364"/>
        <v>93.213749999998996</v>
      </c>
      <c r="R3719" s="49">
        <f t="shared" si="365"/>
        <v>94.64250000000068</v>
      </c>
    </row>
    <row r="3720" spans="12:18" hidden="1">
      <c r="L3720" s="71"/>
      <c r="M3720" s="48">
        <v>24.86</v>
      </c>
      <c r="N3720" s="49">
        <f t="shared" si="361"/>
        <v>88.221750000000526</v>
      </c>
      <c r="O3720" s="49">
        <f t="shared" si="362"/>
        <v>90.186000000001371</v>
      </c>
      <c r="P3720" s="49">
        <f t="shared" si="363"/>
        <v>91.850249999998141</v>
      </c>
      <c r="Q3720" s="49">
        <f t="shared" si="364"/>
        <v>93.214499999998992</v>
      </c>
      <c r="R3720" s="49">
        <f t="shared" si="365"/>
        <v>94.643000000000683</v>
      </c>
    </row>
    <row r="3721" spans="12:18" hidden="1">
      <c r="L3721" s="71"/>
      <c r="M3721" s="48">
        <v>24.87</v>
      </c>
      <c r="N3721" s="49">
        <f t="shared" si="361"/>
        <v>88.222875000000528</v>
      </c>
      <c r="O3721" s="49">
        <f t="shared" si="362"/>
        <v>90.187000000001376</v>
      </c>
      <c r="P3721" s="49">
        <f t="shared" si="363"/>
        <v>91.851124999998135</v>
      </c>
      <c r="Q3721" s="49">
        <f t="shared" si="364"/>
        <v>93.215249999998989</v>
      </c>
      <c r="R3721" s="49">
        <f t="shared" si="365"/>
        <v>94.643500000000685</v>
      </c>
    </row>
    <row r="3722" spans="12:18" hidden="1">
      <c r="L3722" s="71"/>
      <c r="M3722" s="48">
        <v>24.88</v>
      </c>
      <c r="N3722" s="49">
        <f t="shared" si="361"/>
        <v>88.22400000000053</v>
      </c>
      <c r="O3722" s="49">
        <f t="shared" si="362"/>
        <v>90.188000000001381</v>
      </c>
      <c r="P3722" s="49">
        <f t="shared" si="363"/>
        <v>91.851999999998128</v>
      </c>
      <c r="Q3722" s="49">
        <f t="shared" si="364"/>
        <v>93.215999999998985</v>
      </c>
      <c r="R3722" s="49">
        <f t="shared" si="365"/>
        <v>94.644000000000688</v>
      </c>
    </row>
    <row r="3723" spans="12:18" hidden="1">
      <c r="L3723" s="71"/>
      <c r="M3723" s="48">
        <v>24.89</v>
      </c>
      <c r="N3723" s="49">
        <f t="shared" si="361"/>
        <v>88.225125000000531</v>
      </c>
      <c r="O3723" s="49">
        <f t="shared" si="362"/>
        <v>90.189000000001386</v>
      </c>
      <c r="P3723" s="49">
        <f t="shared" si="363"/>
        <v>91.852874999998122</v>
      </c>
      <c r="Q3723" s="49">
        <f t="shared" si="364"/>
        <v>93.216749999998981</v>
      </c>
      <c r="R3723" s="49">
        <f t="shared" si="365"/>
        <v>94.64450000000069</v>
      </c>
    </row>
    <row r="3724" spans="12:18" hidden="1">
      <c r="L3724" s="71"/>
      <c r="M3724" s="48">
        <v>24.9</v>
      </c>
      <c r="N3724" s="49">
        <f t="shared" si="361"/>
        <v>88.226250000000533</v>
      </c>
      <c r="O3724" s="49">
        <f t="shared" si="362"/>
        <v>90.19000000000139</v>
      </c>
      <c r="P3724" s="49">
        <f t="shared" si="363"/>
        <v>91.853749999998115</v>
      </c>
      <c r="Q3724" s="49">
        <f t="shared" si="364"/>
        <v>93.217499999998978</v>
      </c>
      <c r="R3724" s="49">
        <f t="shared" si="365"/>
        <v>94.645000000000692</v>
      </c>
    </row>
    <row r="3725" spans="12:18" hidden="1">
      <c r="L3725" s="71"/>
      <c r="M3725" s="48">
        <v>24.91</v>
      </c>
      <c r="N3725" s="49">
        <f t="shared" si="361"/>
        <v>88.227375000000535</v>
      </c>
      <c r="O3725" s="49">
        <f t="shared" si="362"/>
        <v>90.191000000001395</v>
      </c>
      <c r="P3725" s="49">
        <f t="shared" si="363"/>
        <v>91.854624999998109</v>
      </c>
      <c r="Q3725" s="49">
        <f t="shared" si="364"/>
        <v>93.218249999998974</v>
      </c>
      <c r="R3725" s="49">
        <f t="shared" si="365"/>
        <v>94.645500000000695</v>
      </c>
    </row>
    <row r="3726" spans="12:18" hidden="1">
      <c r="L3726" s="71"/>
      <c r="M3726" s="48">
        <v>24.92</v>
      </c>
      <c r="N3726" s="49">
        <f t="shared" si="361"/>
        <v>88.228500000000537</v>
      </c>
      <c r="O3726" s="49">
        <f t="shared" si="362"/>
        <v>90.1920000000014</v>
      </c>
      <c r="P3726" s="49">
        <f t="shared" si="363"/>
        <v>91.855499999998102</v>
      </c>
      <c r="Q3726" s="49">
        <f t="shared" si="364"/>
        <v>93.218999999998971</v>
      </c>
      <c r="R3726" s="49">
        <f t="shared" si="365"/>
        <v>94.646000000000697</v>
      </c>
    </row>
    <row r="3727" spans="12:18" hidden="1">
      <c r="L3727" s="71"/>
      <c r="M3727" s="48">
        <v>24.93</v>
      </c>
      <c r="N3727" s="49">
        <f t="shared" si="361"/>
        <v>88.229625000000539</v>
      </c>
      <c r="O3727" s="49">
        <f t="shared" si="362"/>
        <v>90.193000000001405</v>
      </c>
      <c r="P3727" s="49">
        <f t="shared" si="363"/>
        <v>91.856374999998096</v>
      </c>
      <c r="Q3727" s="49">
        <f t="shared" si="364"/>
        <v>93.219749999998967</v>
      </c>
      <c r="R3727" s="49">
        <f t="shared" si="365"/>
        <v>94.6465000000007</v>
      </c>
    </row>
    <row r="3728" spans="12:18" hidden="1">
      <c r="L3728" s="71"/>
      <c r="M3728" s="48">
        <v>24.94</v>
      </c>
      <c r="N3728" s="49">
        <f t="shared" si="361"/>
        <v>88.23075000000054</v>
      </c>
      <c r="O3728" s="49">
        <f t="shared" si="362"/>
        <v>90.194000000001409</v>
      </c>
      <c r="P3728" s="49">
        <f t="shared" si="363"/>
        <v>91.857249999998089</v>
      </c>
      <c r="Q3728" s="49">
        <f t="shared" si="364"/>
        <v>93.220499999998964</v>
      </c>
      <c r="R3728" s="49">
        <f t="shared" si="365"/>
        <v>94.647000000000702</v>
      </c>
    </row>
    <row r="3729" spans="12:18" hidden="1">
      <c r="L3729" s="71"/>
      <c r="M3729" s="48">
        <v>24.95</v>
      </c>
      <c r="N3729" s="49">
        <f t="shared" si="361"/>
        <v>88.231875000000542</v>
      </c>
      <c r="O3729" s="49">
        <f t="shared" si="362"/>
        <v>90.195000000001414</v>
      </c>
      <c r="P3729" s="49">
        <f t="shared" si="363"/>
        <v>91.858124999998083</v>
      </c>
      <c r="Q3729" s="49">
        <f t="shared" si="364"/>
        <v>93.22124999999896</v>
      </c>
      <c r="R3729" s="49">
        <f t="shared" si="365"/>
        <v>94.647500000000704</v>
      </c>
    </row>
    <row r="3730" spans="12:18" hidden="1">
      <c r="L3730" s="71"/>
      <c r="M3730" s="48">
        <v>24.96</v>
      </c>
      <c r="N3730" s="49">
        <f t="shared" si="361"/>
        <v>88.233000000000544</v>
      </c>
      <c r="O3730" s="49">
        <f t="shared" si="362"/>
        <v>90.196000000001419</v>
      </c>
      <c r="P3730" s="49">
        <f t="shared" si="363"/>
        <v>91.858999999998076</v>
      </c>
      <c r="Q3730" s="49">
        <f t="shared" si="364"/>
        <v>93.221999999998957</v>
      </c>
      <c r="R3730" s="49">
        <f t="shared" si="365"/>
        <v>94.648000000000707</v>
      </c>
    </row>
    <row r="3731" spans="12:18" hidden="1">
      <c r="L3731" s="71"/>
      <c r="M3731" s="48">
        <v>24.97</v>
      </c>
      <c r="N3731" s="49">
        <f t="shared" si="361"/>
        <v>88.234125000000546</v>
      </c>
      <c r="O3731" s="49">
        <f t="shared" si="362"/>
        <v>90.197000000001424</v>
      </c>
      <c r="P3731" s="49">
        <f t="shared" si="363"/>
        <v>91.85987499999807</v>
      </c>
      <c r="Q3731" s="49">
        <f t="shared" si="364"/>
        <v>93.222749999998953</v>
      </c>
      <c r="R3731" s="49">
        <f t="shared" si="365"/>
        <v>94.648500000000709</v>
      </c>
    </row>
    <row r="3732" spans="12:18" hidden="1">
      <c r="L3732" s="71"/>
      <c r="M3732" s="48">
        <v>24.98</v>
      </c>
      <c r="N3732" s="49">
        <f t="shared" si="361"/>
        <v>88.235250000000548</v>
      </c>
      <c r="O3732" s="49">
        <f t="shared" si="362"/>
        <v>90.198000000001429</v>
      </c>
      <c r="P3732" s="49">
        <f t="shared" si="363"/>
        <v>91.860749999998063</v>
      </c>
      <c r="Q3732" s="49">
        <f t="shared" si="364"/>
        <v>93.22349999999895</v>
      </c>
      <c r="R3732" s="49">
        <f t="shared" si="365"/>
        <v>94.649000000000711</v>
      </c>
    </row>
    <row r="3733" spans="12:18" hidden="1">
      <c r="L3733" s="71"/>
      <c r="M3733" s="48">
        <v>24.99</v>
      </c>
      <c r="N3733" s="49">
        <f t="shared" si="361"/>
        <v>88.23637500000055</v>
      </c>
      <c r="O3733" s="49">
        <f t="shared" si="362"/>
        <v>90.199000000001433</v>
      </c>
      <c r="P3733" s="49">
        <f t="shared" si="363"/>
        <v>91.861624999998057</v>
      </c>
      <c r="Q3733" s="49">
        <f t="shared" si="364"/>
        <v>93.224249999998946</v>
      </c>
      <c r="R3733" s="49">
        <f t="shared" si="365"/>
        <v>94.649500000000714</v>
      </c>
    </row>
    <row r="3734" spans="12:18" hidden="1">
      <c r="L3734" s="71"/>
      <c r="M3734" s="48">
        <v>25</v>
      </c>
      <c r="N3734" s="49">
        <f t="shared" si="361"/>
        <v>88.237500000000551</v>
      </c>
      <c r="O3734" s="49">
        <f t="shared" si="362"/>
        <v>90.200000000001438</v>
      </c>
      <c r="P3734" s="49">
        <f t="shared" si="363"/>
        <v>91.86249999999805</v>
      </c>
      <c r="Q3734" s="49">
        <f t="shared" si="364"/>
        <v>93.224999999998943</v>
      </c>
      <c r="R3734" s="49">
        <f t="shared" si="365"/>
        <v>94.650000000000716</v>
      </c>
    </row>
    <row r="3735" spans="12:18" hidden="1">
      <c r="L3735" s="71"/>
      <c r="M3735" s="48">
        <v>25.01</v>
      </c>
      <c r="N3735" s="49">
        <f t="shared" si="361"/>
        <v>88.238625000000553</v>
      </c>
      <c r="O3735" s="49">
        <f t="shared" si="362"/>
        <v>90.201000000001443</v>
      </c>
      <c r="P3735" s="49">
        <f t="shared" si="363"/>
        <v>91.863374999998044</v>
      </c>
      <c r="Q3735" s="49">
        <f t="shared" si="364"/>
        <v>93.225749999998939</v>
      </c>
      <c r="R3735" s="49">
        <f t="shared" si="365"/>
        <v>94.650500000000719</v>
      </c>
    </row>
    <row r="3736" spans="12:18" hidden="1">
      <c r="L3736" s="71"/>
      <c r="M3736" s="48">
        <v>25.02</v>
      </c>
      <c r="N3736" s="49">
        <f t="shared" si="361"/>
        <v>88.239750000000555</v>
      </c>
      <c r="O3736" s="49">
        <f t="shared" si="362"/>
        <v>90.202000000001448</v>
      </c>
      <c r="P3736" s="49">
        <f t="shared" si="363"/>
        <v>91.864249999998037</v>
      </c>
      <c r="Q3736" s="49">
        <f t="shared" si="364"/>
        <v>93.226499999998936</v>
      </c>
      <c r="R3736" s="49">
        <f t="shared" si="365"/>
        <v>94.651000000000721</v>
      </c>
    </row>
    <row r="3737" spans="12:18" hidden="1">
      <c r="L3737" s="71"/>
      <c r="M3737" s="48">
        <v>25.03</v>
      </c>
      <c r="N3737" s="49">
        <f t="shared" si="361"/>
        <v>88.240875000000557</v>
      </c>
      <c r="O3737" s="49">
        <f t="shared" si="362"/>
        <v>90.203000000001452</v>
      </c>
      <c r="P3737" s="49">
        <f t="shared" si="363"/>
        <v>91.865124999998031</v>
      </c>
      <c r="Q3737" s="49">
        <f t="shared" si="364"/>
        <v>93.227249999998932</v>
      </c>
      <c r="R3737" s="49">
        <f t="shared" si="365"/>
        <v>94.651500000000723</v>
      </c>
    </row>
    <row r="3738" spans="12:18" hidden="1">
      <c r="L3738" s="71"/>
      <c r="M3738" s="48">
        <v>25.04</v>
      </c>
      <c r="N3738" s="49">
        <f t="shared" si="361"/>
        <v>88.242000000000559</v>
      </c>
      <c r="O3738" s="49">
        <f t="shared" si="362"/>
        <v>90.204000000001457</v>
      </c>
      <c r="P3738" s="49">
        <f t="shared" si="363"/>
        <v>91.865999999998024</v>
      </c>
      <c r="Q3738" s="49">
        <f t="shared" si="364"/>
        <v>93.227999999998929</v>
      </c>
      <c r="R3738" s="49">
        <f t="shared" si="365"/>
        <v>94.652000000000726</v>
      </c>
    </row>
    <row r="3739" spans="12:18" hidden="1">
      <c r="L3739" s="71"/>
      <c r="M3739" s="48">
        <v>25.05</v>
      </c>
      <c r="N3739" s="49">
        <f t="shared" si="361"/>
        <v>88.24312500000056</v>
      </c>
      <c r="O3739" s="49">
        <f t="shared" si="362"/>
        <v>90.205000000001462</v>
      </c>
      <c r="P3739" s="49">
        <f t="shared" si="363"/>
        <v>91.866874999998018</v>
      </c>
      <c r="Q3739" s="49">
        <f t="shared" si="364"/>
        <v>93.228749999998925</v>
      </c>
      <c r="R3739" s="49">
        <f t="shared" si="365"/>
        <v>94.652500000000728</v>
      </c>
    </row>
    <row r="3740" spans="12:18" hidden="1">
      <c r="L3740" s="71"/>
      <c r="M3740" s="48">
        <v>25.06</v>
      </c>
      <c r="N3740" s="49">
        <f t="shared" si="361"/>
        <v>88.244250000000562</v>
      </c>
      <c r="O3740" s="49">
        <f t="shared" si="362"/>
        <v>90.206000000001467</v>
      </c>
      <c r="P3740" s="49">
        <f t="shared" si="363"/>
        <v>91.867749999998011</v>
      </c>
      <c r="Q3740" s="49">
        <f t="shared" si="364"/>
        <v>93.229499999998922</v>
      </c>
      <c r="R3740" s="49">
        <f t="shared" si="365"/>
        <v>94.653000000000731</v>
      </c>
    </row>
    <row r="3741" spans="12:18" hidden="1">
      <c r="L3741" s="71"/>
      <c r="M3741" s="48">
        <v>25.07</v>
      </c>
      <c r="N3741" s="49">
        <f t="shared" si="361"/>
        <v>88.245375000000564</v>
      </c>
      <c r="O3741" s="49">
        <f t="shared" si="362"/>
        <v>90.207000000001472</v>
      </c>
      <c r="P3741" s="49">
        <f t="shared" si="363"/>
        <v>91.868624999998005</v>
      </c>
      <c r="Q3741" s="49">
        <f t="shared" si="364"/>
        <v>93.230249999998918</v>
      </c>
      <c r="R3741" s="49">
        <f t="shared" si="365"/>
        <v>94.653500000000733</v>
      </c>
    </row>
    <row r="3742" spans="12:18" hidden="1">
      <c r="L3742" s="71"/>
      <c r="M3742" s="48">
        <v>25.08</v>
      </c>
      <c r="N3742" s="49">
        <f t="shared" si="361"/>
        <v>88.246500000000566</v>
      </c>
      <c r="O3742" s="49">
        <f t="shared" si="362"/>
        <v>90.208000000001476</v>
      </c>
      <c r="P3742" s="49">
        <f t="shared" si="363"/>
        <v>91.869499999997998</v>
      </c>
      <c r="Q3742" s="49">
        <f t="shared" si="364"/>
        <v>93.230999999998915</v>
      </c>
      <c r="R3742" s="49">
        <f t="shared" si="365"/>
        <v>94.654000000000735</v>
      </c>
    </row>
    <row r="3743" spans="12:18" hidden="1">
      <c r="L3743" s="71"/>
      <c r="M3743" s="48">
        <v>25.09</v>
      </c>
      <c r="N3743" s="49">
        <f t="shared" si="361"/>
        <v>88.247625000000568</v>
      </c>
      <c r="O3743" s="49">
        <f t="shared" si="362"/>
        <v>90.209000000001481</v>
      </c>
      <c r="P3743" s="49">
        <f t="shared" si="363"/>
        <v>91.870374999997992</v>
      </c>
      <c r="Q3743" s="49">
        <f t="shared" si="364"/>
        <v>93.231749999998911</v>
      </c>
      <c r="R3743" s="49">
        <f t="shared" si="365"/>
        <v>94.654500000000738</v>
      </c>
    </row>
    <row r="3744" spans="12:18" hidden="1">
      <c r="L3744" s="71"/>
      <c r="M3744" s="48">
        <v>25.1</v>
      </c>
      <c r="N3744" s="49">
        <f t="shared" si="361"/>
        <v>88.24875000000057</v>
      </c>
      <c r="O3744" s="49">
        <f t="shared" si="362"/>
        <v>90.210000000001486</v>
      </c>
      <c r="P3744" s="49">
        <f t="shared" si="363"/>
        <v>91.871249999997985</v>
      </c>
      <c r="Q3744" s="49">
        <f t="shared" si="364"/>
        <v>93.232499999998907</v>
      </c>
      <c r="R3744" s="49">
        <f t="shared" si="365"/>
        <v>94.65500000000074</v>
      </c>
    </row>
    <row r="3745" spans="12:18" hidden="1">
      <c r="L3745" s="71"/>
      <c r="M3745" s="48">
        <v>25.11</v>
      </c>
      <c r="N3745" s="49">
        <f t="shared" si="361"/>
        <v>88.249875000000571</v>
      </c>
      <c r="O3745" s="49">
        <f t="shared" si="362"/>
        <v>90.211000000001491</v>
      </c>
      <c r="P3745" s="49">
        <f t="shared" si="363"/>
        <v>91.872124999997979</v>
      </c>
      <c r="Q3745" s="49">
        <f t="shared" si="364"/>
        <v>93.233249999998904</v>
      </c>
      <c r="R3745" s="49">
        <f t="shared" si="365"/>
        <v>94.655500000000742</v>
      </c>
    </row>
    <row r="3746" spans="12:18" hidden="1">
      <c r="L3746" s="71"/>
      <c r="M3746" s="48">
        <v>25.12</v>
      </c>
      <c r="N3746" s="49">
        <f t="shared" si="361"/>
        <v>88.251000000000573</v>
      </c>
      <c r="O3746" s="49">
        <f t="shared" si="362"/>
        <v>90.212000000001495</v>
      </c>
      <c r="P3746" s="49">
        <f t="shared" si="363"/>
        <v>91.872999999997973</v>
      </c>
      <c r="Q3746" s="49">
        <f t="shared" si="364"/>
        <v>93.2339999999989</v>
      </c>
      <c r="R3746" s="49">
        <f t="shared" si="365"/>
        <v>94.656000000000745</v>
      </c>
    </row>
    <row r="3747" spans="12:18" hidden="1">
      <c r="L3747" s="71"/>
      <c r="M3747" s="48">
        <v>25.13</v>
      </c>
      <c r="N3747" s="49">
        <f t="shared" si="361"/>
        <v>88.252125000000575</v>
      </c>
      <c r="O3747" s="49">
        <f t="shared" si="362"/>
        <v>90.2130000000015</v>
      </c>
      <c r="P3747" s="49">
        <f t="shared" si="363"/>
        <v>91.873874999997966</v>
      </c>
      <c r="Q3747" s="49">
        <f t="shared" si="364"/>
        <v>93.234749999998897</v>
      </c>
      <c r="R3747" s="49">
        <f t="shared" si="365"/>
        <v>94.656500000000747</v>
      </c>
    </row>
    <row r="3748" spans="12:18" hidden="1">
      <c r="L3748" s="71"/>
      <c r="M3748" s="48">
        <v>25.14</v>
      </c>
      <c r="N3748" s="49">
        <f t="shared" si="361"/>
        <v>88.253250000000577</v>
      </c>
      <c r="O3748" s="49">
        <f t="shared" si="362"/>
        <v>90.214000000001505</v>
      </c>
      <c r="P3748" s="49">
        <f t="shared" si="363"/>
        <v>91.87474999999796</v>
      </c>
      <c r="Q3748" s="49">
        <f t="shared" si="364"/>
        <v>93.235499999998893</v>
      </c>
      <c r="R3748" s="49">
        <f t="shared" si="365"/>
        <v>94.65700000000075</v>
      </c>
    </row>
    <row r="3749" spans="12:18" hidden="1">
      <c r="L3749" s="71"/>
      <c r="M3749" s="48">
        <v>25.15</v>
      </c>
      <c r="N3749" s="49">
        <f t="shared" si="361"/>
        <v>88.254375000000579</v>
      </c>
      <c r="O3749" s="49">
        <f t="shared" si="362"/>
        <v>90.21500000000151</v>
      </c>
      <c r="P3749" s="49">
        <f t="shared" si="363"/>
        <v>91.875624999997953</v>
      </c>
      <c r="Q3749" s="49">
        <f t="shared" si="364"/>
        <v>93.23624999999889</v>
      </c>
      <c r="R3749" s="49">
        <f t="shared" si="365"/>
        <v>94.657500000000752</v>
      </c>
    </row>
    <row r="3750" spans="12:18" hidden="1">
      <c r="L3750" s="71"/>
      <c r="M3750" s="48">
        <v>25.16</v>
      </c>
      <c r="N3750" s="49">
        <f t="shared" si="361"/>
        <v>88.25550000000058</v>
      </c>
      <c r="O3750" s="49">
        <f t="shared" si="362"/>
        <v>90.216000000001515</v>
      </c>
      <c r="P3750" s="49">
        <f t="shared" si="363"/>
        <v>91.876499999997947</v>
      </c>
      <c r="Q3750" s="49">
        <f t="shared" si="364"/>
        <v>93.236999999998886</v>
      </c>
      <c r="R3750" s="49">
        <f t="shared" si="365"/>
        <v>94.658000000000754</v>
      </c>
    </row>
    <row r="3751" spans="12:18" hidden="1">
      <c r="L3751" s="71"/>
      <c r="M3751" s="48">
        <v>25.17</v>
      </c>
      <c r="N3751" s="49">
        <f t="shared" si="361"/>
        <v>88.256625000000582</v>
      </c>
      <c r="O3751" s="49">
        <f t="shared" si="362"/>
        <v>90.217000000001519</v>
      </c>
      <c r="P3751" s="49">
        <f t="shared" si="363"/>
        <v>91.87737499999794</v>
      </c>
      <c r="Q3751" s="49">
        <f t="shared" si="364"/>
        <v>93.237749999998883</v>
      </c>
      <c r="R3751" s="49">
        <f t="shared" si="365"/>
        <v>94.658500000000757</v>
      </c>
    </row>
    <row r="3752" spans="12:18" hidden="1">
      <c r="L3752" s="71"/>
      <c r="M3752" s="48">
        <v>25.18</v>
      </c>
      <c r="N3752" s="49">
        <f t="shared" si="361"/>
        <v>88.257750000000584</v>
      </c>
      <c r="O3752" s="49">
        <f t="shared" si="362"/>
        <v>90.218000000001524</v>
      </c>
      <c r="P3752" s="49">
        <f t="shared" si="363"/>
        <v>91.878249999997934</v>
      </c>
      <c r="Q3752" s="49">
        <f t="shared" si="364"/>
        <v>93.238499999998879</v>
      </c>
      <c r="R3752" s="49">
        <f t="shared" si="365"/>
        <v>94.659000000000759</v>
      </c>
    </row>
    <row r="3753" spans="12:18" hidden="1">
      <c r="L3753" s="71"/>
      <c r="M3753" s="48">
        <v>25.19</v>
      </c>
      <c r="N3753" s="49">
        <f t="shared" si="361"/>
        <v>88.258875000000586</v>
      </c>
      <c r="O3753" s="49">
        <f t="shared" si="362"/>
        <v>90.219000000001529</v>
      </c>
      <c r="P3753" s="49">
        <f t="shared" si="363"/>
        <v>91.879124999997927</v>
      </c>
      <c r="Q3753" s="49">
        <f t="shared" si="364"/>
        <v>93.239249999998876</v>
      </c>
      <c r="R3753" s="49">
        <f t="shared" si="365"/>
        <v>94.659500000000762</v>
      </c>
    </row>
    <row r="3754" spans="12:18" hidden="1">
      <c r="L3754" s="71"/>
      <c r="M3754" s="48">
        <v>25.2</v>
      </c>
      <c r="N3754" s="49">
        <f t="shared" si="361"/>
        <v>88.260000000000588</v>
      </c>
      <c r="O3754" s="49">
        <f t="shared" si="362"/>
        <v>90.220000000001534</v>
      </c>
      <c r="P3754" s="49">
        <f t="shared" si="363"/>
        <v>91.879999999997921</v>
      </c>
      <c r="Q3754" s="49">
        <f t="shared" si="364"/>
        <v>93.239999999998872</v>
      </c>
      <c r="R3754" s="49">
        <f t="shared" si="365"/>
        <v>94.660000000000764</v>
      </c>
    </row>
    <row r="3755" spans="12:18" hidden="1">
      <c r="L3755" s="71"/>
      <c r="M3755" s="48">
        <v>25.21</v>
      </c>
      <c r="N3755" s="49">
        <f t="shared" si="361"/>
        <v>88.26112500000059</v>
      </c>
      <c r="O3755" s="49">
        <f t="shared" si="362"/>
        <v>90.221000000001538</v>
      </c>
      <c r="P3755" s="49">
        <f t="shared" si="363"/>
        <v>91.880874999997914</v>
      </c>
      <c r="Q3755" s="49">
        <f t="shared" si="364"/>
        <v>93.240749999998869</v>
      </c>
      <c r="R3755" s="49">
        <f t="shared" si="365"/>
        <v>94.660500000000766</v>
      </c>
    </row>
    <row r="3756" spans="12:18" hidden="1">
      <c r="L3756" s="71"/>
      <c r="M3756" s="48">
        <v>25.22</v>
      </c>
      <c r="N3756" s="49">
        <f t="shared" ref="N3756:N3819" si="366">N3755+0.001125</f>
        <v>88.262250000000591</v>
      </c>
      <c r="O3756" s="49">
        <f t="shared" ref="O3756:O3819" si="367">O3755+0.001</f>
        <v>90.222000000001543</v>
      </c>
      <c r="P3756" s="49">
        <f t="shared" ref="P3756:P3819" si="368">P3755+0.000875</f>
        <v>91.881749999997908</v>
      </c>
      <c r="Q3756" s="49">
        <f t="shared" ref="Q3756:Q3819" si="369">Q3755+0.00075</f>
        <v>93.241499999998865</v>
      </c>
      <c r="R3756" s="49">
        <f t="shared" ref="R3756:R3819" si="370">R3755+0.0005</f>
        <v>94.661000000000769</v>
      </c>
    </row>
    <row r="3757" spans="12:18" hidden="1">
      <c r="L3757" s="71"/>
      <c r="M3757" s="48">
        <v>25.23</v>
      </c>
      <c r="N3757" s="49">
        <f t="shared" si="366"/>
        <v>88.263375000000593</v>
      </c>
      <c r="O3757" s="49">
        <f t="shared" si="367"/>
        <v>90.223000000001548</v>
      </c>
      <c r="P3757" s="49">
        <f t="shared" si="368"/>
        <v>91.882624999997901</v>
      </c>
      <c r="Q3757" s="49">
        <f t="shared" si="369"/>
        <v>93.242249999998862</v>
      </c>
      <c r="R3757" s="49">
        <f t="shared" si="370"/>
        <v>94.661500000000771</v>
      </c>
    </row>
    <row r="3758" spans="12:18" hidden="1">
      <c r="L3758" s="71"/>
      <c r="M3758" s="48">
        <v>25.24</v>
      </c>
      <c r="N3758" s="49">
        <f t="shared" si="366"/>
        <v>88.264500000000595</v>
      </c>
      <c r="O3758" s="49">
        <f t="shared" si="367"/>
        <v>90.224000000001553</v>
      </c>
      <c r="P3758" s="49">
        <f t="shared" si="368"/>
        <v>91.883499999997895</v>
      </c>
      <c r="Q3758" s="49">
        <f t="shared" si="369"/>
        <v>93.242999999998858</v>
      </c>
      <c r="R3758" s="49">
        <f t="shared" si="370"/>
        <v>94.662000000000774</v>
      </c>
    </row>
    <row r="3759" spans="12:18" hidden="1">
      <c r="L3759" s="71"/>
      <c r="M3759" s="48">
        <v>25.25</v>
      </c>
      <c r="N3759" s="49">
        <f t="shared" si="366"/>
        <v>88.265625000000597</v>
      </c>
      <c r="O3759" s="49">
        <f t="shared" si="367"/>
        <v>90.225000000001558</v>
      </c>
      <c r="P3759" s="49">
        <f t="shared" si="368"/>
        <v>91.884374999997888</v>
      </c>
      <c r="Q3759" s="49">
        <f t="shared" si="369"/>
        <v>93.243749999998855</v>
      </c>
      <c r="R3759" s="49">
        <f t="shared" si="370"/>
        <v>94.662500000000776</v>
      </c>
    </row>
    <row r="3760" spans="12:18" hidden="1">
      <c r="L3760" s="71"/>
      <c r="M3760" s="48">
        <v>25.26</v>
      </c>
      <c r="N3760" s="49">
        <f t="shared" si="366"/>
        <v>88.266750000000599</v>
      </c>
      <c r="O3760" s="49">
        <f t="shared" si="367"/>
        <v>90.226000000001562</v>
      </c>
      <c r="P3760" s="49">
        <f t="shared" si="368"/>
        <v>91.885249999997882</v>
      </c>
      <c r="Q3760" s="49">
        <f t="shared" si="369"/>
        <v>93.244499999998851</v>
      </c>
      <c r="R3760" s="49">
        <f t="shared" si="370"/>
        <v>94.663000000000778</v>
      </c>
    </row>
    <row r="3761" spans="12:18" hidden="1">
      <c r="L3761" s="71"/>
      <c r="M3761" s="48">
        <v>25.27</v>
      </c>
      <c r="N3761" s="49">
        <f t="shared" si="366"/>
        <v>88.2678750000006</v>
      </c>
      <c r="O3761" s="49">
        <f t="shared" si="367"/>
        <v>90.227000000001567</v>
      </c>
      <c r="P3761" s="49">
        <f t="shared" si="368"/>
        <v>91.886124999997875</v>
      </c>
      <c r="Q3761" s="49">
        <f t="shared" si="369"/>
        <v>93.245249999998848</v>
      </c>
      <c r="R3761" s="49">
        <f t="shared" si="370"/>
        <v>94.663500000000781</v>
      </c>
    </row>
    <row r="3762" spans="12:18" hidden="1">
      <c r="L3762" s="71"/>
      <c r="M3762" s="48">
        <v>25.28</v>
      </c>
      <c r="N3762" s="49">
        <f t="shared" si="366"/>
        <v>88.269000000000602</v>
      </c>
      <c r="O3762" s="49">
        <f t="shared" si="367"/>
        <v>90.228000000001572</v>
      </c>
      <c r="P3762" s="49">
        <f t="shared" si="368"/>
        <v>91.886999999997869</v>
      </c>
      <c r="Q3762" s="49">
        <f t="shared" si="369"/>
        <v>93.245999999998844</v>
      </c>
      <c r="R3762" s="49">
        <f t="shared" si="370"/>
        <v>94.664000000000783</v>
      </c>
    </row>
    <row r="3763" spans="12:18" hidden="1">
      <c r="L3763" s="71"/>
      <c r="M3763" s="48">
        <v>25.29</v>
      </c>
      <c r="N3763" s="49">
        <f t="shared" si="366"/>
        <v>88.270125000000604</v>
      </c>
      <c r="O3763" s="49">
        <f t="shared" si="367"/>
        <v>90.229000000001577</v>
      </c>
      <c r="P3763" s="49">
        <f t="shared" si="368"/>
        <v>91.887874999997862</v>
      </c>
      <c r="Q3763" s="49">
        <f t="shared" si="369"/>
        <v>93.246749999998841</v>
      </c>
      <c r="R3763" s="49">
        <f t="shared" si="370"/>
        <v>94.664500000000785</v>
      </c>
    </row>
    <row r="3764" spans="12:18" hidden="1">
      <c r="L3764" s="71"/>
      <c r="M3764" s="48">
        <v>25.3</v>
      </c>
      <c r="N3764" s="49">
        <f t="shared" si="366"/>
        <v>88.271250000000606</v>
      </c>
      <c r="O3764" s="49">
        <f t="shared" si="367"/>
        <v>90.230000000001581</v>
      </c>
      <c r="P3764" s="49">
        <f t="shared" si="368"/>
        <v>91.888749999997856</v>
      </c>
      <c r="Q3764" s="49">
        <f t="shared" si="369"/>
        <v>93.247499999998837</v>
      </c>
      <c r="R3764" s="49">
        <f t="shared" si="370"/>
        <v>94.665000000000788</v>
      </c>
    </row>
    <row r="3765" spans="12:18" hidden="1">
      <c r="L3765" s="71"/>
      <c r="M3765" s="48">
        <v>25.31</v>
      </c>
      <c r="N3765" s="49">
        <f t="shared" si="366"/>
        <v>88.272375000000608</v>
      </c>
      <c r="O3765" s="49">
        <f t="shared" si="367"/>
        <v>90.231000000001586</v>
      </c>
      <c r="P3765" s="49">
        <f t="shared" si="368"/>
        <v>91.889624999997849</v>
      </c>
      <c r="Q3765" s="49">
        <f t="shared" si="369"/>
        <v>93.248249999998833</v>
      </c>
      <c r="R3765" s="49">
        <f t="shared" si="370"/>
        <v>94.66550000000079</v>
      </c>
    </row>
    <row r="3766" spans="12:18" hidden="1">
      <c r="L3766" s="71"/>
      <c r="M3766" s="48">
        <v>25.32</v>
      </c>
      <c r="N3766" s="49">
        <f t="shared" si="366"/>
        <v>88.27350000000061</v>
      </c>
      <c r="O3766" s="49">
        <f t="shared" si="367"/>
        <v>90.232000000001591</v>
      </c>
      <c r="P3766" s="49">
        <f t="shared" si="368"/>
        <v>91.890499999997843</v>
      </c>
      <c r="Q3766" s="49">
        <f t="shared" si="369"/>
        <v>93.24899999999883</v>
      </c>
      <c r="R3766" s="49">
        <f t="shared" si="370"/>
        <v>94.666000000000793</v>
      </c>
    </row>
    <row r="3767" spans="12:18" hidden="1">
      <c r="L3767" s="71"/>
      <c r="M3767" s="48">
        <v>25.33</v>
      </c>
      <c r="N3767" s="49">
        <f t="shared" si="366"/>
        <v>88.274625000000611</v>
      </c>
      <c r="O3767" s="49">
        <f t="shared" si="367"/>
        <v>90.233000000001596</v>
      </c>
      <c r="P3767" s="49">
        <f t="shared" si="368"/>
        <v>91.891374999997836</v>
      </c>
      <c r="Q3767" s="49">
        <f t="shared" si="369"/>
        <v>93.249749999998826</v>
      </c>
      <c r="R3767" s="49">
        <f t="shared" si="370"/>
        <v>94.666500000000795</v>
      </c>
    </row>
    <row r="3768" spans="12:18" hidden="1">
      <c r="L3768" s="71"/>
      <c r="M3768" s="48">
        <v>25.34</v>
      </c>
      <c r="N3768" s="49">
        <f t="shared" si="366"/>
        <v>88.275750000000613</v>
      </c>
      <c r="O3768" s="49">
        <f t="shared" si="367"/>
        <v>90.2340000000016</v>
      </c>
      <c r="P3768" s="49">
        <f t="shared" si="368"/>
        <v>91.89224999999783</v>
      </c>
      <c r="Q3768" s="49">
        <f t="shared" si="369"/>
        <v>93.250499999998823</v>
      </c>
      <c r="R3768" s="49">
        <f t="shared" si="370"/>
        <v>94.667000000000797</v>
      </c>
    </row>
    <row r="3769" spans="12:18" hidden="1">
      <c r="L3769" s="71"/>
      <c r="M3769" s="48">
        <v>25.35</v>
      </c>
      <c r="N3769" s="49">
        <f t="shared" si="366"/>
        <v>88.276875000000615</v>
      </c>
      <c r="O3769" s="49">
        <f t="shared" si="367"/>
        <v>90.235000000001605</v>
      </c>
      <c r="P3769" s="49">
        <f t="shared" si="368"/>
        <v>91.893124999997823</v>
      </c>
      <c r="Q3769" s="49">
        <f t="shared" si="369"/>
        <v>93.251249999998819</v>
      </c>
      <c r="R3769" s="49">
        <f t="shared" si="370"/>
        <v>94.6675000000008</v>
      </c>
    </row>
    <row r="3770" spans="12:18" hidden="1">
      <c r="L3770" s="71"/>
      <c r="M3770" s="48">
        <v>25.36</v>
      </c>
      <c r="N3770" s="49">
        <f t="shared" si="366"/>
        <v>88.278000000000617</v>
      </c>
      <c r="O3770" s="49">
        <f t="shared" si="367"/>
        <v>90.23600000000161</v>
      </c>
      <c r="P3770" s="49">
        <f t="shared" si="368"/>
        <v>91.893999999997817</v>
      </c>
      <c r="Q3770" s="49">
        <f t="shared" si="369"/>
        <v>93.251999999998816</v>
      </c>
      <c r="R3770" s="49">
        <f t="shared" si="370"/>
        <v>94.668000000000802</v>
      </c>
    </row>
    <row r="3771" spans="12:18" hidden="1">
      <c r="L3771" s="71"/>
      <c r="M3771" s="48">
        <v>25.37</v>
      </c>
      <c r="N3771" s="49">
        <f t="shared" si="366"/>
        <v>88.279125000000619</v>
      </c>
      <c r="O3771" s="49">
        <f t="shared" si="367"/>
        <v>90.237000000001615</v>
      </c>
      <c r="P3771" s="49">
        <f t="shared" si="368"/>
        <v>91.894874999997811</v>
      </c>
      <c r="Q3771" s="49">
        <f t="shared" si="369"/>
        <v>93.252749999998812</v>
      </c>
      <c r="R3771" s="49">
        <f t="shared" si="370"/>
        <v>94.668500000000805</v>
      </c>
    </row>
    <row r="3772" spans="12:18" hidden="1">
      <c r="L3772" s="71"/>
      <c r="M3772" s="48">
        <v>25.38</v>
      </c>
      <c r="N3772" s="49">
        <f t="shared" si="366"/>
        <v>88.280250000000621</v>
      </c>
      <c r="O3772" s="49">
        <f t="shared" si="367"/>
        <v>90.23800000000162</v>
      </c>
      <c r="P3772" s="49">
        <f t="shared" si="368"/>
        <v>91.895749999997804</v>
      </c>
      <c r="Q3772" s="49">
        <f t="shared" si="369"/>
        <v>93.253499999998809</v>
      </c>
      <c r="R3772" s="49">
        <f t="shared" si="370"/>
        <v>94.669000000000807</v>
      </c>
    </row>
    <row r="3773" spans="12:18" hidden="1">
      <c r="L3773" s="71"/>
      <c r="M3773" s="48">
        <v>25.39</v>
      </c>
      <c r="N3773" s="49">
        <f t="shared" si="366"/>
        <v>88.281375000000622</v>
      </c>
      <c r="O3773" s="49">
        <f t="shared" si="367"/>
        <v>90.239000000001624</v>
      </c>
      <c r="P3773" s="49">
        <f t="shared" si="368"/>
        <v>91.896624999997798</v>
      </c>
      <c r="Q3773" s="49">
        <f t="shared" si="369"/>
        <v>93.254249999998805</v>
      </c>
      <c r="R3773" s="49">
        <f t="shared" si="370"/>
        <v>94.669500000000809</v>
      </c>
    </row>
    <row r="3774" spans="12:18" hidden="1">
      <c r="L3774" s="71"/>
      <c r="M3774" s="48">
        <v>25.4</v>
      </c>
      <c r="N3774" s="49">
        <f t="shared" si="366"/>
        <v>88.282500000000624</v>
      </c>
      <c r="O3774" s="49">
        <f t="shared" si="367"/>
        <v>90.240000000001629</v>
      </c>
      <c r="P3774" s="49">
        <f t="shared" si="368"/>
        <v>91.897499999997791</v>
      </c>
      <c r="Q3774" s="49">
        <f t="shared" si="369"/>
        <v>93.254999999998802</v>
      </c>
      <c r="R3774" s="49">
        <f t="shared" si="370"/>
        <v>94.670000000000812</v>
      </c>
    </row>
    <row r="3775" spans="12:18" hidden="1">
      <c r="L3775" s="71"/>
      <c r="M3775" s="48">
        <v>25.41</v>
      </c>
      <c r="N3775" s="49">
        <f t="shared" si="366"/>
        <v>88.283625000000626</v>
      </c>
      <c r="O3775" s="49">
        <f t="shared" si="367"/>
        <v>90.241000000001634</v>
      </c>
      <c r="P3775" s="49">
        <f t="shared" si="368"/>
        <v>91.898374999997785</v>
      </c>
      <c r="Q3775" s="49">
        <f t="shared" si="369"/>
        <v>93.255749999998798</v>
      </c>
      <c r="R3775" s="49">
        <f t="shared" si="370"/>
        <v>94.670500000000814</v>
      </c>
    </row>
    <row r="3776" spans="12:18" hidden="1">
      <c r="L3776" s="71"/>
      <c r="M3776" s="48">
        <v>25.42</v>
      </c>
      <c r="N3776" s="49">
        <f t="shared" si="366"/>
        <v>88.284750000000628</v>
      </c>
      <c r="O3776" s="49">
        <f t="shared" si="367"/>
        <v>90.242000000001639</v>
      </c>
      <c r="P3776" s="49">
        <f t="shared" si="368"/>
        <v>91.899249999997778</v>
      </c>
      <c r="Q3776" s="49">
        <f t="shared" si="369"/>
        <v>93.256499999998795</v>
      </c>
      <c r="R3776" s="49">
        <f t="shared" si="370"/>
        <v>94.671000000000816</v>
      </c>
    </row>
    <row r="3777" spans="12:18" hidden="1">
      <c r="L3777" s="71"/>
      <c r="M3777" s="48">
        <v>25.43</v>
      </c>
      <c r="N3777" s="49">
        <f t="shared" si="366"/>
        <v>88.28587500000063</v>
      </c>
      <c r="O3777" s="49">
        <f t="shared" si="367"/>
        <v>90.243000000001643</v>
      </c>
      <c r="P3777" s="49">
        <f t="shared" si="368"/>
        <v>91.900124999997772</v>
      </c>
      <c r="Q3777" s="49">
        <f t="shared" si="369"/>
        <v>93.257249999998791</v>
      </c>
      <c r="R3777" s="49">
        <f t="shared" si="370"/>
        <v>94.671500000000819</v>
      </c>
    </row>
    <row r="3778" spans="12:18" hidden="1">
      <c r="L3778" s="71"/>
      <c r="M3778" s="48">
        <v>25.44</v>
      </c>
      <c r="N3778" s="49">
        <f t="shared" si="366"/>
        <v>88.287000000000631</v>
      </c>
      <c r="O3778" s="49">
        <f t="shared" si="367"/>
        <v>90.244000000001648</v>
      </c>
      <c r="P3778" s="49">
        <f t="shared" si="368"/>
        <v>91.900999999997765</v>
      </c>
      <c r="Q3778" s="49">
        <f t="shared" si="369"/>
        <v>93.257999999998788</v>
      </c>
      <c r="R3778" s="49">
        <f t="shared" si="370"/>
        <v>94.672000000000821</v>
      </c>
    </row>
    <row r="3779" spans="12:18" hidden="1">
      <c r="L3779" s="71"/>
      <c r="M3779" s="48">
        <v>25.45</v>
      </c>
      <c r="N3779" s="49">
        <f t="shared" si="366"/>
        <v>88.288125000000633</v>
      </c>
      <c r="O3779" s="49">
        <f t="shared" si="367"/>
        <v>90.245000000001653</v>
      </c>
      <c r="P3779" s="49">
        <f t="shared" si="368"/>
        <v>91.901874999997759</v>
      </c>
      <c r="Q3779" s="49">
        <f t="shared" si="369"/>
        <v>93.258749999998784</v>
      </c>
      <c r="R3779" s="49">
        <f t="shared" si="370"/>
        <v>94.672500000000824</v>
      </c>
    </row>
    <row r="3780" spans="12:18" hidden="1">
      <c r="L3780" s="71"/>
      <c r="M3780" s="48">
        <v>25.46</v>
      </c>
      <c r="N3780" s="49">
        <f t="shared" si="366"/>
        <v>88.289250000000635</v>
      </c>
      <c r="O3780" s="49">
        <f t="shared" si="367"/>
        <v>90.246000000001658</v>
      </c>
      <c r="P3780" s="49">
        <f t="shared" si="368"/>
        <v>91.902749999997752</v>
      </c>
      <c r="Q3780" s="49">
        <f t="shared" si="369"/>
        <v>93.259499999998781</v>
      </c>
      <c r="R3780" s="49">
        <f t="shared" si="370"/>
        <v>94.673000000000826</v>
      </c>
    </row>
    <row r="3781" spans="12:18" hidden="1">
      <c r="L3781" s="71"/>
      <c r="M3781" s="48">
        <v>25.47</v>
      </c>
      <c r="N3781" s="49">
        <f t="shared" si="366"/>
        <v>88.290375000000637</v>
      </c>
      <c r="O3781" s="49">
        <f t="shared" si="367"/>
        <v>90.247000000001663</v>
      </c>
      <c r="P3781" s="49">
        <f t="shared" si="368"/>
        <v>91.903624999997746</v>
      </c>
      <c r="Q3781" s="49">
        <f t="shared" si="369"/>
        <v>93.260249999998777</v>
      </c>
      <c r="R3781" s="49">
        <f t="shared" si="370"/>
        <v>94.673500000000828</v>
      </c>
    </row>
    <row r="3782" spans="12:18" hidden="1">
      <c r="L3782" s="71"/>
      <c r="M3782" s="48">
        <v>25.48</v>
      </c>
      <c r="N3782" s="49">
        <f t="shared" si="366"/>
        <v>88.291500000000639</v>
      </c>
      <c r="O3782" s="49">
        <f t="shared" si="367"/>
        <v>90.248000000001667</v>
      </c>
      <c r="P3782" s="49">
        <f t="shared" si="368"/>
        <v>91.904499999997739</v>
      </c>
      <c r="Q3782" s="49">
        <f t="shared" si="369"/>
        <v>93.260999999998774</v>
      </c>
      <c r="R3782" s="49">
        <f t="shared" si="370"/>
        <v>94.674000000000831</v>
      </c>
    </row>
    <row r="3783" spans="12:18" hidden="1">
      <c r="L3783" s="71"/>
      <c r="M3783" s="48">
        <v>25.49</v>
      </c>
      <c r="N3783" s="49">
        <f t="shared" si="366"/>
        <v>88.292625000000641</v>
      </c>
      <c r="O3783" s="49">
        <f t="shared" si="367"/>
        <v>90.249000000001672</v>
      </c>
      <c r="P3783" s="49">
        <f t="shared" si="368"/>
        <v>91.905374999997733</v>
      </c>
      <c r="Q3783" s="49">
        <f t="shared" si="369"/>
        <v>93.26174999999877</v>
      </c>
      <c r="R3783" s="49">
        <f t="shared" si="370"/>
        <v>94.674500000000833</v>
      </c>
    </row>
    <row r="3784" spans="12:18" hidden="1">
      <c r="L3784" s="71"/>
      <c r="M3784" s="48">
        <v>25.5</v>
      </c>
      <c r="N3784" s="49">
        <f t="shared" si="366"/>
        <v>88.293750000000642</v>
      </c>
      <c r="O3784" s="49">
        <f t="shared" si="367"/>
        <v>90.250000000001677</v>
      </c>
      <c r="P3784" s="49">
        <f t="shared" si="368"/>
        <v>91.906249999997726</v>
      </c>
      <c r="Q3784" s="49">
        <f t="shared" si="369"/>
        <v>93.262499999998766</v>
      </c>
      <c r="R3784" s="49">
        <f t="shared" si="370"/>
        <v>94.675000000000836</v>
      </c>
    </row>
    <row r="3785" spans="12:18" hidden="1">
      <c r="L3785" s="71"/>
      <c r="M3785" s="48">
        <v>25.51</v>
      </c>
      <c r="N3785" s="49">
        <f t="shared" si="366"/>
        <v>88.294875000000644</v>
      </c>
      <c r="O3785" s="49">
        <f t="shared" si="367"/>
        <v>90.251000000001682</v>
      </c>
      <c r="P3785" s="49">
        <f t="shared" si="368"/>
        <v>91.90712499999772</v>
      </c>
      <c r="Q3785" s="49">
        <f t="shared" si="369"/>
        <v>93.263249999998763</v>
      </c>
      <c r="R3785" s="49">
        <f t="shared" si="370"/>
        <v>94.675500000000838</v>
      </c>
    </row>
    <row r="3786" spans="12:18" hidden="1">
      <c r="L3786" s="71"/>
      <c r="M3786" s="48">
        <v>25.52</v>
      </c>
      <c r="N3786" s="49">
        <f t="shared" si="366"/>
        <v>88.296000000000646</v>
      </c>
      <c r="O3786" s="49">
        <f t="shared" si="367"/>
        <v>90.252000000001686</v>
      </c>
      <c r="P3786" s="49">
        <f t="shared" si="368"/>
        <v>91.907999999997713</v>
      </c>
      <c r="Q3786" s="49">
        <f t="shared" si="369"/>
        <v>93.263999999998759</v>
      </c>
      <c r="R3786" s="49">
        <f t="shared" si="370"/>
        <v>94.67600000000084</v>
      </c>
    </row>
    <row r="3787" spans="12:18" hidden="1">
      <c r="L3787" s="71"/>
      <c r="M3787" s="48">
        <v>25.53</v>
      </c>
      <c r="N3787" s="49">
        <f t="shared" si="366"/>
        <v>88.297125000000648</v>
      </c>
      <c r="O3787" s="49">
        <f t="shared" si="367"/>
        <v>90.253000000001691</v>
      </c>
      <c r="P3787" s="49">
        <f t="shared" si="368"/>
        <v>91.908874999997707</v>
      </c>
      <c r="Q3787" s="49">
        <f t="shared" si="369"/>
        <v>93.264749999998756</v>
      </c>
      <c r="R3787" s="49">
        <f t="shared" si="370"/>
        <v>94.676500000000843</v>
      </c>
    </row>
    <row r="3788" spans="12:18" hidden="1">
      <c r="L3788" s="71"/>
      <c r="M3788" s="48">
        <v>25.54</v>
      </c>
      <c r="N3788" s="49">
        <f t="shared" si="366"/>
        <v>88.29825000000065</v>
      </c>
      <c r="O3788" s="49">
        <f t="shared" si="367"/>
        <v>90.254000000001696</v>
      </c>
      <c r="P3788" s="49">
        <f t="shared" si="368"/>
        <v>91.9097499999977</v>
      </c>
      <c r="Q3788" s="49">
        <f t="shared" si="369"/>
        <v>93.265499999998752</v>
      </c>
      <c r="R3788" s="49">
        <f t="shared" si="370"/>
        <v>94.677000000000845</v>
      </c>
    </row>
    <row r="3789" spans="12:18" hidden="1">
      <c r="L3789" s="71"/>
      <c r="M3789" s="48">
        <v>25.55</v>
      </c>
      <c r="N3789" s="49">
        <f t="shared" si="366"/>
        <v>88.299375000000651</v>
      </c>
      <c r="O3789" s="49">
        <f t="shared" si="367"/>
        <v>90.255000000001701</v>
      </c>
      <c r="P3789" s="49">
        <f t="shared" si="368"/>
        <v>91.910624999997694</v>
      </c>
      <c r="Q3789" s="49">
        <f t="shared" si="369"/>
        <v>93.266249999998749</v>
      </c>
      <c r="R3789" s="49">
        <f t="shared" si="370"/>
        <v>94.677500000000848</v>
      </c>
    </row>
    <row r="3790" spans="12:18" hidden="1">
      <c r="L3790" s="71"/>
      <c r="M3790" s="48">
        <v>25.56</v>
      </c>
      <c r="N3790" s="49">
        <f t="shared" si="366"/>
        <v>88.300500000000653</v>
      </c>
      <c r="O3790" s="49">
        <f t="shared" si="367"/>
        <v>90.256000000001706</v>
      </c>
      <c r="P3790" s="49">
        <f t="shared" si="368"/>
        <v>91.911499999997687</v>
      </c>
      <c r="Q3790" s="49">
        <f t="shared" si="369"/>
        <v>93.266999999998745</v>
      </c>
      <c r="R3790" s="49">
        <f t="shared" si="370"/>
        <v>94.67800000000085</v>
      </c>
    </row>
    <row r="3791" spans="12:18" hidden="1">
      <c r="L3791" s="71"/>
      <c r="M3791" s="48">
        <v>25.57</v>
      </c>
      <c r="N3791" s="49">
        <f t="shared" si="366"/>
        <v>88.301625000000655</v>
      </c>
      <c r="O3791" s="49">
        <f t="shared" si="367"/>
        <v>90.25700000000171</v>
      </c>
      <c r="P3791" s="49">
        <f t="shared" si="368"/>
        <v>91.912374999997681</v>
      </c>
      <c r="Q3791" s="49">
        <f t="shared" si="369"/>
        <v>93.267749999998742</v>
      </c>
      <c r="R3791" s="49">
        <f t="shared" si="370"/>
        <v>94.678500000000852</v>
      </c>
    </row>
    <row r="3792" spans="12:18" hidden="1">
      <c r="L3792" s="71"/>
      <c r="M3792" s="48">
        <v>25.58</v>
      </c>
      <c r="N3792" s="49">
        <f t="shared" si="366"/>
        <v>88.302750000000657</v>
      </c>
      <c r="O3792" s="49">
        <f t="shared" si="367"/>
        <v>90.258000000001715</v>
      </c>
      <c r="P3792" s="49">
        <f t="shared" si="368"/>
        <v>91.913249999997674</v>
      </c>
      <c r="Q3792" s="49">
        <f t="shared" si="369"/>
        <v>93.268499999998738</v>
      </c>
      <c r="R3792" s="49">
        <f t="shared" si="370"/>
        <v>94.679000000000855</v>
      </c>
    </row>
    <row r="3793" spans="12:18" hidden="1">
      <c r="L3793" s="71"/>
      <c r="M3793" s="48">
        <v>25.59</v>
      </c>
      <c r="N3793" s="49">
        <f t="shared" si="366"/>
        <v>88.303875000000659</v>
      </c>
      <c r="O3793" s="49">
        <f t="shared" si="367"/>
        <v>90.25900000000172</v>
      </c>
      <c r="P3793" s="49">
        <f t="shared" si="368"/>
        <v>91.914124999997668</v>
      </c>
      <c r="Q3793" s="49">
        <f t="shared" si="369"/>
        <v>93.269249999998735</v>
      </c>
      <c r="R3793" s="49">
        <f t="shared" si="370"/>
        <v>94.679500000000857</v>
      </c>
    </row>
    <row r="3794" spans="12:18" hidden="1">
      <c r="L3794" s="71"/>
      <c r="M3794" s="48">
        <v>25.6</v>
      </c>
      <c r="N3794" s="49">
        <f t="shared" si="366"/>
        <v>88.305000000000661</v>
      </c>
      <c r="O3794" s="49">
        <f t="shared" si="367"/>
        <v>90.260000000001725</v>
      </c>
      <c r="P3794" s="49">
        <f t="shared" si="368"/>
        <v>91.914999999997661</v>
      </c>
      <c r="Q3794" s="49">
        <f t="shared" si="369"/>
        <v>93.269999999998731</v>
      </c>
      <c r="R3794" s="49">
        <f t="shared" si="370"/>
        <v>94.680000000000859</v>
      </c>
    </row>
    <row r="3795" spans="12:18" hidden="1">
      <c r="L3795" s="71"/>
      <c r="M3795" s="48">
        <v>25.61</v>
      </c>
      <c r="N3795" s="49">
        <f t="shared" si="366"/>
        <v>88.306125000000662</v>
      </c>
      <c r="O3795" s="49">
        <f t="shared" si="367"/>
        <v>90.261000000001729</v>
      </c>
      <c r="P3795" s="49">
        <f t="shared" si="368"/>
        <v>91.915874999997655</v>
      </c>
      <c r="Q3795" s="49">
        <f t="shared" si="369"/>
        <v>93.270749999998728</v>
      </c>
      <c r="R3795" s="49">
        <f t="shared" si="370"/>
        <v>94.680500000000862</v>
      </c>
    </row>
    <row r="3796" spans="12:18" hidden="1">
      <c r="L3796" s="71"/>
      <c r="M3796" s="48">
        <v>25.62</v>
      </c>
      <c r="N3796" s="49">
        <f t="shared" si="366"/>
        <v>88.307250000000664</v>
      </c>
      <c r="O3796" s="49">
        <f t="shared" si="367"/>
        <v>90.262000000001734</v>
      </c>
      <c r="P3796" s="49">
        <f t="shared" si="368"/>
        <v>91.916749999997649</v>
      </c>
      <c r="Q3796" s="49">
        <f t="shared" si="369"/>
        <v>93.271499999998724</v>
      </c>
      <c r="R3796" s="49">
        <f t="shared" si="370"/>
        <v>94.681000000000864</v>
      </c>
    </row>
    <row r="3797" spans="12:18" hidden="1">
      <c r="L3797" s="71"/>
      <c r="M3797" s="48">
        <v>25.63</v>
      </c>
      <c r="N3797" s="49">
        <f t="shared" si="366"/>
        <v>88.308375000000666</v>
      </c>
      <c r="O3797" s="49">
        <f t="shared" si="367"/>
        <v>90.263000000001739</v>
      </c>
      <c r="P3797" s="49">
        <f t="shared" si="368"/>
        <v>91.917624999997642</v>
      </c>
      <c r="Q3797" s="49">
        <f t="shared" si="369"/>
        <v>93.272249999998721</v>
      </c>
      <c r="R3797" s="49">
        <f t="shared" si="370"/>
        <v>94.681500000000867</v>
      </c>
    </row>
    <row r="3798" spans="12:18" hidden="1">
      <c r="L3798" s="71"/>
      <c r="M3798" s="48">
        <v>25.64</v>
      </c>
      <c r="N3798" s="49">
        <f t="shared" si="366"/>
        <v>88.309500000000668</v>
      </c>
      <c r="O3798" s="49">
        <f t="shared" si="367"/>
        <v>90.264000000001744</v>
      </c>
      <c r="P3798" s="49">
        <f t="shared" si="368"/>
        <v>91.918499999997636</v>
      </c>
      <c r="Q3798" s="49">
        <f t="shared" si="369"/>
        <v>93.272999999998717</v>
      </c>
      <c r="R3798" s="49">
        <f t="shared" si="370"/>
        <v>94.682000000000869</v>
      </c>
    </row>
    <row r="3799" spans="12:18" hidden="1">
      <c r="L3799" s="71"/>
      <c r="M3799" s="48">
        <v>25.65</v>
      </c>
      <c r="N3799" s="49">
        <f t="shared" si="366"/>
        <v>88.31062500000067</v>
      </c>
      <c r="O3799" s="49">
        <f t="shared" si="367"/>
        <v>90.265000000001749</v>
      </c>
      <c r="P3799" s="49">
        <f t="shared" si="368"/>
        <v>91.919374999997629</v>
      </c>
      <c r="Q3799" s="49">
        <f t="shared" si="369"/>
        <v>93.273749999998714</v>
      </c>
      <c r="R3799" s="49">
        <f t="shared" si="370"/>
        <v>94.682500000000871</v>
      </c>
    </row>
    <row r="3800" spans="12:18" hidden="1">
      <c r="L3800" s="71"/>
      <c r="M3800" s="48">
        <v>25.66</v>
      </c>
      <c r="N3800" s="49">
        <f t="shared" si="366"/>
        <v>88.311750000000671</v>
      </c>
      <c r="O3800" s="49">
        <f t="shared" si="367"/>
        <v>90.266000000001753</v>
      </c>
      <c r="P3800" s="49">
        <f t="shared" si="368"/>
        <v>91.920249999997623</v>
      </c>
      <c r="Q3800" s="49">
        <f t="shared" si="369"/>
        <v>93.27449999999871</v>
      </c>
      <c r="R3800" s="49">
        <f t="shared" si="370"/>
        <v>94.683000000000874</v>
      </c>
    </row>
    <row r="3801" spans="12:18" hidden="1">
      <c r="L3801" s="71"/>
      <c r="M3801" s="48">
        <v>25.67</v>
      </c>
      <c r="N3801" s="49">
        <f t="shared" si="366"/>
        <v>88.312875000000673</v>
      </c>
      <c r="O3801" s="49">
        <f t="shared" si="367"/>
        <v>90.267000000001758</v>
      </c>
      <c r="P3801" s="49">
        <f t="shared" si="368"/>
        <v>91.921124999997616</v>
      </c>
      <c r="Q3801" s="49">
        <f t="shared" si="369"/>
        <v>93.275249999998707</v>
      </c>
      <c r="R3801" s="49">
        <f t="shared" si="370"/>
        <v>94.683500000000876</v>
      </c>
    </row>
    <row r="3802" spans="12:18" hidden="1">
      <c r="L3802" s="71"/>
      <c r="M3802" s="48">
        <v>25.68</v>
      </c>
      <c r="N3802" s="49">
        <f t="shared" si="366"/>
        <v>88.314000000000675</v>
      </c>
      <c r="O3802" s="49">
        <f t="shared" si="367"/>
        <v>90.268000000001763</v>
      </c>
      <c r="P3802" s="49">
        <f t="shared" si="368"/>
        <v>91.92199999999761</v>
      </c>
      <c r="Q3802" s="49">
        <f t="shared" si="369"/>
        <v>93.275999999998703</v>
      </c>
      <c r="R3802" s="49">
        <f t="shared" si="370"/>
        <v>94.684000000000879</v>
      </c>
    </row>
    <row r="3803" spans="12:18" hidden="1">
      <c r="L3803" s="71"/>
      <c r="M3803" s="48">
        <v>25.69</v>
      </c>
      <c r="N3803" s="49">
        <f t="shared" si="366"/>
        <v>88.315125000000677</v>
      </c>
      <c r="O3803" s="49">
        <f t="shared" si="367"/>
        <v>90.269000000001768</v>
      </c>
      <c r="P3803" s="49">
        <f t="shared" si="368"/>
        <v>91.922874999997603</v>
      </c>
      <c r="Q3803" s="49">
        <f t="shared" si="369"/>
        <v>93.2767499999987</v>
      </c>
      <c r="R3803" s="49">
        <f t="shared" si="370"/>
        <v>94.684500000000881</v>
      </c>
    </row>
    <row r="3804" spans="12:18" hidden="1">
      <c r="L3804" s="71"/>
      <c r="M3804" s="48">
        <v>25.7</v>
      </c>
      <c r="N3804" s="49">
        <f t="shared" si="366"/>
        <v>88.316250000000679</v>
      </c>
      <c r="O3804" s="49">
        <f t="shared" si="367"/>
        <v>90.270000000001772</v>
      </c>
      <c r="P3804" s="49">
        <f t="shared" si="368"/>
        <v>91.923749999997597</v>
      </c>
      <c r="Q3804" s="49">
        <f t="shared" si="369"/>
        <v>93.277499999998696</v>
      </c>
      <c r="R3804" s="49">
        <f t="shared" si="370"/>
        <v>94.685000000000883</v>
      </c>
    </row>
    <row r="3805" spans="12:18" hidden="1">
      <c r="L3805" s="71"/>
      <c r="M3805" s="48">
        <v>25.71</v>
      </c>
      <c r="N3805" s="49">
        <f t="shared" si="366"/>
        <v>88.317375000000681</v>
      </c>
      <c r="O3805" s="49">
        <f t="shared" si="367"/>
        <v>90.271000000001777</v>
      </c>
      <c r="P3805" s="49">
        <f t="shared" si="368"/>
        <v>91.92462499999759</v>
      </c>
      <c r="Q3805" s="49">
        <f t="shared" si="369"/>
        <v>93.278249999998692</v>
      </c>
      <c r="R3805" s="49">
        <f t="shared" si="370"/>
        <v>94.685500000000886</v>
      </c>
    </row>
    <row r="3806" spans="12:18" hidden="1">
      <c r="L3806" s="71"/>
      <c r="M3806" s="48">
        <v>25.72</v>
      </c>
      <c r="N3806" s="49">
        <f t="shared" si="366"/>
        <v>88.318500000000682</v>
      </c>
      <c r="O3806" s="49">
        <f t="shared" si="367"/>
        <v>90.272000000001782</v>
      </c>
      <c r="P3806" s="49">
        <f t="shared" si="368"/>
        <v>91.925499999997584</v>
      </c>
      <c r="Q3806" s="49">
        <f t="shared" si="369"/>
        <v>93.278999999998689</v>
      </c>
      <c r="R3806" s="49">
        <f t="shared" si="370"/>
        <v>94.686000000000888</v>
      </c>
    </row>
    <row r="3807" spans="12:18" hidden="1">
      <c r="L3807" s="71"/>
      <c r="M3807" s="48">
        <v>25.73</v>
      </c>
      <c r="N3807" s="49">
        <f t="shared" si="366"/>
        <v>88.319625000000684</v>
      </c>
      <c r="O3807" s="49">
        <f t="shared" si="367"/>
        <v>90.273000000001787</v>
      </c>
      <c r="P3807" s="49">
        <f t="shared" si="368"/>
        <v>91.926374999997577</v>
      </c>
      <c r="Q3807" s="49">
        <f t="shared" si="369"/>
        <v>93.279749999998685</v>
      </c>
      <c r="R3807" s="49">
        <f t="shared" si="370"/>
        <v>94.686500000000891</v>
      </c>
    </row>
    <row r="3808" spans="12:18" hidden="1">
      <c r="L3808" s="71"/>
      <c r="M3808" s="48">
        <v>25.74</v>
      </c>
      <c r="N3808" s="49">
        <f t="shared" si="366"/>
        <v>88.320750000000686</v>
      </c>
      <c r="O3808" s="49">
        <f t="shared" si="367"/>
        <v>90.274000000001791</v>
      </c>
      <c r="P3808" s="49">
        <f t="shared" si="368"/>
        <v>91.927249999997571</v>
      </c>
      <c r="Q3808" s="49">
        <f t="shared" si="369"/>
        <v>93.280499999998682</v>
      </c>
      <c r="R3808" s="49">
        <f t="shared" si="370"/>
        <v>94.687000000000893</v>
      </c>
    </row>
    <row r="3809" spans="12:18" hidden="1">
      <c r="L3809" s="71"/>
      <c r="M3809" s="48">
        <v>25.75</v>
      </c>
      <c r="N3809" s="49">
        <f t="shared" si="366"/>
        <v>88.321875000000688</v>
      </c>
      <c r="O3809" s="49">
        <f t="shared" si="367"/>
        <v>90.275000000001796</v>
      </c>
      <c r="P3809" s="49">
        <f t="shared" si="368"/>
        <v>91.928124999997564</v>
      </c>
      <c r="Q3809" s="49">
        <f t="shared" si="369"/>
        <v>93.281249999998678</v>
      </c>
      <c r="R3809" s="49">
        <f t="shared" si="370"/>
        <v>94.687500000000895</v>
      </c>
    </row>
    <row r="3810" spans="12:18" hidden="1">
      <c r="L3810" s="71"/>
      <c r="M3810" s="48">
        <v>25.76</v>
      </c>
      <c r="N3810" s="49">
        <f t="shared" si="366"/>
        <v>88.32300000000069</v>
      </c>
      <c r="O3810" s="49">
        <f t="shared" si="367"/>
        <v>90.276000000001801</v>
      </c>
      <c r="P3810" s="49">
        <f t="shared" si="368"/>
        <v>91.928999999997558</v>
      </c>
      <c r="Q3810" s="49">
        <f t="shared" si="369"/>
        <v>93.281999999998675</v>
      </c>
      <c r="R3810" s="49">
        <f t="shared" si="370"/>
        <v>94.688000000000898</v>
      </c>
    </row>
    <row r="3811" spans="12:18" hidden="1">
      <c r="L3811" s="71"/>
      <c r="M3811" s="48">
        <v>25.77</v>
      </c>
      <c r="N3811" s="49">
        <f t="shared" si="366"/>
        <v>88.324125000000691</v>
      </c>
      <c r="O3811" s="49">
        <f t="shared" si="367"/>
        <v>90.277000000001806</v>
      </c>
      <c r="P3811" s="49">
        <f t="shared" si="368"/>
        <v>91.929874999997551</v>
      </c>
      <c r="Q3811" s="49">
        <f t="shared" si="369"/>
        <v>93.282749999998671</v>
      </c>
      <c r="R3811" s="49">
        <f t="shared" si="370"/>
        <v>94.6885000000009</v>
      </c>
    </row>
    <row r="3812" spans="12:18" hidden="1">
      <c r="L3812" s="71"/>
      <c r="M3812" s="48">
        <v>25.78</v>
      </c>
      <c r="N3812" s="49">
        <f t="shared" si="366"/>
        <v>88.325250000000693</v>
      </c>
      <c r="O3812" s="49">
        <f t="shared" si="367"/>
        <v>90.278000000001811</v>
      </c>
      <c r="P3812" s="49">
        <f t="shared" si="368"/>
        <v>91.930749999997545</v>
      </c>
      <c r="Q3812" s="49">
        <f t="shared" si="369"/>
        <v>93.283499999998668</v>
      </c>
      <c r="R3812" s="49">
        <f t="shared" si="370"/>
        <v>94.689000000000902</v>
      </c>
    </row>
    <row r="3813" spans="12:18" hidden="1">
      <c r="L3813" s="71"/>
      <c r="M3813" s="48">
        <v>25.79</v>
      </c>
      <c r="N3813" s="49">
        <f t="shared" si="366"/>
        <v>88.326375000000695</v>
      </c>
      <c r="O3813" s="49">
        <f t="shared" si="367"/>
        <v>90.279000000001815</v>
      </c>
      <c r="P3813" s="49">
        <f t="shared" si="368"/>
        <v>91.931624999997538</v>
      </c>
      <c r="Q3813" s="49">
        <f t="shared" si="369"/>
        <v>93.284249999998664</v>
      </c>
      <c r="R3813" s="49">
        <f t="shared" si="370"/>
        <v>94.689500000000905</v>
      </c>
    </row>
    <row r="3814" spans="12:18" hidden="1">
      <c r="L3814" s="71"/>
      <c r="M3814" s="48">
        <v>25.8</v>
      </c>
      <c r="N3814" s="49">
        <f t="shared" si="366"/>
        <v>88.327500000000697</v>
      </c>
      <c r="O3814" s="49">
        <f t="shared" si="367"/>
        <v>90.28000000000182</v>
      </c>
      <c r="P3814" s="49">
        <f t="shared" si="368"/>
        <v>91.932499999997532</v>
      </c>
      <c r="Q3814" s="49">
        <f t="shared" si="369"/>
        <v>93.284999999998661</v>
      </c>
      <c r="R3814" s="49">
        <f t="shared" si="370"/>
        <v>94.690000000000907</v>
      </c>
    </row>
    <row r="3815" spans="12:18" hidden="1">
      <c r="L3815" s="71"/>
      <c r="M3815" s="48">
        <v>25.81</v>
      </c>
      <c r="N3815" s="49">
        <f t="shared" si="366"/>
        <v>88.328625000000699</v>
      </c>
      <c r="O3815" s="49">
        <f t="shared" si="367"/>
        <v>90.281000000001825</v>
      </c>
      <c r="P3815" s="49">
        <f t="shared" si="368"/>
        <v>91.933374999997525</v>
      </c>
      <c r="Q3815" s="49">
        <f t="shared" si="369"/>
        <v>93.285749999998657</v>
      </c>
      <c r="R3815" s="49">
        <f t="shared" si="370"/>
        <v>94.69050000000091</v>
      </c>
    </row>
    <row r="3816" spans="12:18" hidden="1">
      <c r="L3816" s="71"/>
      <c r="M3816" s="48">
        <v>25.82</v>
      </c>
      <c r="N3816" s="49">
        <f t="shared" si="366"/>
        <v>88.329750000000701</v>
      </c>
      <c r="O3816" s="49">
        <f t="shared" si="367"/>
        <v>90.28200000000183</v>
      </c>
      <c r="P3816" s="49">
        <f t="shared" si="368"/>
        <v>91.934249999997519</v>
      </c>
      <c r="Q3816" s="49">
        <f t="shared" si="369"/>
        <v>93.286499999998654</v>
      </c>
      <c r="R3816" s="49">
        <f t="shared" si="370"/>
        <v>94.691000000000912</v>
      </c>
    </row>
    <row r="3817" spans="12:18" hidden="1">
      <c r="L3817" s="71"/>
      <c r="M3817" s="48">
        <v>25.83</v>
      </c>
      <c r="N3817" s="49">
        <f t="shared" si="366"/>
        <v>88.330875000000702</v>
      </c>
      <c r="O3817" s="49">
        <f t="shared" si="367"/>
        <v>90.283000000001834</v>
      </c>
      <c r="P3817" s="49">
        <f t="shared" si="368"/>
        <v>91.935124999997512</v>
      </c>
      <c r="Q3817" s="49">
        <f t="shared" si="369"/>
        <v>93.28724999999865</v>
      </c>
      <c r="R3817" s="49">
        <f t="shared" si="370"/>
        <v>94.691500000000914</v>
      </c>
    </row>
    <row r="3818" spans="12:18" hidden="1">
      <c r="L3818" s="71"/>
      <c r="M3818" s="48">
        <v>25.84</v>
      </c>
      <c r="N3818" s="49">
        <f t="shared" si="366"/>
        <v>88.332000000000704</v>
      </c>
      <c r="O3818" s="49">
        <f t="shared" si="367"/>
        <v>90.284000000001839</v>
      </c>
      <c r="P3818" s="49">
        <f t="shared" si="368"/>
        <v>91.935999999997506</v>
      </c>
      <c r="Q3818" s="49">
        <f t="shared" si="369"/>
        <v>93.287999999998647</v>
      </c>
      <c r="R3818" s="49">
        <f t="shared" si="370"/>
        <v>94.692000000000917</v>
      </c>
    </row>
    <row r="3819" spans="12:18" hidden="1">
      <c r="L3819" s="71"/>
      <c r="M3819" s="48">
        <v>25.85</v>
      </c>
      <c r="N3819" s="49">
        <f t="shared" si="366"/>
        <v>88.333125000000706</v>
      </c>
      <c r="O3819" s="49">
        <f t="shared" si="367"/>
        <v>90.285000000001844</v>
      </c>
      <c r="P3819" s="49">
        <f t="shared" si="368"/>
        <v>91.936874999997499</v>
      </c>
      <c r="Q3819" s="49">
        <f t="shared" si="369"/>
        <v>93.288749999998643</v>
      </c>
      <c r="R3819" s="49">
        <f t="shared" si="370"/>
        <v>94.692500000000919</v>
      </c>
    </row>
    <row r="3820" spans="12:18" hidden="1">
      <c r="L3820" s="71"/>
      <c r="M3820" s="48">
        <v>25.86</v>
      </c>
      <c r="N3820" s="49">
        <f t="shared" ref="N3820:N3883" si="371">N3819+0.001125</f>
        <v>88.334250000000708</v>
      </c>
      <c r="O3820" s="49">
        <f t="shared" ref="O3820:O3883" si="372">O3819+0.001</f>
        <v>90.286000000001849</v>
      </c>
      <c r="P3820" s="49">
        <f t="shared" ref="P3820:P3883" si="373">P3819+0.000875</f>
        <v>91.937749999997493</v>
      </c>
      <c r="Q3820" s="49">
        <f t="shared" ref="Q3820:Q3883" si="374">Q3819+0.00075</f>
        <v>93.28949999999864</v>
      </c>
      <c r="R3820" s="49">
        <f t="shared" ref="R3820:R3883" si="375">R3819+0.0005</f>
        <v>94.693000000000922</v>
      </c>
    </row>
    <row r="3821" spans="12:18" hidden="1">
      <c r="L3821" s="71"/>
      <c r="M3821" s="48">
        <v>25.87</v>
      </c>
      <c r="N3821" s="49">
        <f t="shared" si="371"/>
        <v>88.33537500000071</v>
      </c>
      <c r="O3821" s="49">
        <f t="shared" si="372"/>
        <v>90.287000000001854</v>
      </c>
      <c r="P3821" s="49">
        <f t="shared" si="373"/>
        <v>91.938624999997486</v>
      </c>
      <c r="Q3821" s="49">
        <f t="shared" si="374"/>
        <v>93.290249999998636</v>
      </c>
      <c r="R3821" s="49">
        <f t="shared" si="375"/>
        <v>94.693500000000924</v>
      </c>
    </row>
    <row r="3822" spans="12:18" hidden="1">
      <c r="L3822" s="71"/>
      <c r="M3822" s="48">
        <v>25.88</v>
      </c>
      <c r="N3822" s="49">
        <f t="shared" si="371"/>
        <v>88.336500000000711</v>
      </c>
      <c r="O3822" s="49">
        <f t="shared" si="372"/>
        <v>90.288000000001858</v>
      </c>
      <c r="P3822" s="49">
        <f t="shared" si="373"/>
        <v>91.93949999999748</v>
      </c>
      <c r="Q3822" s="49">
        <f t="shared" si="374"/>
        <v>93.290999999998633</v>
      </c>
      <c r="R3822" s="49">
        <f t="shared" si="375"/>
        <v>94.694000000000926</v>
      </c>
    </row>
    <row r="3823" spans="12:18" hidden="1">
      <c r="L3823" s="71"/>
      <c r="M3823" s="48">
        <v>25.89</v>
      </c>
      <c r="N3823" s="49">
        <f t="shared" si="371"/>
        <v>88.337625000000713</v>
      </c>
      <c r="O3823" s="49">
        <f t="shared" si="372"/>
        <v>90.289000000001863</v>
      </c>
      <c r="P3823" s="49">
        <f t="shared" si="373"/>
        <v>91.940374999997474</v>
      </c>
      <c r="Q3823" s="49">
        <f t="shared" si="374"/>
        <v>93.291749999998629</v>
      </c>
      <c r="R3823" s="49">
        <f t="shared" si="375"/>
        <v>94.694500000000929</v>
      </c>
    </row>
    <row r="3824" spans="12:18" hidden="1">
      <c r="L3824" s="71"/>
      <c r="M3824" s="48">
        <v>25.9</v>
      </c>
      <c r="N3824" s="49">
        <f t="shared" si="371"/>
        <v>88.338750000000715</v>
      </c>
      <c r="O3824" s="49">
        <f t="shared" si="372"/>
        <v>90.290000000001868</v>
      </c>
      <c r="P3824" s="49">
        <f t="shared" si="373"/>
        <v>91.941249999997467</v>
      </c>
      <c r="Q3824" s="49">
        <f t="shared" si="374"/>
        <v>93.292499999998626</v>
      </c>
      <c r="R3824" s="49">
        <f t="shared" si="375"/>
        <v>94.695000000000931</v>
      </c>
    </row>
    <row r="3825" spans="12:18" hidden="1">
      <c r="L3825" s="71"/>
      <c r="M3825" s="48">
        <v>25.91</v>
      </c>
      <c r="N3825" s="49">
        <f t="shared" si="371"/>
        <v>88.339875000000717</v>
      </c>
      <c r="O3825" s="49">
        <f t="shared" si="372"/>
        <v>90.291000000001873</v>
      </c>
      <c r="P3825" s="49">
        <f t="shared" si="373"/>
        <v>91.942124999997461</v>
      </c>
      <c r="Q3825" s="49">
        <f t="shared" si="374"/>
        <v>93.293249999998622</v>
      </c>
      <c r="R3825" s="49">
        <f t="shared" si="375"/>
        <v>94.695500000000933</v>
      </c>
    </row>
    <row r="3826" spans="12:18" hidden="1">
      <c r="L3826" s="71"/>
      <c r="M3826" s="48">
        <v>25.92</v>
      </c>
      <c r="N3826" s="49">
        <f t="shared" si="371"/>
        <v>88.341000000000719</v>
      </c>
      <c r="O3826" s="49">
        <f t="shared" si="372"/>
        <v>90.292000000001877</v>
      </c>
      <c r="P3826" s="49">
        <f t="shared" si="373"/>
        <v>91.942999999997454</v>
      </c>
      <c r="Q3826" s="49">
        <f t="shared" si="374"/>
        <v>93.293999999998618</v>
      </c>
      <c r="R3826" s="49">
        <f t="shared" si="375"/>
        <v>94.696000000000936</v>
      </c>
    </row>
    <row r="3827" spans="12:18" hidden="1">
      <c r="L3827" s="71"/>
      <c r="M3827" s="48">
        <v>25.93</v>
      </c>
      <c r="N3827" s="49">
        <f t="shared" si="371"/>
        <v>88.342125000000721</v>
      </c>
      <c r="O3827" s="49">
        <f t="shared" si="372"/>
        <v>90.293000000001882</v>
      </c>
      <c r="P3827" s="49">
        <f t="shared" si="373"/>
        <v>91.943874999997448</v>
      </c>
      <c r="Q3827" s="49">
        <f t="shared" si="374"/>
        <v>93.294749999998615</v>
      </c>
      <c r="R3827" s="49">
        <f t="shared" si="375"/>
        <v>94.696500000000938</v>
      </c>
    </row>
    <row r="3828" spans="12:18" hidden="1">
      <c r="L3828" s="71"/>
      <c r="M3828" s="48">
        <v>25.94</v>
      </c>
      <c r="N3828" s="49">
        <f t="shared" si="371"/>
        <v>88.343250000000722</v>
      </c>
      <c r="O3828" s="49">
        <f t="shared" si="372"/>
        <v>90.294000000001887</v>
      </c>
      <c r="P3828" s="49">
        <f t="shared" si="373"/>
        <v>91.944749999997441</v>
      </c>
      <c r="Q3828" s="49">
        <f t="shared" si="374"/>
        <v>93.295499999998611</v>
      </c>
      <c r="R3828" s="49">
        <f t="shared" si="375"/>
        <v>94.697000000000941</v>
      </c>
    </row>
    <row r="3829" spans="12:18" hidden="1">
      <c r="L3829" s="71"/>
      <c r="M3829" s="48">
        <v>25.95</v>
      </c>
      <c r="N3829" s="49">
        <f t="shared" si="371"/>
        <v>88.344375000000724</v>
      </c>
      <c r="O3829" s="49">
        <f t="shared" si="372"/>
        <v>90.295000000001892</v>
      </c>
      <c r="P3829" s="49">
        <f t="shared" si="373"/>
        <v>91.945624999997435</v>
      </c>
      <c r="Q3829" s="49">
        <f t="shared" si="374"/>
        <v>93.296249999998608</v>
      </c>
      <c r="R3829" s="49">
        <f t="shared" si="375"/>
        <v>94.697500000000943</v>
      </c>
    </row>
    <row r="3830" spans="12:18" hidden="1">
      <c r="L3830" s="71"/>
      <c r="M3830" s="48">
        <v>25.96</v>
      </c>
      <c r="N3830" s="49">
        <f t="shared" si="371"/>
        <v>88.345500000000726</v>
      </c>
      <c r="O3830" s="49">
        <f t="shared" si="372"/>
        <v>90.296000000001897</v>
      </c>
      <c r="P3830" s="49">
        <f t="shared" si="373"/>
        <v>91.946499999997428</v>
      </c>
      <c r="Q3830" s="49">
        <f t="shared" si="374"/>
        <v>93.296999999998604</v>
      </c>
      <c r="R3830" s="49">
        <f t="shared" si="375"/>
        <v>94.698000000000945</v>
      </c>
    </row>
    <row r="3831" spans="12:18" hidden="1">
      <c r="L3831" s="71"/>
      <c r="M3831" s="48">
        <v>25.97</v>
      </c>
      <c r="N3831" s="49">
        <f t="shared" si="371"/>
        <v>88.346625000000728</v>
      </c>
      <c r="O3831" s="49">
        <f t="shared" si="372"/>
        <v>90.297000000001901</v>
      </c>
      <c r="P3831" s="49">
        <f t="shared" si="373"/>
        <v>91.947374999997422</v>
      </c>
      <c r="Q3831" s="49">
        <f t="shared" si="374"/>
        <v>93.297749999998601</v>
      </c>
      <c r="R3831" s="49">
        <f t="shared" si="375"/>
        <v>94.698500000000948</v>
      </c>
    </row>
    <row r="3832" spans="12:18" hidden="1">
      <c r="L3832" s="71"/>
      <c r="M3832" s="48">
        <v>25.98</v>
      </c>
      <c r="N3832" s="49">
        <f t="shared" si="371"/>
        <v>88.34775000000073</v>
      </c>
      <c r="O3832" s="49">
        <f t="shared" si="372"/>
        <v>90.298000000001906</v>
      </c>
      <c r="P3832" s="49">
        <f t="shared" si="373"/>
        <v>91.948249999997415</v>
      </c>
      <c r="Q3832" s="49">
        <f t="shared" si="374"/>
        <v>93.298499999998597</v>
      </c>
      <c r="R3832" s="49">
        <f t="shared" si="375"/>
        <v>94.69900000000095</v>
      </c>
    </row>
    <row r="3833" spans="12:18" hidden="1">
      <c r="L3833" s="71"/>
      <c r="M3833" s="48">
        <v>25.99</v>
      </c>
      <c r="N3833" s="49">
        <f t="shared" si="371"/>
        <v>88.348875000000731</v>
      </c>
      <c r="O3833" s="49">
        <f t="shared" si="372"/>
        <v>90.299000000001911</v>
      </c>
      <c r="P3833" s="49">
        <f t="shared" si="373"/>
        <v>91.949124999997409</v>
      </c>
      <c r="Q3833" s="49">
        <f t="shared" si="374"/>
        <v>93.299249999998594</v>
      </c>
      <c r="R3833" s="49">
        <f t="shared" si="375"/>
        <v>94.699500000000953</v>
      </c>
    </row>
    <row r="3834" spans="12:18" hidden="1">
      <c r="L3834" s="71"/>
      <c r="M3834" s="48">
        <v>26</v>
      </c>
      <c r="N3834" s="49">
        <f t="shared" si="371"/>
        <v>88.350000000000733</v>
      </c>
      <c r="O3834" s="49">
        <f t="shared" si="372"/>
        <v>90.300000000001916</v>
      </c>
      <c r="P3834" s="49">
        <f t="shared" si="373"/>
        <v>91.949999999997402</v>
      </c>
      <c r="Q3834" s="49">
        <f t="shared" si="374"/>
        <v>93.29999999999859</v>
      </c>
      <c r="R3834" s="49">
        <f t="shared" si="375"/>
        <v>94.700000000000955</v>
      </c>
    </row>
    <row r="3835" spans="12:18" hidden="1">
      <c r="L3835" s="71"/>
      <c r="M3835" s="48">
        <v>26.01</v>
      </c>
      <c r="N3835" s="49">
        <f t="shared" si="371"/>
        <v>88.351125000000735</v>
      </c>
      <c r="O3835" s="49">
        <f t="shared" si="372"/>
        <v>90.30100000000192</v>
      </c>
      <c r="P3835" s="49">
        <f t="shared" si="373"/>
        <v>91.950874999997396</v>
      </c>
      <c r="Q3835" s="49">
        <f t="shared" si="374"/>
        <v>93.300749999998587</v>
      </c>
      <c r="R3835" s="49">
        <f t="shared" si="375"/>
        <v>94.700500000000957</v>
      </c>
    </row>
    <row r="3836" spans="12:18" hidden="1">
      <c r="L3836" s="71"/>
      <c r="M3836" s="48">
        <v>26.02</v>
      </c>
      <c r="N3836" s="49">
        <f t="shared" si="371"/>
        <v>88.352250000000737</v>
      </c>
      <c r="O3836" s="49">
        <f t="shared" si="372"/>
        <v>90.302000000001925</v>
      </c>
      <c r="P3836" s="49">
        <f t="shared" si="373"/>
        <v>91.951749999997389</v>
      </c>
      <c r="Q3836" s="49">
        <f t="shared" si="374"/>
        <v>93.301499999998583</v>
      </c>
      <c r="R3836" s="49">
        <f t="shared" si="375"/>
        <v>94.70100000000096</v>
      </c>
    </row>
    <row r="3837" spans="12:18" hidden="1">
      <c r="L3837" s="71"/>
      <c r="M3837" s="48">
        <v>26.03</v>
      </c>
      <c r="N3837" s="49">
        <f t="shared" si="371"/>
        <v>88.353375000000739</v>
      </c>
      <c r="O3837" s="49">
        <f t="shared" si="372"/>
        <v>90.30300000000193</v>
      </c>
      <c r="P3837" s="49">
        <f t="shared" si="373"/>
        <v>91.952624999997383</v>
      </c>
      <c r="Q3837" s="49">
        <f t="shared" si="374"/>
        <v>93.30224999999858</v>
      </c>
      <c r="R3837" s="49">
        <f t="shared" si="375"/>
        <v>94.701500000000962</v>
      </c>
    </row>
    <row r="3838" spans="12:18" hidden="1">
      <c r="L3838" s="71"/>
      <c r="M3838" s="48">
        <v>26.04</v>
      </c>
      <c r="N3838" s="49">
        <f t="shared" si="371"/>
        <v>88.354500000000741</v>
      </c>
      <c r="O3838" s="49">
        <f t="shared" si="372"/>
        <v>90.304000000001935</v>
      </c>
      <c r="P3838" s="49">
        <f t="shared" si="373"/>
        <v>91.953499999997376</v>
      </c>
      <c r="Q3838" s="49">
        <f t="shared" si="374"/>
        <v>93.302999999998576</v>
      </c>
      <c r="R3838" s="49">
        <f t="shared" si="375"/>
        <v>94.702000000000965</v>
      </c>
    </row>
    <row r="3839" spans="12:18" hidden="1">
      <c r="L3839" s="71"/>
      <c r="M3839" s="48">
        <v>26.05</v>
      </c>
      <c r="N3839" s="49">
        <f t="shared" si="371"/>
        <v>88.355625000000742</v>
      </c>
      <c r="O3839" s="49">
        <f t="shared" si="372"/>
        <v>90.305000000001939</v>
      </c>
      <c r="P3839" s="49">
        <f t="shared" si="373"/>
        <v>91.95437499999737</v>
      </c>
      <c r="Q3839" s="49">
        <f t="shared" si="374"/>
        <v>93.303749999998573</v>
      </c>
      <c r="R3839" s="49">
        <f t="shared" si="375"/>
        <v>94.702500000000967</v>
      </c>
    </row>
    <row r="3840" spans="12:18" hidden="1">
      <c r="L3840" s="71"/>
      <c r="M3840" s="48">
        <v>26.06</v>
      </c>
      <c r="N3840" s="49">
        <f t="shared" si="371"/>
        <v>88.356750000000744</v>
      </c>
      <c r="O3840" s="49">
        <f t="shared" si="372"/>
        <v>90.306000000001944</v>
      </c>
      <c r="P3840" s="49">
        <f t="shared" si="373"/>
        <v>91.955249999997363</v>
      </c>
      <c r="Q3840" s="49">
        <f t="shared" si="374"/>
        <v>93.304499999998569</v>
      </c>
      <c r="R3840" s="49">
        <f t="shared" si="375"/>
        <v>94.703000000000969</v>
      </c>
    </row>
    <row r="3841" spans="12:18" hidden="1">
      <c r="L3841" s="71"/>
      <c r="M3841" s="48">
        <v>26.07</v>
      </c>
      <c r="N3841" s="49">
        <f t="shared" si="371"/>
        <v>88.357875000000746</v>
      </c>
      <c r="O3841" s="49">
        <f t="shared" si="372"/>
        <v>90.307000000001949</v>
      </c>
      <c r="P3841" s="49">
        <f t="shared" si="373"/>
        <v>91.956124999997357</v>
      </c>
      <c r="Q3841" s="49">
        <f t="shared" si="374"/>
        <v>93.305249999998566</v>
      </c>
      <c r="R3841" s="49">
        <f t="shared" si="375"/>
        <v>94.703500000000972</v>
      </c>
    </row>
    <row r="3842" spans="12:18" hidden="1">
      <c r="L3842" s="71"/>
      <c r="M3842" s="48">
        <v>26.08</v>
      </c>
      <c r="N3842" s="49">
        <f t="shared" si="371"/>
        <v>88.359000000000748</v>
      </c>
      <c r="O3842" s="49">
        <f t="shared" si="372"/>
        <v>90.308000000001954</v>
      </c>
      <c r="P3842" s="49">
        <f t="shared" si="373"/>
        <v>91.95699999999735</v>
      </c>
      <c r="Q3842" s="49">
        <f t="shared" si="374"/>
        <v>93.305999999998562</v>
      </c>
      <c r="R3842" s="49">
        <f t="shared" si="375"/>
        <v>94.704000000000974</v>
      </c>
    </row>
    <row r="3843" spans="12:18" hidden="1">
      <c r="L3843" s="71"/>
      <c r="M3843" s="48">
        <v>26.09</v>
      </c>
      <c r="N3843" s="49">
        <f t="shared" si="371"/>
        <v>88.36012500000075</v>
      </c>
      <c r="O3843" s="49">
        <f t="shared" si="372"/>
        <v>90.309000000001959</v>
      </c>
      <c r="P3843" s="49">
        <f t="shared" si="373"/>
        <v>91.957874999997344</v>
      </c>
      <c r="Q3843" s="49">
        <f t="shared" si="374"/>
        <v>93.306749999998559</v>
      </c>
      <c r="R3843" s="49">
        <f t="shared" si="375"/>
        <v>94.704500000000976</v>
      </c>
    </row>
    <row r="3844" spans="12:18" hidden="1">
      <c r="L3844" s="71"/>
      <c r="M3844" s="48">
        <v>26.1</v>
      </c>
      <c r="N3844" s="49">
        <f t="shared" si="371"/>
        <v>88.361250000000751</v>
      </c>
      <c r="O3844" s="49">
        <f t="shared" si="372"/>
        <v>90.310000000001963</v>
      </c>
      <c r="P3844" s="49">
        <f t="shared" si="373"/>
        <v>91.958749999997337</v>
      </c>
      <c r="Q3844" s="49">
        <f t="shared" si="374"/>
        <v>93.307499999998555</v>
      </c>
      <c r="R3844" s="49">
        <f t="shared" si="375"/>
        <v>94.705000000000979</v>
      </c>
    </row>
    <row r="3845" spans="12:18" hidden="1">
      <c r="L3845" s="71"/>
      <c r="M3845" s="48">
        <v>26.11</v>
      </c>
      <c r="N3845" s="49">
        <f t="shared" si="371"/>
        <v>88.362375000000753</v>
      </c>
      <c r="O3845" s="49">
        <f t="shared" si="372"/>
        <v>90.311000000001968</v>
      </c>
      <c r="P3845" s="49">
        <f t="shared" si="373"/>
        <v>91.959624999997331</v>
      </c>
      <c r="Q3845" s="49">
        <f t="shared" si="374"/>
        <v>93.308249999998552</v>
      </c>
      <c r="R3845" s="49">
        <f t="shared" si="375"/>
        <v>94.705500000000981</v>
      </c>
    </row>
    <row r="3846" spans="12:18" hidden="1">
      <c r="L3846" s="71"/>
      <c r="M3846" s="48">
        <v>26.12</v>
      </c>
      <c r="N3846" s="49">
        <f t="shared" si="371"/>
        <v>88.363500000000755</v>
      </c>
      <c r="O3846" s="49">
        <f t="shared" si="372"/>
        <v>90.312000000001973</v>
      </c>
      <c r="P3846" s="49">
        <f t="shared" si="373"/>
        <v>91.960499999997324</v>
      </c>
      <c r="Q3846" s="49">
        <f t="shared" si="374"/>
        <v>93.308999999998548</v>
      </c>
      <c r="R3846" s="49">
        <f t="shared" si="375"/>
        <v>94.706000000000984</v>
      </c>
    </row>
    <row r="3847" spans="12:18" hidden="1">
      <c r="L3847" s="71"/>
      <c r="M3847" s="48">
        <v>26.13</v>
      </c>
      <c r="N3847" s="49">
        <f t="shared" si="371"/>
        <v>88.364625000000757</v>
      </c>
      <c r="O3847" s="49">
        <f t="shared" si="372"/>
        <v>90.313000000001978</v>
      </c>
      <c r="P3847" s="49">
        <f t="shared" si="373"/>
        <v>91.961374999997318</v>
      </c>
      <c r="Q3847" s="49">
        <f t="shared" si="374"/>
        <v>93.309749999998544</v>
      </c>
      <c r="R3847" s="49">
        <f t="shared" si="375"/>
        <v>94.706500000000986</v>
      </c>
    </row>
    <row r="3848" spans="12:18" hidden="1">
      <c r="L3848" s="71"/>
      <c r="M3848" s="48">
        <v>26.14</v>
      </c>
      <c r="N3848" s="49">
        <f t="shared" si="371"/>
        <v>88.365750000000759</v>
      </c>
      <c r="O3848" s="49">
        <f t="shared" si="372"/>
        <v>90.314000000001982</v>
      </c>
      <c r="P3848" s="49">
        <f t="shared" si="373"/>
        <v>91.962249999997312</v>
      </c>
      <c r="Q3848" s="49">
        <f t="shared" si="374"/>
        <v>93.310499999998541</v>
      </c>
      <c r="R3848" s="49">
        <f t="shared" si="375"/>
        <v>94.707000000000988</v>
      </c>
    </row>
    <row r="3849" spans="12:18" hidden="1">
      <c r="L3849" s="71"/>
      <c r="M3849" s="48">
        <v>26.15</v>
      </c>
      <c r="N3849" s="49">
        <f t="shared" si="371"/>
        <v>88.366875000000761</v>
      </c>
      <c r="O3849" s="49">
        <f t="shared" si="372"/>
        <v>90.315000000001987</v>
      </c>
      <c r="P3849" s="49">
        <f t="shared" si="373"/>
        <v>91.963124999997305</v>
      </c>
      <c r="Q3849" s="49">
        <f t="shared" si="374"/>
        <v>93.311249999998537</v>
      </c>
      <c r="R3849" s="49">
        <f t="shared" si="375"/>
        <v>94.707500000000991</v>
      </c>
    </row>
    <row r="3850" spans="12:18" hidden="1">
      <c r="L3850" s="71"/>
      <c r="M3850" s="48">
        <v>26.16</v>
      </c>
      <c r="N3850" s="49">
        <f t="shared" si="371"/>
        <v>88.368000000000762</v>
      </c>
      <c r="O3850" s="49">
        <f t="shared" si="372"/>
        <v>90.316000000001992</v>
      </c>
      <c r="P3850" s="49">
        <f t="shared" si="373"/>
        <v>91.963999999997299</v>
      </c>
      <c r="Q3850" s="49">
        <f t="shared" si="374"/>
        <v>93.311999999998534</v>
      </c>
      <c r="R3850" s="49">
        <f t="shared" si="375"/>
        <v>94.708000000000993</v>
      </c>
    </row>
    <row r="3851" spans="12:18" hidden="1">
      <c r="L3851" s="71"/>
      <c r="M3851" s="48">
        <v>26.17</v>
      </c>
      <c r="N3851" s="49">
        <f t="shared" si="371"/>
        <v>88.369125000000764</v>
      </c>
      <c r="O3851" s="49">
        <f t="shared" si="372"/>
        <v>90.317000000001997</v>
      </c>
      <c r="P3851" s="49">
        <f t="shared" si="373"/>
        <v>91.964874999997292</v>
      </c>
      <c r="Q3851" s="49">
        <f t="shared" si="374"/>
        <v>93.31274999999853</v>
      </c>
      <c r="R3851" s="49">
        <f t="shared" si="375"/>
        <v>94.708500000000996</v>
      </c>
    </row>
    <row r="3852" spans="12:18" hidden="1">
      <c r="L3852" s="71"/>
      <c r="M3852" s="48">
        <v>26.18</v>
      </c>
      <c r="N3852" s="49">
        <f t="shared" si="371"/>
        <v>88.370250000000766</v>
      </c>
      <c r="O3852" s="49">
        <f t="shared" si="372"/>
        <v>90.318000000002002</v>
      </c>
      <c r="P3852" s="49">
        <f t="shared" si="373"/>
        <v>91.965749999997286</v>
      </c>
      <c r="Q3852" s="49">
        <f t="shared" si="374"/>
        <v>93.313499999998527</v>
      </c>
      <c r="R3852" s="49">
        <f t="shared" si="375"/>
        <v>94.709000000000998</v>
      </c>
    </row>
    <row r="3853" spans="12:18" hidden="1">
      <c r="L3853" s="71"/>
      <c r="M3853" s="48">
        <v>26.19</v>
      </c>
      <c r="N3853" s="49">
        <f t="shared" si="371"/>
        <v>88.371375000000768</v>
      </c>
      <c r="O3853" s="49">
        <f t="shared" si="372"/>
        <v>90.319000000002006</v>
      </c>
      <c r="P3853" s="49">
        <f t="shared" si="373"/>
        <v>91.966624999997279</v>
      </c>
      <c r="Q3853" s="49">
        <f t="shared" si="374"/>
        <v>93.314249999998523</v>
      </c>
      <c r="R3853" s="49">
        <f t="shared" si="375"/>
        <v>94.709500000001</v>
      </c>
    </row>
    <row r="3854" spans="12:18" hidden="1">
      <c r="L3854" s="71"/>
      <c r="M3854" s="48">
        <v>26.2</v>
      </c>
      <c r="N3854" s="49">
        <f t="shared" si="371"/>
        <v>88.37250000000077</v>
      </c>
      <c r="O3854" s="49">
        <f t="shared" si="372"/>
        <v>90.320000000002011</v>
      </c>
      <c r="P3854" s="49">
        <f t="shared" si="373"/>
        <v>91.967499999997273</v>
      </c>
      <c r="Q3854" s="49">
        <f t="shared" si="374"/>
        <v>93.31499999999852</v>
      </c>
      <c r="R3854" s="49">
        <f t="shared" si="375"/>
        <v>94.710000000001003</v>
      </c>
    </row>
    <row r="3855" spans="12:18" hidden="1">
      <c r="L3855" s="71"/>
      <c r="M3855" s="48">
        <v>26.21</v>
      </c>
      <c r="N3855" s="49">
        <f t="shared" si="371"/>
        <v>88.373625000000771</v>
      </c>
      <c r="O3855" s="49">
        <f t="shared" si="372"/>
        <v>90.321000000002016</v>
      </c>
      <c r="P3855" s="49">
        <f t="shared" si="373"/>
        <v>91.968374999997266</v>
      </c>
      <c r="Q3855" s="49">
        <f t="shared" si="374"/>
        <v>93.315749999998516</v>
      </c>
      <c r="R3855" s="49">
        <f t="shared" si="375"/>
        <v>94.710500000001005</v>
      </c>
    </row>
    <row r="3856" spans="12:18" hidden="1">
      <c r="L3856" s="71"/>
      <c r="M3856" s="48">
        <v>26.22</v>
      </c>
      <c r="N3856" s="49">
        <f t="shared" si="371"/>
        <v>88.374750000000773</v>
      </c>
      <c r="O3856" s="49">
        <f t="shared" si="372"/>
        <v>90.322000000002021</v>
      </c>
      <c r="P3856" s="49">
        <f t="shared" si="373"/>
        <v>91.96924999999726</v>
      </c>
      <c r="Q3856" s="49">
        <f t="shared" si="374"/>
        <v>93.316499999998513</v>
      </c>
      <c r="R3856" s="49">
        <f t="shared" si="375"/>
        <v>94.711000000001007</v>
      </c>
    </row>
    <row r="3857" spans="12:18" hidden="1">
      <c r="L3857" s="71"/>
      <c r="M3857" s="48">
        <v>26.23</v>
      </c>
      <c r="N3857" s="49">
        <f t="shared" si="371"/>
        <v>88.375875000000775</v>
      </c>
      <c r="O3857" s="49">
        <f t="shared" si="372"/>
        <v>90.323000000002025</v>
      </c>
      <c r="P3857" s="49">
        <f t="shared" si="373"/>
        <v>91.970124999997253</v>
      </c>
      <c r="Q3857" s="49">
        <f t="shared" si="374"/>
        <v>93.317249999998509</v>
      </c>
      <c r="R3857" s="49">
        <f t="shared" si="375"/>
        <v>94.71150000000101</v>
      </c>
    </row>
    <row r="3858" spans="12:18" hidden="1">
      <c r="L3858" s="71"/>
      <c r="M3858" s="48">
        <v>26.24</v>
      </c>
      <c r="N3858" s="49">
        <f t="shared" si="371"/>
        <v>88.377000000000777</v>
      </c>
      <c r="O3858" s="49">
        <f t="shared" si="372"/>
        <v>90.32400000000203</v>
      </c>
      <c r="P3858" s="49">
        <f t="shared" si="373"/>
        <v>91.970999999997247</v>
      </c>
      <c r="Q3858" s="49">
        <f t="shared" si="374"/>
        <v>93.317999999998506</v>
      </c>
      <c r="R3858" s="49">
        <f t="shared" si="375"/>
        <v>94.712000000001012</v>
      </c>
    </row>
    <row r="3859" spans="12:18" hidden="1">
      <c r="L3859" s="71"/>
      <c r="M3859" s="48">
        <v>26.25</v>
      </c>
      <c r="N3859" s="49">
        <f t="shared" si="371"/>
        <v>88.378125000000779</v>
      </c>
      <c r="O3859" s="49">
        <f t="shared" si="372"/>
        <v>90.325000000002035</v>
      </c>
      <c r="P3859" s="49">
        <f t="shared" si="373"/>
        <v>91.97187499999724</v>
      </c>
      <c r="Q3859" s="49">
        <f t="shared" si="374"/>
        <v>93.318749999998502</v>
      </c>
      <c r="R3859" s="49">
        <f t="shared" si="375"/>
        <v>94.712500000001015</v>
      </c>
    </row>
    <row r="3860" spans="12:18" hidden="1">
      <c r="L3860" s="71"/>
      <c r="M3860" s="48">
        <v>26.26</v>
      </c>
      <c r="N3860" s="49">
        <f t="shared" si="371"/>
        <v>88.379250000000781</v>
      </c>
      <c r="O3860" s="49">
        <f t="shared" si="372"/>
        <v>90.32600000000204</v>
      </c>
      <c r="P3860" s="49">
        <f t="shared" si="373"/>
        <v>91.972749999997234</v>
      </c>
      <c r="Q3860" s="49">
        <f t="shared" si="374"/>
        <v>93.319499999998499</v>
      </c>
      <c r="R3860" s="49">
        <f t="shared" si="375"/>
        <v>94.713000000001017</v>
      </c>
    </row>
    <row r="3861" spans="12:18" hidden="1">
      <c r="L3861" s="71"/>
      <c r="M3861" s="48">
        <v>26.27</v>
      </c>
      <c r="N3861" s="49">
        <f t="shared" si="371"/>
        <v>88.380375000000782</v>
      </c>
      <c r="O3861" s="49">
        <f t="shared" si="372"/>
        <v>90.327000000002045</v>
      </c>
      <c r="P3861" s="49">
        <f t="shared" si="373"/>
        <v>91.973624999997227</v>
      </c>
      <c r="Q3861" s="49">
        <f t="shared" si="374"/>
        <v>93.320249999998495</v>
      </c>
      <c r="R3861" s="49">
        <f t="shared" si="375"/>
        <v>94.713500000001019</v>
      </c>
    </row>
    <row r="3862" spans="12:18" hidden="1">
      <c r="L3862" s="71"/>
      <c r="M3862" s="48">
        <v>26.28</v>
      </c>
      <c r="N3862" s="49">
        <f t="shared" si="371"/>
        <v>88.381500000000784</v>
      </c>
      <c r="O3862" s="49">
        <f t="shared" si="372"/>
        <v>90.328000000002049</v>
      </c>
      <c r="P3862" s="49">
        <f t="shared" si="373"/>
        <v>91.974499999997221</v>
      </c>
      <c r="Q3862" s="49">
        <f t="shared" si="374"/>
        <v>93.320999999998492</v>
      </c>
      <c r="R3862" s="49">
        <f t="shared" si="375"/>
        <v>94.714000000001022</v>
      </c>
    </row>
    <row r="3863" spans="12:18" hidden="1">
      <c r="L3863" s="71"/>
      <c r="M3863" s="48">
        <v>26.29</v>
      </c>
      <c r="N3863" s="49">
        <f t="shared" si="371"/>
        <v>88.382625000000786</v>
      </c>
      <c r="O3863" s="49">
        <f t="shared" si="372"/>
        <v>90.329000000002054</v>
      </c>
      <c r="P3863" s="49">
        <f t="shared" si="373"/>
        <v>91.975374999997214</v>
      </c>
      <c r="Q3863" s="49">
        <f t="shared" si="374"/>
        <v>93.321749999998488</v>
      </c>
      <c r="R3863" s="49">
        <f t="shared" si="375"/>
        <v>94.714500000001024</v>
      </c>
    </row>
    <row r="3864" spans="12:18" hidden="1">
      <c r="L3864" s="71"/>
      <c r="M3864" s="48">
        <v>26.3</v>
      </c>
      <c r="N3864" s="49">
        <f t="shared" si="371"/>
        <v>88.383750000000788</v>
      </c>
      <c r="O3864" s="49">
        <f t="shared" si="372"/>
        <v>90.330000000002059</v>
      </c>
      <c r="P3864" s="49">
        <f t="shared" si="373"/>
        <v>91.976249999997208</v>
      </c>
      <c r="Q3864" s="49">
        <f t="shared" si="374"/>
        <v>93.322499999998485</v>
      </c>
      <c r="R3864" s="49">
        <f t="shared" si="375"/>
        <v>94.715000000001027</v>
      </c>
    </row>
    <row r="3865" spans="12:18" hidden="1">
      <c r="L3865" s="71"/>
      <c r="M3865" s="48">
        <v>26.31</v>
      </c>
      <c r="N3865" s="49">
        <f t="shared" si="371"/>
        <v>88.38487500000079</v>
      </c>
      <c r="O3865" s="49">
        <f t="shared" si="372"/>
        <v>90.331000000002064</v>
      </c>
      <c r="P3865" s="49">
        <f t="shared" si="373"/>
        <v>91.977124999997201</v>
      </c>
      <c r="Q3865" s="49">
        <f t="shared" si="374"/>
        <v>93.323249999998481</v>
      </c>
      <c r="R3865" s="49">
        <f t="shared" si="375"/>
        <v>94.715500000001029</v>
      </c>
    </row>
    <row r="3866" spans="12:18" hidden="1">
      <c r="L3866" s="71"/>
      <c r="M3866" s="48">
        <v>26.32</v>
      </c>
      <c r="N3866" s="49">
        <f t="shared" si="371"/>
        <v>88.386000000000791</v>
      </c>
      <c r="O3866" s="49">
        <f t="shared" si="372"/>
        <v>90.332000000002068</v>
      </c>
      <c r="P3866" s="49">
        <f t="shared" si="373"/>
        <v>91.977999999997195</v>
      </c>
      <c r="Q3866" s="49">
        <f t="shared" si="374"/>
        <v>93.323999999998478</v>
      </c>
      <c r="R3866" s="49">
        <f t="shared" si="375"/>
        <v>94.716000000001031</v>
      </c>
    </row>
    <row r="3867" spans="12:18" hidden="1">
      <c r="L3867" s="71"/>
      <c r="M3867" s="48">
        <v>26.33</v>
      </c>
      <c r="N3867" s="49">
        <f t="shared" si="371"/>
        <v>88.387125000000793</v>
      </c>
      <c r="O3867" s="49">
        <f t="shared" si="372"/>
        <v>90.333000000002073</v>
      </c>
      <c r="P3867" s="49">
        <f t="shared" si="373"/>
        <v>91.978874999997188</v>
      </c>
      <c r="Q3867" s="49">
        <f t="shared" si="374"/>
        <v>93.324749999998474</v>
      </c>
      <c r="R3867" s="49">
        <f t="shared" si="375"/>
        <v>94.716500000001034</v>
      </c>
    </row>
    <row r="3868" spans="12:18" hidden="1">
      <c r="L3868" s="71"/>
      <c r="M3868" s="48">
        <v>26.34</v>
      </c>
      <c r="N3868" s="49">
        <f t="shared" si="371"/>
        <v>88.388250000000795</v>
      </c>
      <c r="O3868" s="49">
        <f t="shared" si="372"/>
        <v>90.334000000002078</v>
      </c>
      <c r="P3868" s="49">
        <f t="shared" si="373"/>
        <v>91.979749999997182</v>
      </c>
      <c r="Q3868" s="49">
        <f t="shared" si="374"/>
        <v>93.32549999999847</v>
      </c>
      <c r="R3868" s="49">
        <f t="shared" si="375"/>
        <v>94.717000000001036</v>
      </c>
    </row>
    <row r="3869" spans="12:18" hidden="1">
      <c r="L3869" s="71"/>
      <c r="M3869" s="48">
        <v>26.35</v>
      </c>
      <c r="N3869" s="49">
        <f t="shared" si="371"/>
        <v>88.389375000000797</v>
      </c>
      <c r="O3869" s="49">
        <f t="shared" si="372"/>
        <v>90.335000000002083</v>
      </c>
      <c r="P3869" s="49">
        <f t="shared" si="373"/>
        <v>91.980624999997175</v>
      </c>
      <c r="Q3869" s="49">
        <f t="shared" si="374"/>
        <v>93.326249999998467</v>
      </c>
      <c r="R3869" s="49">
        <f t="shared" si="375"/>
        <v>94.717500000001039</v>
      </c>
    </row>
    <row r="3870" spans="12:18" hidden="1">
      <c r="L3870" s="71"/>
      <c r="M3870" s="48">
        <v>26.36</v>
      </c>
      <c r="N3870" s="49">
        <f t="shared" si="371"/>
        <v>88.390500000000799</v>
      </c>
      <c r="O3870" s="49">
        <f t="shared" si="372"/>
        <v>90.336000000002088</v>
      </c>
      <c r="P3870" s="49">
        <f t="shared" si="373"/>
        <v>91.981499999997169</v>
      </c>
      <c r="Q3870" s="49">
        <f t="shared" si="374"/>
        <v>93.326999999998463</v>
      </c>
      <c r="R3870" s="49">
        <f t="shared" si="375"/>
        <v>94.718000000001041</v>
      </c>
    </row>
    <row r="3871" spans="12:18" hidden="1">
      <c r="L3871" s="71"/>
      <c r="M3871" s="48">
        <v>26.37</v>
      </c>
      <c r="N3871" s="49">
        <f t="shared" si="371"/>
        <v>88.391625000000801</v>
      </c>
      <c r="O3871" s="49">
        <f t="shared" si="372"/>
        <v>90.337000000002092</v>
      </c>
      <c r="P3871" s="49">
        <f t="shared" si="373"/>
        <v>91.982374999997162</v>
      </c>
      <c r="Q3871" s="49">
        <f t="shared" si="374"/>
        <v>93.32774999999846</v>
      </c>
      <c r="R3871" s="49">
        <f t="shared" si="375"/>
        <v>94.718500000001043</v>
      </c>
    </row>
    <row r="3872" spans="12:18" hidden="1">
      <c r="L3872" s="71"/>
      <c r="M3872" s="48">
        <v>26.38</v>
      </c>
      <c r="N3872" s="49">
        <f t="shared" si="371"/>
        <v>88.392750000000802</v>
      </c>
      <c r="O3872" s="49">
        <f t="shared" si="372"/>
        <v>90.338000000002097</v>
      </c>
      <c r="P3872" s="49">
        <f t="shared" si="373"/>
        <v>91.983249999997156</v>
      </c>
      <c r="Q3872" s="49">
        <f t="shared" si="374"/>
        <v>93.328499999998456</v>
      </c>
      <c r="R3872" s="49">
        <f t="shared" si="375"/>
        <v>94.719000000001046</v>
      </c>
    </row>
    <row r="3873" spans="12:18" hidden="1">
      <c r="L3873" s="71"/>
      <c r="M3873" s="48">
        <v>26.39</v>
      </c>
      <c r="N3873" s="49">
        <f t="shared" si="371"/>
        <v>88.393875000000804</v>
      </c>
      <c r="O3873" s="49">
        <f t="shared" si="372"/>
        <v>90.339000000002102</v>
      </c>
      <c r="P3873" s="49">
        <f t="shared" si="373"/>
        <v>91.98412499999715</v>
      </c>
      <c r="Q3873" s="49">
        <f t="shared" si="374"/>
        <v>93.329249999998453</v>
      </c>
      <c r="R3873" s="49">
        <f t="shared" si="375"/>
        <v>94.719500000001048</v>
      </c>
    </row>
    <row r="3874" spans="12:18" hidden="1">
      <c r="L3874" s="71"/>
      <c r="M3874" s="48">
        <v>26.4</v>
      </c>
      <c r="N3874" s="49">
        <f t="shared" si="371"/>
        <v>88.395000000000806</v>
      </c>
      <c r="O3874" s="49">
        <f t="shared" si="372"/>
        <v>90.340000000002107</v>
      </c>
      <c r="P3874" s="49">
        <f t="shared" si="373"/>
        <v>91.984999999997143</v>
      </c>
      <c r="Q3874" s="49">
        <f t="shared" si="374"/>
        <v>93.329999999998449</v>
      </c>
      <c r="R3874" s="49">
        <f t="shared" si="375"/>
        <v>94.72000000000105</v>
      </c>
    </row>
    <row r="3875" spans="12:18" hidden="1">
      <c r="L3875" s="71"/>
      <c r="M3875" s="48">
        <v>26.41</v>
      </c>
      <c r="N3875" s="49">
        <f t="shared" si="371"/>
        <v>88.396125000000808</v>
      </c>
      <c r="O3875" s="49">
        <f t="shared" si="372"/>
        <v>90.341000000002111</v>
      </c>
      <c r="P3875" s="49">
        <f t="shared" si="373"/>
        <v>91.985874999997137</v>
      </c>
      <c r="Q3875" s="49">
        <f t="shared" si="374"/>
        <v>93.330749999998446</v>
      </c>
      <c r="R3875" s="49">
        <f t="shared" si="375"/>
        <v>94.720500000001053</v>
      </c>
    </row>
    <row r="3876" spans="12:18" hidden="1">
      <c r="L3876" s="71"/>
      <c r="M3876" s="48">
        <v>26.42</v>
      </c>
      <c r="N3876" s="49">
        <f t="shared" si="371"/>
        <v>88.39725000000081</v>
      </c>
      <c r="O3876" s="49">
        <f t="shared" si="372"/>
        <v>90.342000000002116</v>
      </c>
      <c r="P3876" s="49">
        <f t="shared" si="373"/>
        <v>91.98674999999713</v>
      </c>
      <c r="Q3876" s="49">
        <f t="shared" si="374"/>
        <v>93.331499999998442</v>
      </c>
      <c r="R3876" s="49">
        <f t="shared" si="375"/>
        <v>94.721000000001055</v>
      </c>
    </row>
    <row r="3877" spans="12:18" hidden="1">
      <c r="L3877" s="71"/>
      <c r="M3877" s="48">
        <v>26.43</v>
      </c>
      <c r="N3877" s="49">
        <f t="shared" si="371"/>
        <v>88.398375000000811</v>
      </c>
      <c r="O3877" s="49">
        <f t="shared" si="372"/>
        <v>90.343000000002121</v>
      </c>
      <c r="P3877" s="49">
        <f t="shared" si="373"/>
        <v>91.987624999997124</v>
      </c>
      <c r="Q3877" s="49">
        <f t="shared" si="374"/>
        <v>93.332249999998439</v>
      </c>
      <c r="R3877" s="49">
        <f t="shared" si="375"/>
        <v>94.721500000001058</v>
      </c>
    </row>
    <row r="3878" spans="12:18" hidden="1">
      <c r="L3878" s="71"/>
      <c r="M3878" s="48">
        <v>26.44</v>
      </c>
      <c r="N3878" s="49">
        <f t="shared" si="371"/>
        <v>88.399500000000813</v>
      </c>
      <c r="O3878" s="49">
        <f t="shared" si="372"/>
        <v>90.344000000002126</v>
      </c>
      <c r="P3878" s="49">
        <f t="shared" si="373"/>
        <v>91.988499999997117</v>
      </c>
      <c r="Q3878" s="49">
        <f t="shared" si="374"/>
        <v>93.332999999998435</v>
      </c>
      <c r="R3878" s="49">
        <f t="shared" si="375"/>
        <v>94.72200000000106</v>
      </c>
    </row>
    <row r="3879" spans="12:18" hidden="1">
      <c r="L3879" s="71"/>
      <c r="M3879" s="48">
        <v>26.45</v>
      </c>
      <c r="N3879" s="49">
        <f t="shared" si="371"/>
        <v>88.400625000000815</v>
      </c>
      <c r="O3879" s="49">
        <f t="shared" si="372"/>
        <v>90.34500000000213</v>
      </c>
      <c r="P3879" s="49">
        <f t="shared" si="373"/>
        <v>91.989374999997111</v>
      </c>
      <c r="Q3879" s="49">
        <f t="shared" si="374"/>
        <v>93.333749999998432</v>
      </c>
      <c r="R3879" s="49">
        <f t="shared" si="375"/>
        <v>94.722500000001062</v>
      </c>
    </row>
    <row r="3880" spans="12:18" hidden="1">
      <c r="L3880" s="71"/>
      <c r="M3880" s="48">
        <v>26.46</v>
      </c>
      <c r="N3880" s="49">
        <f t="shared" si="371"/>
        <v>88.401750000000817</v>
      </c>
      <c r="O3880" s="49">
        <f t="shared" si="372"/>
        <v>90.346000000002135</v>
      </c>
      <c r="P3880" s="49">
        <f t="shared" si="373"/>
        <v>91.990249999997104</v>
      </c>
      <c r="Q3880" s="49">
        <f t="shared" si="374"/>
        <v>93.334499999998428</v>
      </c>
      <c r="R3880" s="49">
        <f t="shared" si="375"/>
        <v>94.723000000001065</v>
      </c>
    </row>
    <row r="3881" spans="12:18" hidden="1">
      <c r="L3881" s="71"/>
      <c r="M3881" s="48">
        <v>26.47</v>
      </c>
      <c r="N3881" s="49">
        <f t="shared" si="371"/>
        <v>88.402875000000819</v>
      </c>
      <c r="O3881" s="49">
        <f t="shared" si="372"/>
        <v>90.34700000000214</v>
      </c>
      <c r="P3881" s="49">
        <f t="shared" si="373"/>
        <v>91.991124999997098</v>
      </c>
      <c r="Q3881" s="49">
        <f t="shared" si="374"/>
        <v>93.335249999998425</v>
      </c>
      <c r="R3881" s="49">
        <f t="shared" si="375"/>
        <v>94.723500000001067</v>
      </c>
    </row>
    <row r="3882" spans="12:18" hidden="1">
      <c r="L3882" s="71"/>
      <c r="M3882" s="48">
        <v>26.48</v>
      </c>
      <c r="N3882" s="49">
        <f t="shared" si="371"/>
        <v>88.404000000000821</v>
      </c>
      <c r="O3882" s="49">
        <f t="shared" si="372"/>
        <v>90.348000000002145</v>
      </c>
      <c r="P3882" s="49">
        <f t="shared" si="373"/>
        <v>91.991999999997091</v>
      </c>
      <c r="Q3882" s="49">
        <f t="shared" si="374"/>
        <v>93.335999999998421</v>
      </c>
      <c r="R3882" s="49">
        <f t="shared" si="375"/>
        <v>94.72400000000107</v>
      </c>
    </row>
    <row r="3883" spans="12:18" hidden="1">
      <c r="L3883" s="71"/>
      <c r="M3883" s="48">
        <v>26.49</v>
      </c>
      <c r="N3883" s="49">
        <f t="shared" si="371"/>
        <v>88.405125000000822</v>
      </c>
      <c r="O3883" s="49">
        <f t="shared" si="372"/>
        <v>90.34900000000215</v>
      </c>
      <c r="P3883" s="49">
        <f t="shared" si="373"/>
        <v>91.992874999997085</v>
      </c>
      <c r="Q3883" s="49">
        <f t="shared" si="374"/>
        <v>93.336749999998418</v>
      </c>
      <c r="R3883" s="49">
        <f t="shared" si="375"/>
        <v>94.724500000001072</v>
      </c>
    </row>
    <row r="3884" spans="12:18" hidden="1">
      <c r="L3884" s="71"/>
      <c r="M3884" s="48">
        <v>26.5</v>
      </c>
      <c r="N3884" s="49">
        <f t="shared" ref="N3884:N3947" si="376">N3883+0.001125</f>
        <v>88.406250000000824</v>
      </c>
      <c r="O3884" s="49">
        <f t="shared" ref="O3884:O3947" si="377">O3883+0.001</f>
        <v>90.350000000002154</v>
      </c>
      <c r="P3884" s="49">
        <f t="shared" ref="P3884:P3947" si="378">P3883+0.000875</f>
        <v>91.993749999997078</v>
      </c>
      <c r="Q3884" s="49">
        <f t="shared" ref="Q3884:Q3947" si="379">Q3883+0.00075</f>
        <v>93.337499999998414</v>
      </c>
      <c r="R3884" s="49">
        <f t="shared" ref="R3884:R3947" si="380">R3883+0.0005</f>
        <v>94.725000000001074</v>
      </c>
    </row>
    <row r="3885" spans="12:18" hidden="1">
      <c r="L3885" s="71"/>
      <c r="M3885" s="48">
        <v>26.51</v>
      </c>
      <c r="N3885" s="49">
        <f t="shared" si="376"/>
        <v>88.407375000000826</v>
      </c>
      <c r="O3885" s="49">
        <f t="shared" si="377"/>
        <v>90.351000000002159</v>
      </c>
      <c r="P3885" s="49">
        <f t="shared" si="378"/>
        <v>91.994624999997072</v>
      </c>
      <c r="Q3885" s="49">
        <f t="shared" si="379"/>
        <v>93.338249999998411</v>
      </c>
      <c r="R3885" s="49">
        <f t="shared" si="380"/>
        <v>94.725500000001077</v>
      </c>
    </row>
    <row r="3886" spans="12:18" hidden="1">
      <c r="L3886" s="71"/>
      <c r="M3886" s="48">
        <v>26.52</v>
      </c>
      <c r="N3886" s="49">
        <f t="shared" si="376"/>
        <v>88.408500000000828</v>
      </c>
      <c r="O3886" s="49">
        <f t="shared" si="377"/>
        <v>90.352000000002164</v>
      </c>
      <c r="P3886" s="49">
        <f t="shared" si="378"/>
        <v>91.995499999997065</v>
      </c>
      <c r="Q3886" s="49">
        <f t="shared" si="379"/>
        <v>93.338999999998407</v>
      </c>
      <c r="R3886" s="49">
        <f t="shared" si="380"/>
        <v>94.726000000001079</v>
      </c>
    </row>
    <row r="3887" spans="12:18" hidden="1">
      <c r="L3887" s="71"/>
      <c r="M3887" s="48">
        <v>26.53</v>
      </c>
      <c r="N3887" s="49">
        <f t="shared" si="376"/>
        <v>88.40962500000083</v>
      </c>
      <c r="O3887" s="49">
        <f t="shared" si="377"/>
        <v>90.353000000002169</v>
      </c>
      <c r="P3887" s="49">
        <f t="shared" si="378"/>
        <v>91.996374999997059</v>
      </c>
      <c r="Q3887" s="49">
        <f t="shared" si="379"/>
        <v>93.339749999998403</v>
      </c>
      <c r="R3887" s="49">
        <f t="shared" si="380"/>
        <v>94.726500000001082</v>
      </c>
    </row>
    <row r="3888" spans="12:18" hidden="1">
      <c r="L3888" s="71"/>
      <c r="M3888" s="48">
        <v>26.54</v>
      </c>
      <c r="N3888" s="49">
        <f t="shared" si="376"/>
        <v>88.410750000000832</v>
      </c>
      <c r="O3888" s="49">
        <f t="shared" si="377"/>
        <v>90.354000000002173</v>
      </c>
      <c r="P3888" s="49">
        <f t="shared" si="378"/>
        <v>91.997249999997052</v>
      </c>
      <c r="Q3888" s="49">
        <f t="shared" si="379"/>
        <v>93.3404999999984</v>
      </c>
      <c r="R3888" s="49">
        <f t="shared" si="380"/>
        <v>94.727000000001084</v>
      </c>
    </row>
    <row r="3889" spans="12:18" hidden="1">
      <c r="L3889" s="71"/>
      <c r="M3889" s="48">
        <v>26.55</v>
      </c>
      <c r="N3889" s="49">
        <f t="shared" si="376"/>
        <v>88.411875000000833</v>
      </c>
      <c r="O3889" s="49">
        <f t="shared" si="377"/>
        <v>90.355000000002178</v>
      </c>
      <c r="P3889" s="49">
        <f t="shared" si="378"/>
        <v>91.998124999997046</v>
      </c>
      <c r="Q3889" s="49">
        <f t="shared" si="379"/>
        <v>93.341249999998396</v>
      </c>
      <c r="R3889" s="49">
        <f t="shared" si="380"/>
        <v>94.727500000001086</v>
      </c>
    </row>
    <row r="3890" spans="12:18" hidden="1">
      <c r="L3890" s="71"/>
      <c r="M3890" s="48">
        <v>26.56</v>
      </c>
      <c r="N3890" s="49">
        <f t="shared" si="376"/>
        <v>88.413000000000835</v>
      </c>
      <c r="O3890" s="49">
        <f t="shared" si="377"/>
        <v>90.356000000002183</v>
      </c>
      <c r="P3890" s="49">
        <f t="shared" si="378"/>
        <v>91.998999999997039</v>
      </c>
      <c r="Q3890" s="49">
        <f t="shared" si="379"/>
        <v>93.341999999998393</v>
      </c>
      <c r="R3890" s="49">
        <f t="shared" si="380"/>
        <v>94.728000000001089</v>
      </c>
    </row>
    <row r="3891" spans="12:18" hidden="1">
      <c r="L3891" s="71"/>
      <c r="M3891" s="48">
        <v>26.57</v>
      </c>
      <c r="N3891" s="49">
        <f t="shared" si="376"/>
        <v>88.414125000000837</v>
      </c>
      <c r="O3891" s="49">
        <f t="shared" si="377"/>
        <v>90.357000000002188</v>
      </c>
      <c r="P3891" s="49">
        <f t="shared" si="378"/>
        <v>91.999874999997033</v>
      </c>
      <c r="Q3891" s="49">
        <f t="shared" si="379"/>
        <v>93.342749999998389</v>
      </c>
      <c r="R3891" s="49">
        <f t="shared" si="380"/>
        <v>94.728500000001091</v>
      </c>
    </row>
    <row r="3892" spans="12:18" hidden="1">
      <c r="L3892" s="71"/>
      <c r="M3892" s="48">
        <v>26.58</v>
      </c>
      <c r="N3892" s="49">
        <f t="shared" si="376"/>
        <v>88.415250000000839</v>
      </c>
      <c r="O3892" s="49">
        <f t="shared" si="377"/>
        <v>90.358000000002193</v>
      </c>
      <c r="P3892" s="49">
        <f t="shared" si="378"/>
        <v>92.000749999997026</v>
      </c>
      <c r="Q3892" s="49">
        <f t="shared" si="379"/>
        <v>93.343499999998386</v>
      </c>
      <c r="R3892" s="49">
        <f t="shared" si="380"/>
        <v>94.729000000001093</v>
      </c>
    </row>
    <row r="3893" spans="12:18" hidden="1">
      <c r="L3893" s="71"/>
      <c r="M3893" s="48">
        <v>26.59</v>
      </c>
      <c r="N3893" s="49">
        <f t="shared" si="376"/>
        <v>88.416375000000841</v>
      </c>
      <c r="O3893" s="49">
        <f t="shared" si="377"/>
        <v>90.359000000002197</v>
      </c>
      <c r="P3893" s="49">
        <f t="shared" si="378"/>
        <v>92.00162499999702</v>
      </c>
      <c r="Q3893" s="49">
        <f t="shared" si="379"/>
        <v>93.344249999998382</v>
      </c>
      <c r="R3893" s="49">
        <f t="shared" si="380"/>
        <v>94.729500000001096</v>
      </c>
    </row>
    <row r="3894" spans="12:18" hidden="1">
      <c r="L3894" s="71"/>
      <c r="M3894" s="48">
        <v>26.6</v>
      </c>
      <c r="N3894" s="49">
        <f t="shared" si="376"/>
        <v>88.417500000000842</v>
      </c>
      <c r="O3894" s="49">
        <f t="shared" si="377"/>
        <v>90.360000000002202</v>
      </c>
      <c r="P3894" s="49">
        <f t="shared" si="378"/>
        <v>92.002499999997013</v>
      </c>
      <c r="Q3894" s="49">
        <f t="shared" si="379"/>
        <v>93.344999999998379</v>
      </c>
      <c r="R3894" s="49">
        <f t="shared" si="380"/>
        <v>94.730000000001098</v>
      </c>
    </row>
    <row r="3895" spans="12:18" hidden="1">
      <c r="L3895" s="71"/>
      <c r="M3895" s="48">
        <v>26.61</v>
      </c>
      <c r="N3895" s="49">
        <f t="shared" si="376"/>
        <v>88.418625000000844</v>
      </c>
      <c r="O3895" s="49">
        <f t="shared" si="377"/>
        <v>90.361000000002207</v>
      </c>
      <c r="P3895" s="49">
        <f t="shared" si="378"/>
        <v>92.003374999997007</v>
      </c>
      <c r="Q3895" s="49">
        <f t="shared" si="379"/>
        <v>93.345749999998375</v>
      </c>
      <c r="R3895" s="49">
        <f t="shared" si="380"/>
        <v>94.730500000001101</v>
      </c>
    </row>
    <row r="3896" spans="12:18" hidden="1">
      <c r="L3896" s="71"/>
      <c r="M3896" s="48">
        <v>26.62</v>
      </c>
      <c r="N3896" s="49">
        <f t="shared" si="376"/>
        <v>88.419750000000846</v>
      </c>
      <c r="O3896" s="49">
        <f t="shared" si="377"/>
        <v>90.362000000002212</v>
      </c>
      <c r="P3896" s="49">
        <f t="shared" si="378"/>
        <v>92.004249999997</v>
      </c>
      <c r="Q3896" s="49">
        <f t="shared" si="379"/>
        <v>93.346499999998372</v>
      </c>
      <c r="R3896" s="49">
        <f t="shared" si="380"/>
        <v>94.731000000001103</v>
      </c>
    </row>
    <row r="3897" spans="12:18" hidden="1">
      <c r="L3897" s="71"/>
      <c r="M3897" s="48">
        <v>26.63</v>
      </c>
      <c r="N3897" s="49">
        <f t="shared" si="376"/>
        <v>88.420875000000848</v>
      </c>
      <c r="O3897" s="49">
        <f t="shared" si="377"/>
        <v>90.363000000002216</v>
      </c>
      <c r="P3897" s="49">
        <f t="shared" si="378"/>
        <v>92.005124999996994</v>
      </c>
      <c r="Q3897" s="49">
        <f t="shared" si="379"/>
        <v>93.347249999998368</v>
      </c>
      <c r="R3897" s="49">
        <f t="shared" si="380"/>
        <v>94.731500000001105</v>
      </c>
    </row>
    <row r="3898" spans="12:18" hidden="1">
      <c r="L3898" s="71"/>
      <c r="M3898" s="48">
        <v>26.64</v>
      </c>
      <c r="N3898" s="49">
        <f t="shared" si="376"/>
        <v>88.42200000000085</v>
      </c>
      <c r="O3898" s="49">
        <f t="shared" si="377"/>
        <v>90.364000000002221</v>
      </c>
      <c r="P3898" s="49">
        <f t="shared" si="378"/>
        <v>92.005999999996988</v>
      </c>
      <c r="Q3898" s="49">
        <f t="shared" si="379"/>
        <v>93.347999999998365</v>
      </c>
      <c r="R3898" s="49">
        <f t="shared" si="380"/>
        <v>94.732000000001108</v>
      </c>
    </row>
    <row r="3899" spans="12:18" hidden="1">
      <c r="L3899" s="71"/>
      <c r="M3899" s="48">
        <v>26.65</v>
      </c>
      <c r="N3899" s="49">
        <f t="shared" si="376"/>
        <v>88.423125000000852</v>
      </c>
      <c r="O3899" s="49">
        <f t="shared" si="377"/>
        <v>90.365000000002226</v>
      </c>
      <c r="P3899" s="49">
        <f t="shared" si="378"/>
        <v>92.006874999996981</v>
      </c>
      <c r="Q3899" s="49">
        <f t="shared" si="379"/>
        <v>93.348749999998361</v>
      </c>
      <c r="R3899" s="49">
        <f t="shared" si="380"/>
        <v>94.73250000000111</v>
      </c>
    </row>
    <row r="3900" spans="12:18" hidden="1">
      <c r="L3900" s="71"/>
      <c r="M3900" s="48">
        <v>26.66</v>
      </c>
      <c r="N3900" s="49">
        <f t="shared" si="376"/>
        <v>88.424250000000853</v>
      </c>
      <c r="O3900" s="49">
        <f t="shared" si="377"/>
        <v>90.366000000002231</v>
      </c>
      <c r="P3900" s="49">
        <f t="shared" si="378"/>
        <v>92.007749999996975</v>
      </c>
      <c r="Q3900" s="49">
        <f t="shared" si="379"/>
        <v>93.349499999998358</v>
      </c>
      <c r="R3900" s="49">
        <f t="shared" si="380"/>
        <v>94.733000000001113</v>
      </c>
    </row>
    <row r="3901" spans="12:18" hidden="1">
      <c r="L3901" s="71"/>
      <c r="M3901" s="48">
        <v>26.67</v>
      </c>
      <c r="N3901" s="49">
        <f t="shared" si="376"/>
        <v>88.425375000000855</v>
      </c>
      <c r="O3901" s="49">
        <f t="shared" si="377"/>
        <v>90.367000000002236</v>
      </c>
      <c r="P3901" s="49">
        <f t="shared" si="378"/>
        <v>92.008624999996968</v>
      </c>
      <c r="Q3901" s="49">
        <f t="shared" si="379"/>
        <v>93.350249999998354</v>
      </c>
      <c r="R3901" s="49">
        <f t="shared" si="380"/>
        <v>94.733500000001115</v>
      </c>
    </row>
    <row r="3902" spans="12:18" hidden="1">
      <c r="L3902" s="71"/>
      <c r="M3902" s="48">
        <v>26.68</v>
      </c>
      <c r="N3902" s="49">
        <f t="shared" si="376"/>
        <v>88.426500000000857</v>
      </c>
      <c r="O3902" s="49">
        <f t="shared" si="377"/>
        <v>90.36800000000224</v>
      </c>
      <c r="P3902" s="49">
        <f t="shared" si="378"/>
        <v>92.009499999996962</v>
      </c>
      <c r="Q3902" s="49">
        <f t="shared" si="379"/>
        <v>93.350999999998351</v>
      </c>
      <c r="R3902" s="49">
        <f t="shared" si="380"/>
        <v>94.734000000001117</v>
      </c>
    </row>
    <row r="3903" spans="12:18" hidden="1">
      <c r="L3903" s="71"/>
      <c r="M3903" s="48">
        <v>26.69</v>
      </c>
      <c r="N3903" s="49">
        <f t="shared" si="376"/>
        <v>88.427625000000859</v>
      </c>
      <c r="O3903" s="49">
        <f t="shared" si="377"/>
        <v>90.369000000002245</v>
      </c>
      <c r="P3903" s="49">
        <f t="shared" si="378"/>
        <v>92.010374999996955</v>
      </c>
      <c r="Q3903" s="49">
        <f t="shared" si="379"/>
        <v>93.351749999998347</v>
      </c>
      <c r="R3903" s="49">
        <f t="shared" si="380"/>
        <v>94.73450000000112</v>
      </c>
    </row>
    <row r="3904" spans="12:18" hidden="1">
      <c r="L3904" s="71"/>
      <c r="M3904" s="48">
        <v>26.7</v>
      </c>
      <c r="N3904" s="49">
        <f t="shared" si="376"/>
        <v>88.428750000000861</v>
      </c>
      <c r="O3904" s="49">
        <f t="shared" si="377"/>
        <v>90.37000000000225</v>
      </c>
      <c r="P3904" s="49">
        <f t="shared" si="378"/>
        <v>92.011249999996949</v>
      </c>
      <c r="Q3904" s="49">
        <f t="shared" si="379"/>
        <v>93.352499999998344</v>
      </c>
      <c r="R3904" s="49">
        <f t="shared" si="380"/>
        <v>94.735000000001122</v>
      </c>
    </row>
    <row r="3905" spans="12:18" hidden="1">
      <c r="L3905" s="71"/>
      <c r="M3905" s="48">
        <v>26.71</v>
      </c>
      <c r="N3905" s="49">
        <f t="shared" si="376"/>
        <v>88.429875000000862</v>
      </c>
      <c r="O3905" s="49">
        <f t="shared" si="377"/>
        <v>90.371000000002255</v>
      </c>
      <c r="P3905" s="49">
        <f t="shared" si="378"/>
        <v>92.012124999996942</v>
      </c>
      <c r="Q3905" s="49">
        <f t="shared" si="379"/>
        <v>93.35324999999834</v>
      </c>
      <c r="R3905" s="49">
        <f t="shared" si="380"/>
        <v>94.735500000001124</v>
      </c>
    </row>
    <row r="3906" spans="12:18" hidden="1">
      <c r="L3906" s="71"/>
      <c r="M3906" s="48">
        <v>26.72</v>
      </c>
      <c r="N3906" s="49">
        <f t="shared" si="376"/>
        <v>88.431000000000864</v>
      </c>
      <c r="O3906" s="49">
        <f t="shared" si="377"/>
        <v>90.372000000002259</v>
      </c>
      <c r="P3906" s="49">
        <f t="shared" si="378"/>
        <v>92.012999999996936</v>
      </c>
      <c r="Q3906" s="49">
        <f t="shared" si="379"/>
        <v>93.353999999998337</v>
      </c>
      <c r="R3906" s="49">
        <f t="shared" si="380"/>
        <v>94.736000000001127</v>
      </c>
    </row>
    <row r="3907" spans="12:18" hidden="1">
      <c r="L3907" s="71"/>
      <c r="M3907" s="48">
        <v>26.73</v>
      </c>
      <c r="N3907" s="49">
        <f t="shared" si="376"/>
        <v>88.432125000000866</v>
      </c>
      <c r="O3907" s="49">
        <f t="shared" si="377"/>
        <v>90.373000000002264</v>
      </c>
      <c r="P3907" s="49">
        <f t="shared" si="378"/>
        <v>92.013874999996929</v>
      </c>
      <c r="Q3907" s="49">
        <f t="shared" si="379"/>
        <v>93.354749999998333</v>
      </c>
      <c r="R3907" s="49">
        <f t="shared" si="380"/>
        <v>94.736500000001129</v>
      </c>
    </row>
    <row r="3908" spans="12:18" hidden="1">
      <c r="L3908" s="71"/>
      <c r="M3908" s="48">
        <v>26.74</v>
      </c>
      <c r="N3908" s="49">
        <f t="shared" si="376"/>
        <v>88.433250000000868</v>
      </c>
      <c r="O3908" s="49">
        <f t="shared" si="377"/>
        <v>90.374000000002269</v>
      </c>
      <c r="P3908" s="49">
        <f t="shared" si="378"/>
        <v>92.014749999996923</v>
      </c>
      <c r="Q3908" s="49">
        <f t="shared" si="379"/>
        <v>93.355499999998329</v>
      </c>
      <c r="R3908" s="49">
        <f t="shared" si="380"/>
        <v>94.737000000001132</v>
      </c>
    </row>
    <row r="3909" spans="12:18" hidden="1">
      <c r="L3909" s="71"/>
      <c r="M3909" s="48">
        <v>26.75</v>
      </c>
      <c r="N3909" s="49">
        <f t="shared" si="376"/>
        <v>88.43437500000087</v>
      </c>
      <c r="O3909" s="49">
        <f t="shared" si="377"/>
        <v>90.375000000002274</v>
      </c>
      <c r="P3909" s="49">
        <f t="shared" si="378"/>
        <v>92.015624999996916</v>
      </c>
      <c r="Q3909" s="49">
        <f t="shared" si="379"/>
        <v>93.356249999998326</v>
      </c>
      <c r="R3909" s="49">
        <f t="shared" si="380"/>
        <v>94.737500000001134</v>
      </c>
    </row>
    <row r="3910" spans="12:18" hidden="1">
      <c r="L3910" s="71"/>
      <c r="M3910" s="48">
        <v>26.76</v>
      </c>
      <c r="N3910" s="49">
        <f t="shared" si="376"/>
        <v>88.435500000000872</v>
      </c>
      <c r="O3910" s="49">
        <f t="shared" si="377"/>
        <v>90.376000000002279</v>
      </c>
      <c r="P3910" s="49">
        <f t="shared" si="378"/>
        <v>92.01649999999691</v>
      </c>
      <c r="Q3910" s="49">
        <f t="shared" si="379"/>
        <v>93.356999999998322</v>
      </c>
      <c r="R3910" s="49">
        <f t="shared" si="380"/>
        <v>94.738000000001136</v>
      </c>
    </row>
    <row r="3911" spans="12:18" hidden="1">
      <c r="L3911" s="71"/>
      <c r="M3911" s="48">
        <v>26.77</v>
      </c>
      <c r="N3911" s="49">
        <f t="shared" si="376"/>
        <v>88.436625000000873</v>
      </c>
      <c r="O3911" s="49">
        <f t="shared" si="377"/>
        <v>90.377000000002283</v>
      </c>
      <c r="P3911" s="49">
        <f t="shared" si="378"/>
        <v>92.017374999996903</v>
      </c>
      <c r="Q3911" s="49">
        <f t="shared" si="379"/>
        <v>93.357749999998319</v>
      </c>
      <c r="R3911" s="49">
        <f t="shared" si="380"/>
        <v>94.738500000001139</v>
      </c>
    </row>
    <row r="3912" spans="12:18" hidden="1">
      <c r="L3912" s="71"/>
      <c r="M3912" s="48">
        <v>26.78</v>
      </c>
      <c r="N3912" s="49">
        <f t="shared" si="376"/>
        <v>88.437750000000875</v>
      </c>
      <c r="O3912" s="49">
        <f t="shared" si="377"/>
        <v>90.378000000002288</v>
      </c>
      <c r="P3912" s="49">
        <f t="shared" si="378"/>
        <v>92.018249999996897</v>
      </c>
      <c r="Q3912" s="49">
        <f t="shared" si="379"/>
        <v>93.358499999998315</v>
      </c>
      <c r="R3912" s="49">
        <f t="shared" si="380"/>
        <v>94.739000000001141</v>
      </c>
    </row>
    <row r="3913" spans="12:18" hidden="1">
      <c r="L3913" s="71"/>
      <c r="M3913" s="48">
        <v>26.79</v>
      </c>
      <c r="N3913" s="49">
        <f t="shared" si="376"/>
        <v>88.438875000000877</v>
      </c>
      <c r="O3913" s="49">
        <f t="shared" si="377"/>
        <v>90.379000000002293</v>
      </c>
      <c r="P3913" s="49">
        <f t="shared" si="378"/>
        <v>92.01912499999689</v>
      </c>
      <c r="Q3913" s="49">
        <f t="shared" si="379"/>
        <v>93.359249999998312</v>
      </c>
      <c r="R3913" s="49">
        <f t="shared" si="380"/>
        <v>94.739500000001144</v>
      </c>
    </row>
    <row r="3914" spans="12:18" hidden="1">
      <c r="L3914" s="71"/>
      <c r="M3914" s="48">
        <v>26.8</v>
      </c>
      <c r="N3914" s="49">
        <f t="shared" si="376"/>
        <v>88.440000000000879</v>
      </c>
      <c r="O3914" s="49">
        <f t="shared" si="377"/>
        <v>90.380000000002298</v>
      </c>
      <c r="P3914" s="49">
        <f t="shared" si="378"/>
        <v>92.019999999996884</v>
      </c>
      <c r="Q3914" s="49">
        <f t="shared" si="379"/>
        <v>93.359999999998308</v>
      </c>
      <c r="R3914" s="49">
        <f t="shared" si="380"/>
        <v>94.740000000001146</v>
      </c>
    </row>
    <row r="3915" spans="12:18" hidden="1">
      <c r="L3915" s="71"/>
      <c r="M3915" s="48">
        <v>26.81</v>
      </c>
      <c r="N3915" s="49">
        <f t="shared" si="376"/>
        <v>88.441125000000881</v>
      </c>
      <c r="O3915" s="49">
        <f t="shared" si="377"/>
        <v>90.381000000002302</v>
      </c>
      <c r="P3915" s="49">
        <f t="shared" si="378"/>
        <v>92.020874999996877</v>
      </c>
      <c r="Q3915" s="49">
        <f t="shared" si="379"/>
        <v>93.360749999998305</v>
      </c>
      <c r="R3915" s="49">
        <f t="shared" si="380"/>
        <v>94.740500000001148</v>
      </c>
    </row>
    <row r="3916" spans="12:18" hidden="1">
      <c r="L3916" s="71"/>
      <c r="M3916" s="48">
        <v>26.82</v>
      </c>
      <c r="N3916" s="49">
        <f t="shared" si="376"/>
        <v>88.442250000000882</v>
      </c>
      <c r="O3916" s="49">
        <f t="shared" si="377"/>
        <v>90.382000000002307</v>
      </c>
      <c r="P3916" s="49">
        <f t="shared" si="378"/>
        <v>92.021749999996871</v>
      </c>
      <c r="Q3916" s="49">
        <f t="shared" si="379"/>
        <v>93.361499999998301</v>
      </c>
      <c r="R3916" s="49">
        <f t="shared" si="380"/>
        <v>94.741000000001151</v>
      </c>
    </row>
    <row r="3917" spans="12:18" hidden="1">
      <c r="L3917" s="71"/>
      <c r="M3917" s="48">
        <v>26.83</v>
      </c>
      <c r="N3917" s="49">
        <f t="shared" si="376"/>
        <v>88.443375000000884</v>
      </c>
      <c r="O3917" s="49">
        <f t="shared" si="377"/>
        <v>90.383000000002312</v>
      </c>
      <c r="P3917" s="49">
        <f t="shared" si="378"/>
        <v>92.022624999996864</v>
      </c>
      <c r="Q3917" s="49">
        <f t="shared" si="379"/>
        <v>93.362249999998298</v>
      </c>
      <c r="R3917" s="49">
        <f t="shared" si="380"/>
        <v>94.741500000001153</v>
      </c>
    </row>
    <row r="3918" spans="12:18" hidden="1">
      <c r="L3918" s="71"/>
      <c r="M3918" s="48">
        <v>26.84</v>
      </c>
      <c r="N3918" s="49">
        <f t="shared" si="376"/>
        <v>88.444500000000886</v>
      </c>
      <c r="O3918" s="49">
        <f t="shared" si="377"/>
        <v>90.384000000002317</v>
      </c>
      <c r="P3918" s="49">
        <f t="shared" si="378"/>
        <v>92.023499999996858</v>
      </c>
      <c r="Q3918" s="49">
        <f t="shared" si="379"/>
        <v>93.362999999998294</v>
      </c>
      <c r="R3918" s="49">
        <f t="shared" si="380"/>
        <v>94.742000000001156</v>
      </c>
    </row>
    <row r="3919" spans="12:18" hidden="1">
      <c r="L3919" s="71"/>
      <c r="M3919" s="48">
        <v>26.85</v>
      </c>
      <c r="N3919" s="49">
        <f t="shared" si="376"/>
        <v>88.445625000000888</v>
      </c>
      <c r="O3919" s="49">
        <f t="shared" si="377"/>
        <v>90.385000000002321</v>
      </c>
      <c r="P3919" s="49">
        <f t="shared" si="378"/>
        <v>92.024374999996851</v>
      </c>
      <c r="Q3919" s="49">
        <f t="shared" si="379"/>
        <v>93.363749999998291</v>
      </c>
      <c r="R3919" s="49">
        <f t="shared" si="380"/>
        <v>94.742500000001158</v>
      </c>
    </row>
    <row r="3920" spans="12:18" hidden="1">
      <c r="L3920" s="71"/>
      <c r="M3920" s="48">
        <v>26.86</v>
      </c>
      <c r="N3920" s="49">
        <f t="shared" si="376"/>
        <v>88.44675000000089</v>
      </c>
      <c r="O3920" s="49">
        <f t="shared" si="377"/>
        <v>90.386000000002326</v>
      </c>
      <c r="P3920" s="49">
        <f t="shared" si="378"/>
        <v>92.025249999996845</v>
      </c>
      <c r="Q3920" s="49">
        <f t="shared" si="379"/>
        <v>93.364499999998287</v>
      </c>
      <c r="R3920" s="49">
        <f t="shared" si="380"/>
        <v>94.74300000000116</v>
      </c>
    </row>
    <row r="3921" spans="12:18" hidden="1">
      <c r="L3921" s="71"/>
      <c r="M3921" s="48">
        <v>26.87</v>
      </c>
      <c r="N3921" s="49">
        <f t="shared" si="376"/>
        <v>88.447875000000892</v>
      </c>
      <c r="O3921" s="49">
        <f t="shared" si="377"/>
        <v>90.387000000002331</v>
      </c>
      <c r="P3921" s="49">
        <f t="shared" si="378"/>
        <v>92.026124999996838</v>
      </c>
      <c r="Q3921" s="49">
        <f t="shared" si="379"/>
        <v>93.365249999998284</v>
      </c>
      <c r="R3921" s="49">
        <f t="shared" si="380"/>
        <v>94.743500000001163</v>
      </c>
    </row>
    <row r="3922" spans="12:18" hidden="1">
      <c r="L3922" s="71"/>
      <c r="M3922" s="48">
        <v>26.88</v>
      </c>
      <c r="N3922" s="49">
        <f t="shared" si="376"/>
        <v>88.449000000000893</v>
      </c>
      <c r="O3922" s="49">
        <f t="shared" si="377"/>
        <v>90.388000000002336</v>
      </c>
      <c r="P3922" s="49">
        <f t="shared" si="378"/>
        <v>92.026999999996832</v>
      </c>
      <c r="Q3922" s="49">
        <f t="shared" si="379"/>
        <v>93.36599999999828</v>
      </c>
      <c r="R3922" s="49">
        <f t="shared" si="380"/>
        <v>94.744000000001165</v>
      </c>
    </row>
    <row r="3923" spans="12:18" hidden="1">
      <c r="L3923" s="71"/>
      <c r="M3923" s="48">
        <v>26.89</v>
      </c>
      <c r="N3923" s="49">
        <f t="shared" si="376"/>
        <v>88.450125000000895</v>
      </c>
      <c r="O3923" s="49">
        <f t="shared" si="377"/>
        <v>90.389000000002341</v>
      </c>
      <c r="P3923" s="49">
        <f t="shared" si="378"/>
        <v>92.027874999996826</v>
      </c>
      <c r="Q3923" s="49">
        <f t="shared" si="379"/>
        <v>93.366749999998277</v>
      </c>
      <c r="R3923" s="49">
        <f t="shared" si="380"/>
        <v>94.744500000001167</v>
      </c>
    </row>
    <row r="3924" spans="12:18" hidden="1">
      <c r="L3924" s="71"/>
      <c r="M3924" s="48">
        <v>26.9</v>
      </c>
      <c r="N3924" s="49">
        <f t="shared" si="376"/>
        <v>88.451250000000897</v>
      </c>
      <c r="O3924" s="49">
        <f t="shared" si="377"/>
        <v>90.390000000002345</v>
      </c>
      <c r="P3924" s="49">
        <f t="shared" si="378"/>
        <v>92.028749999996819</v>
      </c>
      <c r="Q3924" s="49">
        <f t="shared" si="379"/>
        <v>93.367499999998273</v>
      </c>
      <c r="R3924" s="49">
        <f t="shared" si="380"/>
        <v>94.74500000000117</v>
      </c>
    </row>
    <row r="3925" spans="12:18" hidden="1">
      <c r="L3925" s="71"/>
      <c r="M3925" s="48">
        <v>26.91</v>
      </c>
      <c r="N3925" s="49">
        <f t="shared" si="376"/>
        <v>88.452375000000899</v>
      </c>
      <c r="O3925" s="49">
        <f t="shared" si="377"/>
        <v>90.39100000000235</v>
      </c>
      <c r="P3925" s="49">
        <f t="shared" si="378"/>
        <v>92.029624999996813</v>
      </c>
      <c r="Q3925" s="49">
        <f t="shared" si="379"/>
        <v>93.36824999999827</v>
      </c>
      <c r="R3925" s="49">
        <f t="shared" si="380"/>
        <v>94.745500000001172</v>
      </c>
    </row>
    <row r="3926" spans="12:18" hidden="1">
      <c r="L3926" s="71"/>
      <c r="M3926" s="48">
        <v>26.92</v>
      </c>
      <c r="N3926" s="49">
        <f t="shared" si="376"/>
        <v>88.453500000000901</v>
      </c>
      <c r="O3926" s="49">
        <f t="shared" si="377"/>
        <v>90.392000000002355</v>
      </c>
      <c r="P3926" s="49">
        <f t="shared" si="378"/>
        <v>92.030499999996806</v>
      </c>
      <c r="Q3926" s="49">
        <f t="shared" si="379"/>
        <v>93.368999999998266</v>
      </c>
      <c r="R3926" s="49">
        <f t="shared" si="380"/>
        <v>94.746000000001175</v>
      </c>
    </row>
    <row r="3927" spans="12:18" hidden="1">
      <c r="L3927" s="71"/>
      <c r="M3927" s="48">
        <v>26.93</v>
      </c>
      <c r="N3927" s="49">
        <f t="shared" si="376"/>
        <v>88.454625000000902</v>
      </c>
      <c r="O3927" s="49">
        <f t="shared" si="377"/>
        <v>90.39300000000236</v>
      </c>
      <c r="P3927" s="49">
        <f t="shared" si="378"/>
        <v>92.0313749999968</v>
      </c>
      <c r="Q3927" s="49">
        <f t="shared" si="379"/>
        <v>93.369749999998263</v>
      </c>
      <c r="R3927" s="49">
        <f t="shared" si="380"/>
        <v>94.746500000001177</v>
      </c>
    </row>
    <row r="3928" spans="12:18" hidden="1">
      <c r="L3928" s="71"/>
      <c r="M3928" s="48">
        <v>26.94</v>
      </c>
      <c r="N3928" s="49">
        <f t="shared" si="376"/>
        <v>88.455750000000904</v>
      </c>
      <c r="O3928" s="49">
        <f t="shared" si="377"/>
        <v>90.394000000002364</v>
      </c>
      <c r="P3928" s="49">
        <f t="shared" si="378"/>
        <v>92.032249999996793</v>
      </c>
      <c r="Q3928" s="49">
        <f t="shared" si="379"/>
        <v>93.370499999998259</v>
      </c>
      <c r="R3928" s="49">
        <f t="shared" si="380"/>
        <v>94.747000000001179</v>
      </c>
    </row>
    <row r="3929" spans="12:18" hidden="1">
      <c r="L3929" s="71"/>
      <c r="M3929" s="48">
        <v>26.95</v>
      </c>
      <c r="N3929" s="49">
        <f t="shared" si="376"/>
        <v>88.456875000000906</v>
      </c>
      <c r="O3929" s="49">
        <f t="shared" si="377"/>
        <v>90.395000000002369</v>
      </c>
      <c r="P3929" s="49">
        <f t="shared" si="378"/>
        <v>92.033124999996787</v>
      </c>
      <c r="Q3929" s="49">
        <f t="shared" si="379"/>
        <v>93.371249999998255</v>
      </c>
      <c r="R3929" s="49">
        <f t="shared" si="380"/>
        <v>94.747500000001182</v>
      </c>
    </row>
    <row r="3930" spans="12:18" hidden="1">
      <c r="L3930" s="71"/>
      <c r="M3930" s="48">
        <v>26.96</v>
      </c>
      <c r="N3930" s="49">
        <f t="shared" si="376"/>
        <v>88.458000000000908</v>
      </c>
      <c r="O3930" s="49">
        <f t="shared" si="377"/>
        <v>90.396000000002374</v>
      </c>
      <c r="P3930" s="49">
        <f t="shared" si="378"/>
        <v>92.03399999999678</v>
      </c>
      <c r="Q3930" s="49">
        <f t="shared" si="379"/>
        <v>93.371999999998252</v>
      </c>
      <c r="R3930" s="49">
        <f t="shared" si="380"/>
        <v>94.748000000001184</v>
      </c>
    </row>
    <row r="3931" spans="12:18" hidden="1">
      <c r="L3931" s="71"/>
      <c r="M3931" s="48">
        <v>26.97</v>
      </c>
      <c r="N3931" s="49">
        <f t="shared" si="376"/>
        <v>88.45912500000091</v>
      </c>
      <c r="O3931" s="49">
        <f t="shared" si="377"/>
        <v>90.397000000002379</v>
      </c>
      <c r="P3931" s="49">
        <f t="shared" si="378"/>
        <v>92.034874999996774</v>
      </c>
      <c r="Q3931" s="49">
        <f t="shared" si="379"/>
        <v>93.372749999998248</v>
      </c>
      <c r="R3931" s="49">
        <f t="shared" si="380"/>
        <v>94.748500000001187</v>
      </c>
    </row>
    <row r="3932" spans="12:18" hidden="1">
      <c r="L3932" s="71"/>
      <c r="M3932" s="48">
        <v>26.98</v>
      </c>
      <c r="N3932" s="49">
        <f t="shared" si="376"/>
        <v>88.460250000000912</v>
      </c>
      <c r="O3932" s="49">
        <f t="shared" si="377"/>
        <v>90.398000000002384</v>
      </c>
      <c r="P3932" s="49">
        <f t="shared" si="378"/>
        <v>92.035749999996767</v>
      </c>
      <c r="Q3932" s="49">
        <f t="shared" si="379"/>
        <v>93.373499999998245</v>
      </c>
      <c r="R3932" s="49">
        <f t="shared" si="380"/>
        <v>94.749000000001189</v>
      </c>
    </row>
    <row r="3933" spans="12:18" hidden="1">
      <c r="L3933" s="71"/>
      <c r="M3933" s="48">
        <v>26.99</v>
      </c>
      <c r="N3933" s="49">
        <f t="shared" si="376"/>
        <v>88.461375000000913</v>
      </c>
      <c r="O3933" s="49">
        <f t="shared" si="377"/>
        <v>90.399000000002388</v>
      </c>
      <c r="P3933" s="49">
        <f t="shared" si="378"/>
        <v>92.036624999996761</v>
      </c>
      <c r="Q3933" s="49">
        <f t="shared" si="379"/>
        <v>93.374249999998241</v>
      </c>
      <c r="R3933" s="49">
        <f t="shared" si="380"/>
        <v>94.749500000001191</v>
      </c>
    </row>
    <row r="3934" spans="12:18" hidden="1">
      <c r="L3934" s="71"/>
      <c r="M3934" s="48">
        <v>27</v>
      </c>
      <c r="N3934" s="49">
        <f t="shared" si="376"/>
        <v>88.462500000000915</v>
      </c>
      <c r="O3934" s="49">
        <f t="shared" si="377"/>
        <v>90.400000000002393</v>
      </c>
      <c r="P3934" s="49">
        <f t="shared" si="378"/>
        <v>92.037499999996754</v>
      </c>
      <c r="Q3934" s="49">
        <f t="shared" si="379"/>
        <v>93.374999999998238</v>
      </c>
      <c r="R3934" s="49">
        <f t="shared" si="380"/>
        <v>94.750000000001194</v>
      </c>
    </row>
    <row r="3935" spans="12:18" hidden="1">
      <c r="L3935" s="71"/>
      <c r="M3935" s="48">
        <v>27.01</v>
      </c>
      <c r="N3935" s="49">
        <f t="shared" si="376"/>
        <v>88.463625000000917</v>
      </c>
      <c r="O3935" s="49">
        <f t="shared" si="377"/>
        <v>90.401000000002398</v>
      </c>
      <c r="P3935" s="49">
        <f t="shared" si="378"/>
        <v>92.038374999996748</v>
      </c>
      <c r="Q3935" s="49">
        <f t="shared" si="379"/>
        <v>93.375749999998234</v>
      </c>
      <c r="R3935" s="49">
        <f t="shared" si="380"/>
        <v>94.750500000001196</v>
      </c>
    </row>
    <row r="3936" spans="12:18" hidden="1">
      <c r="L3936" s="71"/>
      <c r="M3936" s="48">
        <v>27.02</v>
      </c>
      <c r="N3936" s="49">
        <f t="shared" si="376"/>
        <v>88.464750000000919</v>
      </c>
      <c r="O3936" s="49">
        <f t="shared" si="377"/>
        <v>90.402000000002403</v>
      </c>
      <c r="P3936" s="49">
        <f t="shared" si="378"/>
        <v>92.039249999996741</v>
      </c>
      <c r="Q3936" s="49">
        <f t="shared" si="379"/>
        <v>93.376499999998231</v>
      </c>
      <c r="R3936" s="49">
        <f t="shared" si="380"/>
        <v>94.751000000001198</v>
      </c>
    </row>
    <row r="3937" spans="12:18" hidden="1">
      <c r="L3937" s="71"/>
      <c r="M3937" s="48">
        <v>27.03</v>
      </c>
      <c r="N3937" s="49">
        <f t="shared" si="376"/>
        <v>88.465875000000921</v>
      </c>
      <c r="O3937" s="49">
        <f t="shared" si="377"/>
        <v>90.403000000002407</v>
      </c>
      <c r="P3937" s="49">
        <f t="shared" si="378"/>
        <v>92.040124999996735</v>
      </c>
      <c r="Q3937" s="49">
        <f t="shared" si="379"/>
        <v>93.377249999998227</v>
      </c>
      <c r="R3937" s="49">
        <f t="shared" si="380"/>
        <v>94.751500000001201</v>
      </c>
    </row>
    <row r="3938" spans="12:18" hidden="1">
      <c r="L3938" s="71"/>
      <c r="M3938" s="48">
        <v>27.04</v>
      </c>
      <c r="N3938" s="49">
        <f t="shared" si="376"/>
        <v>88.467000000000922</v>
      </c>
      <c r="O3938" s="49">
        <f t="shared" si="377"/>
        <v>90.404000000002412</v>
      </c>
      <c r="P3938" s="49">
        <f t="shared" si="378"/>
        <v>92.040999999996728</v>
      </c>
      <c r="Q3938" s="49">
        <f t="shared" si="379"/>
        <v>93.377999999998224</v>
      </c>
      <c r="R3938" s="49">
        <f t="shared" si="380"/>
        <v>94.752000000001203</v>
      </c>
    </row>
    <row r="3939" spans="12:18" hidden="1">
      <c r="L3939" s="71"/>
      <c r="M3939" s="48">
        <v>27.05</v>
      </c>
      <c r="N3939" s="49">
        <f t="shared" si="376"/>
        <v>88.468125000000924</v>
      </c>
      <c r="O3939" s="49">
        <f t="shared" si="377"/>
        <v>90.405000000002417</v>
      </c>
      <c r="P3939" s="49">
        <f t="shared" si="378"/>
        <v>92.041874999996722</v>
      </c>
      <c r="Q3939" s="49">
        <f t="shared" si="379"/>
        <v>93.37874999999822</v>
      </c>
      <c r="R3939" s="49">
        <f t="shared" si="380"/>
        <v>94.752500000001206</v>
      </c>
    </row>
    <row r="3940" spans="12:18" hidden="1">
      <c r="L3940" s="71"/>
      <c r="M3940" s="48">
        <v>27.06</v>
      </c>
      <c r="N3940" s="49">
        <f t="shared" si="376"/>
        <v>88.469250000000926</v>
      </c>
      <c r="O3940" s="49">
        <f t="shared" si="377"/>
        <v>90.406000000002422</v>
      </c>
      <c r="P3940" s="49">
        <f t="shared" si="378"/>
        <v>92.042749999996715</v>
      </c>
      <c r="Q3940" s="49">
        <f t="shared" si="379"/>
        <v>93.379499999998217</v>
      </c>
      <c r="R3940" s="49">
        <f t="shared" si="380"/>
        <v>94.753000000001208</v>
      </c>
    </row>
    <row r="3941" spans="12:18" hidden="1">
      <c r="L3941" s="71"/>
      <c r="M3941" s="48">
        <v>27.07</v>
      </c>
      <c r="N3941" s="49">
        <f t="shared" si="376"/>
        <v>88.470375000000928</v>
      </c>
      <c r="O3941" s="49">
        <f t="shared" si="377"/>
        <v>90.407000000002427</v>
      </c>
      <c r="P3941" s="49">
        <f t="shared" si="378"/>
        <v>92.043624999996709</v>
      </c>
      <c r="Q3941" s="49">
        <f t="shared" si="379"/>
        <v>93.380249999998213</v>
      </c>
      <c r="R3941" s="49">
        <f t="shared" si="380"/>
        <v>94.75350000000121</v>
      </c>
    </row>
    <row r="3942" spans="12:18" hidden="1">
      <c r="L3942" s="71"/>
      <c r="M3942" s="48">
        <v>27.08</v>
      </c>
      <c r="N3942" s="49">
        <f t="shared" si="376"/>
        <v>88.47150000000093</v>
      </c>
      <c r="O3942" s="49">
        <f t="shared" si="377"/>
        <v>90.408000000002431</v>
      </c>
      <c r="P3942" s="49">
        <f t="shared" si="378"/>
        <v>92.044499999996702</v>
      </c>
      <c r="Q3942" s="49">
        <f t="shared" si="379"/>
        <v>93.38099999999821</v>
      </c>
      <c r="R3942" s="49">
        <f t="shared" si="380"/>
        <v>94.754000000001213</v>
      </c>
    </row>
    <row r="3943" spans="12:18" hidden="1">
      <c r="L3943" s="71"/>
      <c r="M3943" s="48">
        <v>27.09</v>
      </c>
      <c r="N3943" s="49">
        <f t="shared" si="376"/>
        <v>88.472625000000932</v>
      </c>
      <c r="O3943" s="49">
        <f t="shared" si="377"/>
        <v>90.409000000002436</v>
      </c>
      <c r="P3943" s="49">
        <f t="shared" si="378"/>
        <v>92.045374999996696</v>
      </c>
      <c r="Q3943" s="49">
        <f t="shared" si="379"/>
        <v>93.381749999998206</v>
      </c>
      <c r="R3943" s="49">
        <f t="shared" si="380"/>
        <v>94.754500000001215</v>
      </c>
    </row>
    <row r="3944" spans="12:18" hidden="1">
      <c r="L3944" s="71"/>
      <c r="M3944" s="48">
        <v>27.1</v>
      </c>
      <c r="N3944" s="49">
        <f t="shared" si="376"/>
        <v>88.473750000000933</v>
      </c>
      <c r="O3944" s="49">
        <f t="shared" si="377"/>
        <v>90.410000000002441</v>
      </c>
      <c r="P3944" s="49">
        <f t="shared" si="378"/>
        <v>92.046249999996689</v>
      </c>
      <c r="Q3944" s="49">
        <f t="shared" si="379"/>
        <v>93.382499999998203</v>
      </c>
      <c r="R3944" s="49">
        <f t="shared" si="380"/>
        <v>94.755000000001218</v>
      </c>
    </row>
    <row r="3945" spans="12:18" hidden="1">
      <c r="L3945" s="71"/>
      <c r="M3945" s="48">
        <v>27.11</v>
      </c>
      <c r="N3945" s="49">
        <f t="shared" si="376"/>
        <v>88.474875000000935</v>
      </c>
      <c r="O3945" s="49">
        <f t="shared" si="377"/>
        <v>90.411000000002446</v>
      </c>
      <c r="P3945" s="49">
        <f t="shared" si="378"/>
        <v>92.047124999996683</v>
      </c>
      <c r="Q3945" s="49">
        <f t="shared" si="379"/>
        <v>93.383249999998199</v>
      </c>
      <c r="R3945" s="49">
        <f t="shared" si="380"/>
        <v>94.75550000000122</v>
      </c>
    </row>
    <row r="3946" spans="12:18" hidden="1">
      <c r="L3946" s="71"/>
      <c r="M3946" s="48">
        <v>27.12</v>
      </c>
      <c r="N3946" s="49">
        <f t="shared" si="376"/>
        <v>88.476000000000937</v>
      </c>
      <c r="O3946" s="49">
        <f t="shared" si="377"/>
        <v>90.41200000000245</v>
      </c>
      <c r="P3946" s="49">
        <f t="shared" si="378"/>
        <v>92.047999999996676</v>
      </c>
      <c r="Q3946" s="49">
        <f t="shared" si="379"/>
        <v>93.383999999998196</v>
      </c>
      <c r="R3946" s="49">
        <f t="shared" si="380"/>
        <v>94.756000000001222</v>
      </c>
    </row>
    <row r="3947" spans="12:18" hidden="1">
      <c r="L3947" s="71"/>
      <c r="M3947" s="48">
        <v>27.13</v>
      </c>
      <c r="N3947" s="49">
        <f t="shared" si="376"/>
        <v>88.477125000000939</v>
      </c>
      <c r="O3947" s="49">
        <f t="shared" si="377"/>
        <v>90.413000000002455</v>
      </c>
      <c r="P3947" s="49">
        <f t="shared" si="378"/>
        <v>92.04887499999667</v>
      </c>
      <c r="Q3947" s="49">
        <f t="shared" si="379"/>
        <v>93.384749999998192</v>
      </c>
      <c r="R3947" s="49">
        <f t="shared" si="380"/>
        <v>94.756500000001225</v>
      </c>
    </row>
    <row r="3948" spans="12:18" hidden="1">
      <c r="L3948" s="71"/>
      <c r="M3948" s="48">
        <v>27.14</v>
      </c>
      <c r="N3948" s="49">
        <f t="shared" ref="N3948:N4011" si="381">N3947+0.001125</f>
        <v>88.478250000000941</v>
      </c>
      <c r="O3948" s="49">
        <f t="shared" ref="O3948:O4011" si="382">O3947+0.001</f>
        <v>90.41400000000246</v>
      </c>
      <c r="P3948" s="49">
        <f t="shared" ref="P3948:P4011" si="383">P3947+0.000875</f>
        <v>92.049749999996664</v>
      </c>
      <c r="Q3948" s="49">
        <f t="shared" ref="Q3948:Q4011" si="384">Q3947+0.00075</f>
        <v>93.385499999998189</v>
      </c>
      <c r="R3948" s="49">
        <f t="shared" ref="R3948:R4011" si="385">R3947+0.0005</f>
        <v>94.757000000001227</v>
      </c>
    </row>
    <row r="3949" spans="12:18" hidden="1">
      <c r="L3949" s="71"/>
      <c r="M3949" s="48">
        <v>27.15</v>
      </c>
      <c r="N3949" s="49">
        <f t="shared" si="381"/>
        <v>88.479375000000942</v>
      </c>
      <c r="O3949" s="49">
        <f t="shared" si="382"/>
        <v>90.415000000002465</v>
      </c>
      <c r="P3949" s="49">
        <f t="shared" si="383"/>
        <v>92.050624999996657</v>
      </c>
      <c r="Q3949" s="49">
        <f t="shared" si="384"/>
        <v>93.386249999998185</v>
      </c>
      <c r="R3949" s="49">
        <f t="shared" si="385"/>
        <v>94.75750000000123</v>
      </c>
    </row>
    <row r="3950" spans="12:18" hidden="1">
      <c r="L3950" s="71"/>
      <c r="M3950" s="48">
        <v>27.16</v>
      </c>
      <c r="N3950" s="49">
        <f t="shared" si="381"/>
        <v>88.480500000000944</v>
      </c>
      <c r="O3950" s="49">
        <f t="shared" si="382"/>
        <v>90.41600000000247</v>
      </c>
      <c r="P3950" s="49">
        <f t="shared" si="383"/>
        <v>92.051499999996651</v>
      </c>
      <c r="Q3950" s="49">
        <f t="shared" si="384"/>
        <v>93.386999999998181</v>
      </c>
      <c r="R3950" s="49">
        <f t="shared" si="385"/>
        <v>94.758000000001232</v>
      </c>
    </row>
    <row r="3951" spans="12:18" hidden="1">
      <c r="L3951" s="71"/>
      <c r="M3951" s="48">
        <v>27.17</v>
      </c>
      <c r="N3951" s="49">
        <f t="shared" si="381"/>
        <v>88.481625000000946</v>
      </c>
      <c r="O3951" s="49">
        <f t="shared" si="382"/>
        <v>90.417000000002474</v>
      </c>
      <c r="P3951" s="49">
        <f t="shared" si="383"/>
        <v>92.052374999996644</v>
      </c>
      <c r="Q3951" s="49">
        <f t="shared" si="384"/>
        <v>93.387749999998178</v>
      </c>
      <c r="R3951" s="49">
        <f t="shared" si="385"/>
        <v>94.758500000001234</v>
      </c>
    </row>
    <row r="3952" spans="12:18" hidden="1">
      <c r="L3952" s="71"/>
      <c r="M3952" s="48">
        <v>27.18</v>
      </c>
      <c r="N3952" s="49">
        <f t="shared" si="381"/>
        <v>88.482750000000948</v>
      </c>
      <c r="O3952" s="49">
        <f t="shared" si="382"/>
        <v>90.418000000002479</v>
      </c>
      <c r="P3952" s="49">
        <f t="shared" si="383"/>
        <v>92.053249999996638</v>
      </c>
      <c r="Q3952" s="49">
        <f t="shared" si="384"/>
        <v>93.388499999998174</v>
      </c>
      <c r="R3952" s="49">
        <f t="shared" si="385"/>
        <v>94.759000000001237</v>
      </c>
    </row>
    <row r="3953" spans="12:18" hidden="1">
      <c r="L3953" s="71"/>
      <c r="M3953" s="48">
        <v>27.19</v>
      </c>
      <c r="N3953" s="49">
        <f t="shared" si="381"/>
        <v>88.48387500000095</v>
      </c>
      <c r="O3953" s="49">
        <f t="shared" si="382"/>
        <v>90.419000000002484</v>
      </c>
      <c r="P3953" s="49">
        <f t="shared" si="383"/>
        <v>92.054124999996631</v>
      </c>
      <c r="Q3953" s="49">
        <f t="shared" si="384"/>
        <v>93.389249999998171</v>
      </c>
      <c r="R3953" s="49">
        <f t="shared" si="385"/>
        <v>94.759500000001239</v>
      </c>
    </row>
    <row r="3954" spans="12:18" hidden="1">
      <c r="L3954" s="71"/>
      <c r="M3954" s="48">
        <v>27.2</v>
      </c>
      <c r="N3954" s="49">
        <f t="shared" si="381"/>
        <v>88.485000000000952</v>
      </c>
      <c r="O3954" s="49">
        <f t="shared" si="382"/>
        <v>90.420000000002489</v>
      </c>
      <c r="P3954" s="49">
        <f t="shared" si="383"/>
        <v>92.054999999996625</v>
      </c>
      <c r="Q3954" s="49">
        <f t="shared" si="384"/>
        <v>93.389999999998167</v>
      </c>
      <c r="R3954" s="49">
        <f t="shared" si="385"/>
        <v>94.760000000001241</v>
      </c>
    </row>
    <row r="3955" spans="12:18" hidden="1">
      <c r="L3955" s="71"/>
      <c r="M3955" s="48">
        <v>27.21</v>
      </c>
      <c r="N3955" s="49">
        <f t="shared" si="381"/>
        <v>88.486125000000953</v>
      </c>
      <c r="O3955" s="49">
        <f t="shared" si="382"/>
        <v>90.421000000002493</v>
      </c>
      <c r="P3955" s="49">
        <f t="shared" si="383"/>
        <v>92.055874999996618</v>
      </c>
      <c r="Q3955" s="49">
        <f t="shared" si="384"/>
        <v>93.390749999998164</v>
      </c>
      <c r="R3955" s="49">
        <f t="shared" si="385"/>
        <v>94.760500000001244</v>
      </c>
    </row>
    <row r="3956" spans="12:18" hidden="1">
      <c r="L3956" s="71"/>
      <c r="M3956" s="48">
        <v>27.22</v>
      </c>
      <c r="N3956" s="49">
        <f t="shared" si="381"/>
        <v>88.487250000000955</v>
      </c>
      <c r="O3956" s="49">
        <f t="shared" si="382"/>
        <v>90.422000000002498</v>
      </c>
      <c r="P3956" s="49">
        <f t="shared" si="383"/>
        <v>92.056749999996612</v>
      </c>
      <c r="Q3956" s="49">
        <f t="shared" si="384"/>
        <v>93.39149999999816</v>
      </c>
      <c r="R3956" s="49">
        <f t="shared" si="385"/>
        <v>94.761000000001246</v>
      </c>
    </row>
    <row r="3957" spans="12:18" hidden="1">
      <c r="L3957" s="71"/>
      <c r="M3957" s="48">
        <v>27.23</v>
      </c>
      <c r="N3957" s="49">
        <f t="shared" si="381"/>
        <v>88.488375000000957</v>
      </c>
      <c r="O3957" s="49">
        <f t="shared" si="382"/>
        <v>90.423000000002503</v>
      </c>
      <c r="P3957" s="49">
        <f t="shared" si="383"/>
        <v>92.057624999996605</v>
      </c>
      <c r="Q3957" s="49">
        <f t="shared" si="384"/>
        <v>93.392249999998157</v>
      </c>
      <c r="R3957" s="49">
        <f t="shared" si="385"/>
        <v>94.761500000001249</v>
      </c>
    </row>
    <row r="3958" spans="12:18" hidden="1">
      <c r="L3958" s="71"/>
      <c r="M3958" s="48">
        <v>27.24</v>
      </c>
      <c r="N3958" s="49">
        <f t="shared" si="381"/>
        <v>88.489500000000959</v>
      </c>
      <c r="O3958" s="49">
        <f t="shared" si="382"/>
        <v>90.424000000002508</v>
      </c>
      <c r="P3958" s="49">
        <f t="shared" si="383"/>
        <v>92.058499999996599</v>
      </c>
      <c r="Q3958" s="49">
        <f t="shared" si="384"/>
        <v>93.392999999998153</v>
      </c>
      <c r="R3958" s="49">
        <f t="shared" si="385"/>
        <v>94.762000000001251</v>
      </c>
    </row>
    <row r="3959" spans="12:18" hidden="1">
      <c r="L3959" s="71"/>
      <c r="M3959" s="48">
        <v>27.25</v>
      </c>
      <c r="N3959" s="49">
        <f t="shared" si="381"/>
        <v>88.490625000000961</v>
      </c>
      <c r="O3959" s="49">
        <f t="shared" si="382"/>
        <v>90.425000000002512</v>
      </c>
      <c r="P3959" s="49">
        <f t="shared" si="383"/>
        <v>92.059374999996592</v>
      </c>
      <c r="Q3959" s="49">
        <f t="shared" si="384"/>
        <v>93.39374999999815</v>
      </c>
      <c r="R3959" s="49">
        <f t="shared" si="385"/>
        <v>94.762500000001253</v>
      </c>
    </row>
    <row r="3960" spans="12:18" hidden="1">
      <c r="L3960" s="71"/>
      <c r="M3960" s="48">
        <v>27.26</v>
      </c>
      <c r="N3960" s="49">
        <f t="shared" si="381"/>
        <v>88.491750000000962</v>
      </c>
      <c r="O3960" s="49">
        <f t="shared" si="382"/>
        <v>90.426000000002517</v>
      </c>
      <c r="P3960" s="49">
        <f t="shared" si="383"/>
        <v>92.060249999996586</v>
      </c>
      <c r="Q3960" s="49">
        <f t="shared" si="384"/>
        <v>93.394499999998146</v>
      </c>
      <c r="R3960" s="49">
        <f t="shared" si="385"/>
        <v>94.763000000001256</v>
      </c>
    </row>
    <row r="3961" spans="12:18" hidden="1">
      <c r="L3961" s="71"/>
      <c r="M3961" s="48">
        <v>27.27</v>
      </c>
      <c r="N3961" s="49">
        <f t="shared" si="381"/>
        <v>88.492875000000964</v>
      </c>
      <c r="O3961" s="49">
        <f t="shared" si="382"/>
        <v>90.427000000002522</v>
      </c>
      <c r="P3961" s="49">
        <f t="shared" si="383"/>
        <v>92.061124999996579</v>
      </c>
      <c r="Q3961" s="49">
        <f t="shared" si="384"/>
        <v>93.395249999998143</v>
      </c>
      <c r="R3961" s="49">
        <f t="shared" si="385"/>
        <v>94.763500000001258</v>
      </c>
    </row>
    <row r="3962" spans="12:18" hidden="1">
      <c r="L3962" s="71"/>
      <c r="M3962" s="48">
        <v>27.28</v>
      </c>
      <c r="N3962" s="49">
        <f t="shared" si="381"/>
        <v>88.494000000000966</v>
      </c>
      <c r="O3962" s="49">
        <f t="shared" si="382"/>
        <v>90.428000000002527</v>
      </c>
      <c r="P3962" s="49">
        <f t="shared" si="383"/>
        <v>92.061999999996573</v>
      </c>
      <c r="Q3962" s="49">
        <f t="shared" si="384"/>
        <v>93.395999999998139</v>
      </c>
      <c r="R3962" s="49">
        <f t="shared" si="385"/>
        <v>94.764000000001261</v>
      </c>
    </row>
    <row r="3963" spans="12:18" hidden="1">
      <c r="L3963" s="71"/>
      <c r="M3963" s="48">
        <v>27.29</v>
      </c>
      <c r="N3963" s="49">
        <f t="shared" si="381"/>
        <v>88.495125000000968</v>
      </c>
      <c r="O3963" s="49">
        <f t="shared" si="382"/>
        <v>90.429000000002532</v>
      </c>
      <c r="P3963" s="49">
        <f t="shared" si="383"/>
        <v>92.062874999996566</v>
      </c>
      <c r="Q3963" s="49">
        <f t="shared" si="384"/>
        <v>93.396749999998136</v>
      </c>
      <c r="R3963" s="49">
        <f t="shared" si="385"/>
        <v>94.764500000001263</v>
      </c>
    </row>
    <row r="3964" spans="12:18" hidden="1">
      <c r="L3964" s="71"/>
      <c r="M3964" s="48">
        <v>27.3</v>
      </c>
      <c r="N3964" s="49">
        <f t="shared" si="381"/>
        <v>88.49625000000097</v>
      </c>
      <c r="O3964" s="49">
        <f t="shared" si="382"/>
        <v>90.430000000002536</v>
      </c>
      <c r="P3964" s="49">
        <f t="shared" si="383"/>
        <v>92.06374999999656</v>
      </c>
      <c r="Q3964" s="49">
        <f t="shared" si="384"/>
        <v>93.397499999998132</v>
      </c>
      <c r="R3964" s="49">
        <f t="shared" si="385"/>
        <v>94.765000000001265</v>
      </c>
    </row>
    <row r="3965" spans="12:18" hidden="1">
      <c r="L3965" s="71"/>
      <c r="M3965" s="48">
        <v>27.31</v>
      </c>
      <c r="N3965" s="49">
        <f t="shared" si="381"/>
        <v>88.497375000000972</v>
      </c>
      <c r="O3965" s="49">
        <f t="shared" si="382"/>
        <v>90.431000000002541</v>
      </c>
      <c r="P3965" s="49">
        <f t="shared" si="383"/>
        <v>92.064624999996553</v>
      </c>
      <c r="Q3965" s="49">
        <f t="shared" si="384"/>
        <v>93.398249999998129</v>
      </c>
      <c r="R3965" s="49">
        <f t="shared" si="385"/>
        <v>94.765500000001268</v>
      </c>
    </row>
    <row r="3966" spans="12:18" hidden="1">
      <c r="L3966" s="71"/>
      <c r="M3966" s="48">
        <v>27.32</v>
      </c>
      <c r="N3966" s="49">
        <f t="shared" si="381"/>
        <v>88.498500000000973</v>
      </c>
      <c r="O3966" s="49">
        <f t="shared" si="382"/>
        <v>90.432000000002546</v>
      </c>
      <c r="P3966" s="49">
        <f t="shared" si="383"/>
        <v>92.065499999996547</v>
      </c>
      <c r="Q3966" s="49">
        <f t="shared" si="384"/>
        <v>93.398999999998125</v>
      </c>
      <c r="R3966" s="49">
        <f t="shared" si="385"/>
        <v>94.76600000000127</v>
      </c>
    </row>
    <row r="3967" spans="12:18" hidden="1">
      <c r="L3967" s="71"/>
      <c r="M3967" s="48">
        <v>27.33</v>
      </c>
      <c r="N3967" s="49">
        <f t="shared" si="381"/>
        <v>88.499625000000975</v>
      </c>
      <c r="O3967" s="49">
        <f t="shared" si="382"/>
        <v>90.433000000002551</v>
      </c>
      <c r="P3967" s="49">
        <f t="shared" si="383"/>
        <v>92.06637499999654</v>
      </c>
      <c r="Q3967" s="49">
        <f t="shared" si="384"/>
        <v>93.399749999998122</v>
      </c>
      <c r="R3967" s="49">
        <f t="shared" si="385"/>
        <v>94.766500000001272</v>
      </c>
    </row>
    <row r="3968" spans="12:18" hidden="1">
      <c r="L3968" s="71"/>
      <c r="M3968" s="48">
        <v>27.34</v>
      </c>
      <c r="N3968" s="49">
        <f t="shared" si="381"/>
        <v>88.500750000000977</v>
      </c>
      <c r="O3968" s="49">
        <f t="shared" si="382"/>
        <v>90.434000000002555</v>
      </c>
      <c r="P3968" s="49">
        <f t="shared" si="383"/>
        <v>92.067249999996534</v>
      </c>
      <c r="Q3968" s="49">
        <f t="shared" si="384"/>
        <v>93.400499999998118</v>
      </c>
      <c r="R3968" s="49">
        <f t="shared" si="385"/>
        <v>94.767000000001275</v>
      </c>
    </row>
    <row r="3969" spans="12:18" hidden="1">
      <c r="L3969" s="71"/>
      <c r="M3969" s="48">
        <v>27.35</v>
      </c>
      <c r="N3969" s="49">
        <f t="shared" si="381"/>
        <v>88.501875000000979</v>
      </c>
      <c r="O3969" s="49">
        <f t="shared" si="382"/>
        <v>90.43500000000256</v>
      </c>
      <c r="P3969" s="49">
        <f t="shared" si="383"/>
        <v>92.068124999996527</v>
      </c>
      <c r="Q3969" s="49">
        <f t="shared" si="384"/>
        <v>93.401249999998115</v>
      </c>
      <c r="R3969" s="49">
        <f t="shared" si="385"/>
        <v>94.767500000001277</v>
      </c>
    </row>
    <row r="3970" spans="12:18" hidden="1">
      <c r="L3970" s="71"/>
      <c r="M3970" s="48">
        <v>27.36</v>
      </c>
      <c r="N3970" s="49">
        <f t="shared" si="381"/>
        <v>88.503000000000981</v>
      </c>
      <c r="O3970" s="49">
        <f t="shared" si="382"/>
        <v>90.436000000002565</v>
      </c>
      <c r="P3970" s="49">
        <f t="shared" si="383"/>
        <v>92.068999999996521</v>
      </c>
      <c r="Q3970" s="49">
        <f t="shared" si="384"/>
        <v>93.401999999998111</v>
      </c>
      <c r="R3970" s="49">
        <f t="shared" si="385"/>
        <v>94.76800000000128</v>
      </c>
    </row>
    <row r="3971" spans="12:18" hidden="1">
      <c r="L3971" s="71"/>
      <c r="M3971" s="48">
        <v>27.37</v>
      </c>
      <c r="N3971" s="49">
        <f t="shared" si="381"/>
        <v>88.504125000000982</v>
      </c>
      <c r="O3971" s="49">
        <f t="shared" si="382"/>
        <v>90.43700000000257</v>
      </c>
      <c r="P3971" s="49">
        <f t="shared" si="383"/>
        <v>92.069874999996514</v>
      </c>
      <c r="Q3971" s="49">
        <f t="shared" si="384"/>
        <v>93.402749999998107</v>
      </c>
      <c r="R3971" s="49">
        <f t="shared" si="385"/>
        <v>94.768500000001282</v>
      </c>
    </row>
    <row r="3972" spans="12:18" hidden="1">
      <c r="L3972" s="71"/>
      <c r="M3972" s="48">
        <v>27.38</v>
      </c>
      <c r="N3972" s="49">
        <f t="shared" si="381"/>
        <v>88.505250000000984</v>
      </c>
      <c r="O3972" s="49">
        <f t="shared" si="382"/>
        <v>90.438000000002575</v>
      </c>
      <c r="P3972" s="49">
        <f t="shared" si="383"/>
        <v>92.070749999996508</v>
      </c>
      <c r="Q3972" s="49">
        <f t="shared" si="384"/>
        <v>93.403499999998104</v>
      </c>
      <c r="R3972" s="49">
        <f t="shared" si="385"/>
        <v>94.769000000001284</v>
      </c>
    </row>
    <row r="3973" spans="12:18" hidden="1">
      <c r="L3973" s="71"/>
      <c r="M3973" s="48">
        <v>27.39</v>
      </c>
      <c r="N3973" s="49">
        <f t="shared" si="381"/>
        <v>88.506375000000986</v>
      </c>
      <c r="O3973" s="49">
        <f t="shared" si="382"/>
        <v>90.439000000002579</v>
      </c>
      <c r="P3973" s="49">
        <f t="shared" si="383"/>
        <v>92.071624999996502</v>
      </c>
      <c r="Q3973" s="49">
        <f t="shared" si="384"/>
        <v>93.4042499999981</v>
      </c>
      <c r="R3973" s="49">
        <f t="shared" si="385"/>
        <v>94.769500000001287</v>
      </c>
    </row>
    <row r="3974" spans="12:18" hidden="1">
      <c r="L3974" s="71"/>
      <c r="M3974" s="48">
        <v>27.4</v>
      </c>
      <c r="N3974" s="49">
        <f t="shared" si="381"/>
        <v>88.507500000000988</v>
      </c>
      <c r="O3974" s="49">
        <f t="shared" si="382"/>
        <v>90.440000000002584</v>
      </c>
      <c r="P3974" s="49">
        <f t="shared" si="383"/>
        <v>92.072499999996495</v>
      </c>
      <c r="Q3974" s="49">
        <f t="shared" si="384"/>
        <v>93.404999999998097</v>
      </c>
      <c r="R3974" s="49">
        <f t="shared" si="385"/>
        <v>94.770000000001289</v>
      </c>
    </row>
    <row r="3975" spans="12:18" hidden="1">
      <c r="L3975" s="71"/>
      <c r="M3975" s="48">
        <v>27.41</v>
      </c>
      <c r="N3975" s="49">
        <f t="shared" si="381"/>
        <v>88.50862500000099</v>
      </c>
      <c r="O3975" s="49">
        <f t="shared" si="382"/>
        <v>90.441000000002589</v>
      </c>
      <c r="P3975" s="49">
        <f t="shared" si="383"/>
        <v>92.073374999996489</v>
      </c>
      <c r="Q3975" s="49">
        <f t="shared" si="384"/>
        <v>93.405749999998093</v>
      </c>
      <c r="R3975" s="49">
        <f t="shared" si="385"/>
        <v>94.770500000001292</v>
      </c>
    </row>
    <row r="3976" spans="12:18" hidden="1">
      <c r="L3976" s="71"/>
      <c r="M3976" s="48">
        <v>27.42</v>
      </c>
      <c r="N3976" s="49">
        <f t="shared" si="381"/>
        <v>88.509750000000992</v>
      </c>
      <c r="O3976" s="49">
        <f t="shared" si="382"/>
        <v>90.442000000002594</v>
      </c>
      <c r="P3976" s="49">
        <f t="shared" si="383"/>
        <v>92.074249999996482</v>
      </c>
      <c r="Q3976" s="49">
        <f t="shared" si="384"/>
        <v>93.40649999999809</v>
      </c>
      <c r="R3976" s="49">
        <f t="shared" si="385"/>
        <v>94.771000000001294</v>
      </c>
    </row>
    <row r="3977" spans="12:18" hidden="1">
      <c r="L3977" s="71"/>
      <c r="M3977" s="48">
        <v>27.43</v>
      </c>
      <c r="N3977" s="49">
        <f t="shared" si="381"/>
        <v>88.510875000000993</v>
      </c>
      <c r="O3977" s="49">
        <f t="shared" si="382"/>
        <v>90.443000000002598</v>
      </c>
      <c r="P3977" s="49">
        <f t="shared" si="383"/>
        <v>92.075124999996476</v>
      </c>
      <c r="Q3977" s="49">
        <f t="shared" si="384"/>
        <v>93.407249999998086</v>
      </c>
      <c r="R3977" s="49">
        <f t="shared" si="385"/>
        <v>94.771500000001296</v>
      </c>
    </row>
    <row r="3978" spans="12:18" hidden="1">
      <c r="L3978" s="71"/>
      <c r="M3978" s="48">
        <v>27.44</v>
      </c>
      <c r="N3978" s="49">
        <f t="shared" si="381"/>
        <v>88.512000000000995</v>
      </c>
      <c r="O3978" s="49">
        <f t="shared" si="382"/>
        <v>90.444000000002603</v>
      </c>
      <c r="P3978" s="49">
        <f t="shared" si="383"/>
        <v>92.075999999996469</v>
      </c>
      <c r="Q3978" s="49">
        <f t="shared" si="384"/>
        <v>93.407999999998083</v>
      </c>
      <c r="R3978" s="49">
        <f t="shared" si="385"/>
        <v>94.772000000001299</v>
      </c>
    </row>
    <row r="3979" spans="12:18" hidden="1">
      <c r="L3979" s="71"/>
      <c r="M3979" s="48">
        <v>27.45</v>
      </c>
      <c r="N3979" s="49">
        <f t="shared" si="381"/>
        <v>88.513125000000997</v>
      </c>
      <c r="O3979" s="49">
        <f t="shared" si="382"/>
        <v>90.445000000002608</v>
      </c>
      <c r="P3979" s="49">
        <f t="shared" si="383"/>
        <v>92.076874999996463</v>
      </c>
      <c r="Q3979" s="49">
        <f t="shared" si="384"/>
        <v>93.408749999998079</v>
      </c>
      <c r="R3979" s="49">
        <f t="shared" si="385"/>
        <v>94.772500000001301</v>
      </c>
    </row>
    <row r="3980" spans="12:18" hidden="1">
      <c r="L3980" s="71"/>
      <c r="M3980" s="48">
        <v>27.46</v>
      </c>
      <c r="N3980" s="49">
        <f t="shared" si="381"/>
        <v>88.514250000000999</v>
      </c>
      <c r="O3980" s="49">
        <f t="shared" si="382"/>
        <v>90.446000000002613</v>
      </c>
      <c r="P3980" s="49">
        <f t="shared" si="383"/>
        <v>92.077749999996456</v>
      </c>
      <c r="Q3980" s="49">
        <f t="shared" si="384"/>
        <v>93.409499999998076</v>
      </c>
      <c r="R3980" s="49">
        <f t="shared" si="385"/>
        <v>94.773000000001304</v>
      </c>
    </row>
    <row r="3981" spans="12:18" hidden="1">
      <c r="L3981" s="71"/>
      <c r="M3981" s="48">
        <v>27.47</v>
      </c>
      <c r="N3981" s="49">
        <f t="shared" si="381"/>
        <v>88.515375000001001</v>
      </c>
      <c r="O3981" s="49">
        <f t="shared" si="382"/>
        <v>90.447000000002618</v>
      </c>
      <c r="P3981" s="49">
        <f t="shared" si="383"/>
        <v>92.07862499999645</v>
      </c>
      <c r="Q3981" s="49">
        <f t="shared" si="384"/>
        <v>93.410249999998072</v>
      </c>
      <c r="R3981" s="49">
        <f t="shared" si="385"/>
        <v>94.773500000001306</v>
      </c>
    </row>
    <row r="3982" spans="12:18" hidden="1">
      <c r="L3982" s="71"/>
      <c r="M3982" s="48">
        <v>27.48</v>
      </c>
      <c r="N3982" s="49">
        <f t="shared" si="381"/>
        <v>88.516500000001002</v>
      </c>
      <c r="O3982" s="49">
        <f t="shared" si="382"/>
        <v>90.448000000002622</v>
      </c>
      <c r="P3982" s="49">
        <f t="shared" si="383"/>
        <v>92.079499999996443</v>
      </c>
      <c r="Q3982" s="49">
        <f t="shared" si="384"/>
        <v>93.410999999998069</v>
      </c>
      <c r="R3982" s="49">
        <f t="shared" si="385"/>
        <v>94.774000000001308</v>
      </c>
    </row>
    <row r="3983" spans="12:18" hidden="1">
      <c r="L3983" s="71"/>
      <c r="M3983" s="48">
        <v>27.49</v>
      </c>
      <c r="N3983" s="49">
        <f t="shared" si="381"/>
        <v>88.517625000001004</v>
      </c>
      <c r="O3983" s="49">
        <f t="shared" si="382"/>
        <v>90.449000000002627</v>
      </c>
      <c r="P3983" s="49">
        <f t="shared" si="383"/>
        <v>92.080374999996437</v>
      </c>
      <c r="Q3983" s="49">
        <f t="shared" si="384"/>
        <v>93.411749999998065</v>
      </c>
      <c r="R3983" s="49">
        <f t="shared" si="385"/>
        <v>94.774500000001311</v>
      </c>
    </row>
    <row r="3984" spans="12:18" hidden="1">
      <c r="L3984" s="71"/>
      <c r="M3984" s="48">
        <v>27.5</v>
      </c>
      <c r="N3984" s="49">
        <f t="shared" si="381"/>
        <v>88.518750000001006</v>
      </c>
      <c r="O3984" s="49">
        <f t="shared" si="382"/>
        <v>90.450000000002632</v>
      </c>
      <c r="P3984" s="49">
        <f t="shared" si="383"/>
        <v>92.08124999999643</v>
      </c>
      <c r="Q3984" s="49">
        <f t="shared" si="384"/>
        <v>93.412499999998062</v>
      </c>
      <c r="R3984" s="49">
        <f t="shared" si="385"/>
        <v>94.775000000001313</v>
      </c>
    </row>
    <row r="3985" spans="12:18" hidden="1">
      <c r="L3985" s="71"/>
      <c r="M3985" s="48">
        <v>27.51</v>
      </c>
      <c r="N3985" s="49">
        <f t="shared" si="381"/>
        <v>88.519875000001008</v>
      </c>
      <c r="O3985" s="49">
        <f t="shared" si="382"/>
        <v>90.451000000002637</v>
      </c>
      <c r="P3985" s="49">
        <f t="shared" si="383"/>
        <v>92.082124999996424</v>
      </c>
      <c r="Q3985" s="49">
        <f t="shared" si="384"/>
        <v>93.413249999998058</v>
      </c>
      <c r="R3985" s="49">
        <f t="shared" si="385"/>
        <v>94.775500000001315</v>
      </c>
    </row>
    <row r="3986" spans="12:18" hidden="1">
      <c r="L3986" s="71"/>
      <c r="M3986" s="48">
        <v>27.52</v>
      </c>
      <c r="N3986" s="49">
        <f t="shared" si="381"/>
        <v>88.52100000000101</v>
      </c>
      <c r="O3986" s="49">
        <f t="shared" si="382"/>
        <v>90.452000000002641</v>
      </c>
      <c r="P3986" s="49">
        <f t="shared" si="383"/>
        <v>92.082999999996417</v>
      </c>
      <c r="Q3986" s="49">
        <f t="shared" si="384"/>
        <v>93.413999999998055</v>
      </c>
      <c r="R3986" s="49">
        <f t="shared" si="385"/>
        <v>94.776000000001318</v>
      </c>
    </row>
    <row r="3987" spans="12:18" hidden="1">
      <c r="L3987" s="71"/>
      <c r="M3987" s="48">
        <v>27.53</v>
      </c>
      <c r="N3987" s="49">
        <f t="shared" si="381"/>
        <v>88.522125000001012</v>
      </c>
      <c r="O3987" s="49">
        <f t="shared" si="382"/>
        <v>90.453000000002646</v>
      </c>
      <c r="P3987" s="49">
        <f t="shared" si="383"/>
        <v>92.083874999996411</v>
      </c>
      <c r="Q3987" s="49">
        <f t="shared" si="384"/>
        <v>93.414749999998051</v>
      </c>
      <c r="R3987" s="49">
        <f t="shared" si="385"/>
        <v>94.77650000000132</v>
      </c>
    </row>
    <row r="3988" spans="12:18" hidden="1">
      <c r="L3988" s="71"/>
      <c r="M3988" s="48">
        <v>27.54</v>
      </c>
      <c r="N3988" s="49">
        <f t="shared" si="381"/>
        <v>88.523250000001013</v>
      </c>
      <c r="O3988" s="49">
        <f t="shared" si="382"/>
        <v>90.454000000002651</v>
      </c>
      <c r="P3988" s="49">
        <f t="shared" si="383"/>
        <v>92.084749999996404</v>
      </c>
      <c r="Q3988" s="49">
        <f t="shared" si="384"/>
        <v>93.415499999998048</v>
      </c>
      <c r="R3988" s="49">
        <f t="shared" si="385"/>
        <v>94.777000000001323</v>
      </c>
    </row>
    <row r="3989" spans="12:18" hidden="1">
      <c r="L3989" s="71"/>
      <c r="M3989" s="48">
        <v>27.55</v>
      </c>
      <c r="N3989" s="49">
        <f t="shared" si="381"/>
        <v>88.524375000001015</v>
      </c>
      <c r="O3989" s="49">
        <f t="shared" si="382"/>
        <v>90.455000000002656</v>
      </c>
      <c r="P3989" s="49">
        <f t="shared" si="383"/>
        <v>92.085624999996398</v>
      </c>
      <c r="Q3989" s="49">
        <f t="shared" si="384"/>
        <v>93.416249999998044</v>
      </c>
      <c r="R3989" s="49">
        <f t="shared" si="385"/>
        <v>94.777500000001325</v>
      </c>
    </row>
    <row r="3990" spans="12:18" hidden="1">
      <c r="L3990" s="71"/>
      <c r="M3990" s="48">
        <v>27.56</v>
      </c>
      <c r="N3990" s="49">
        <f t="shared" si="381"/>
        <v>88.525500000001017</v>
      </c>
      <c r="O3990" s="49">
        <f t="shared" si="382"/>
        <v>90.45600000000266</v>
      </c>
      <c r="P3990" s="49">
        <f t="shared" si="383"/>
        <v>92.086499999996391</v>
      </c>
      <c r="Q3990" s="49">
        <f t="shared" si="384"/>
        <v>93.41699999999804</v>
      </c>
      <c r="R3990" s="49">
        <f t="shared" si="385"/>
        <v>94.778000000001327</v>
      </c>
    </row>
    <row r="3991" spans="12:18" hidden="1">
      <c r="L3991" s="71"/>
      <c r="M3991" s="48">
        <v>27.57</v>
      </c>
      <c r="N3991" s="49">
        <f t="shared" si="381"/>
        <v>88.526625000001019</v>
      </c>
      <c r="O3991" s="49">
        <f t="shared" si="382"/>
        <v>90.457000000002665</v>
      </c>
      <c r="P3991" s="49">
        <f t="shared" si="383"/>
        <v>92.087374999996385</v>
      </c>
      <c r="Q3991" s="49">
        <f t="shared" si="384"/>
        <v>93.417749999998037</v>
      </c>
      <c r="R3991" s="49">
        <f t="shared" si="385"/>
        <v>94.77850000000133</v>
      </c>
    </row>
    <row r="3992" spans="12:18" hidden="1">
      <c r="L3992" s="71"/>
      <c r="M3992" s="48">
        <v>27.58</v>
      </c>
      <c r="N3992" s="49">
        <f t="shared" si="381"/>
        <v>88.527750000001021</v>
      </c>
      <c r="O3992" s="49">
        <f t="shared" si="382"/>
        <v>90.45800000000267</v>
      </c>
      <c r="P3992" s="49">
        <f t="shared" si="383"/>
        <v>92.088249999996378</v>
      </c>
      <c r="Q3992" s="49">
        <f t="shared" si="384"/>
        <v>93.418499999998033</v>
      </c>
      <c r="R3992" s="49">
        <f t="shared" si="385"/>
        <v>94.779000000001332</v>
      </c>
    </row>
    <row r="3993" spans="12:18" hidden="1">
      <c r="L3993" s="71"/>
      <c r="M3993" s="48">
        <v>27.59</v>
      </c>
      <c r="N3993" s="49">
        <f t="shared" si="381"/>
        <v>88.528875000001022</v>
      </c>
      <c r="O3993" s="49">
        <f t="shared" si="382"/>
        <v>90.459000000002675</v>
      </c>
      <c r="P3993" s="49">
        <f t="shared" si="383"/>
        <v>92.089124999996372</v>
      </c>
      <c r="Q3993" s="49">
        <f t="shared" si="384"/>
        <v>93.41924999999803</v>
      </c>
      <c r="R3993" s="49">
        <f t="shared" si="385"/>
        <v>94.779500000001335</v>
      </c>
    </row>
    <row r="3994" spans="12:18" hidden="1">
      <c r="L3994" s="71"/>
      <c r="M3994" s="48">
        <v>27.6</v>
      </c>
      <c r="N3994" s="49">
        <f t="shared" si="381"/>
        <v>88.530000000001024</v>
      </c>
      <c r="O3994" s="49">
        <f t="shared" si="382"/>
        <v>90.46000000000268</v>
      </c>
      <c r="P3994" s="49">
        <f t="shared" si="383"/>
        <v>92.089999999996365</v>
      </c>
      <c r="Q3994" s="49">
        <f t="shared" si="384"/>
        <v>93.419999999998026</v>
      </c>
      <c r="R3994" s="49">
        <f t="shared" si="385"/>
        <v>94.780000000001337</v>
      </c>
    </row>
    <row r="3995" spans="12:18" hidden="1">
      <c r="L3995" s="71"/>
      <c r="M3995" s="48">
        <v>27.61</v>
      </c>
      <c r="N3995" s="49">
        <f t="shared" si="381"/>
        <v>88.531125000001026</v>
      </c>
      <c r="O3995" s="49">
        <f t="shared" si="382"/>
        <v>90.461000000002684</v>
      </c>
      <c r="P3995" s="49">
        <f t="shared" si="383"/>
        <v>92.090874999996359</v>
      </c>
      <c r="Q3995" s="49">
        <f t="shared" si="384"/>
        <v>93.420749999998023</v>
      </c>
      <c r="R3995" s="49">
        <f t="shared" si="385"/>
        <v>94.780500000001339</v>
      </c>
    </row>
    <row r="3996" spans="12:18" hidden="1">
      <c r="L3996" s="71"/>
      <c r="M3996" s="48">
        <v>27.62</v>
      </c>
      <c r="N3996" s="49">
        <f t="shared" si="381"/>
        <v>88.532250000001028</v>
      </c>
      <c r="O3996" s="49">
        <f t="shared" si="382"/>
        <v>90.462000000002689</v>
      </c>
      <c r="P3996" s="49">
        <f t="shared" si="383"/>
        <v>92.091749999996352</v>
      </c>
      <c r="Q3996" s="49">
        <f t="shared" si="384"/>
        <v>93.421499999998019</v>
      </c>
      <c r="R3996" s="49">
        <f t="shared" si="385"/>
        <v>94.781000000001342</v>
      </c>
    </row>
    <row r="3997" spans="12:18" hidden="1">
      <c r="L3997" s="71"/>
      <c r="M3997" s="48">
        <v>27.63</v>
      </c>
      <c r="N3997" s="49">
        <f t="shared" si="381"/>
        <v>88.53337500000103</v>
      </c>
      <c r="O3997" s="49">
        <f t="shared" si="382"/>
        <v>90.463000000002694</v>
      </c>
      <c r="P3997" s="49">
        <f t="shared" si="383"/>
        <v>92.092624999996346</v>
      </c>
      <c r="Q3997" s="49">
        <f t="shared" si="384"/>
        <v>93.422249999998016</v>
      </c>
      <c r="R3997" s="49">
        <f t="shared" si="385"/>
        <v>94.781500000001344</v>
      </c>
    </row>
    <row r="3998" spans="12:18" hidden="1">
      <c r="L3998" s="71"/>
      <c r="M3998" s="48">
        <v>27.64</v>
      </c>
      <c r="N3998" s="49">
        <f t="shared" si="381"/>
        <v>88.534500000001032</v>
      </c>
      <c r="O3998" s="49">
        <f t="shared" si="382"/>
        <v>90.464000000002699</v>
      </c>
      <c r="P3998" s="49">
        <f t="shared" si="383"/>
        <v>92.09349999999634</v>
      </c>
      <c r="Q3998" s="49">
        <f t="shared" si="384"/>
        <v>93.422999999998012</v>
      </c>
      <c r="R3998" s="49">
        <f t="shared" si="385"/>
        <v>94.782000000001347</v>
      </c>
    </row>
    <row r="3999" spans="12:18" hidden="1">
      <c r="L3999" s="71"/>
      <c r="M3999" s="48">
        <v>27.65</v>
      </c>
      <c r="N3999" s="49">
        <f t="shared" si="381"/>
        <v>88.535625000001033</v>
      </c>
      <c r="O3999" s="49">
        <f t="shared" si="382"/>
        <v>90.465000000002703</v>
      </c>
      <c r="P3999" s="49">
        <f t="shared" si="383"/>
        <v>92.094374999996333</v>
      </c>
      <c r="Q3999" s="49">
        <f t="shared" si="384"/>
        <v>93.423749999998009</v>
      </c>
      <c r="R3999" s="49">
        <f t="shared" si="385"/>
        <v>94.782500000001349</v>
      </c>
    </row>
    <row r="4000" spans="12:18" hidden="1">
      <c r="L4000" s="71"/>
      <c r="M4000" s="48">
        <v>27.66</v>
      </c>
      <c r="N4000" s="49">
        <f t="shared" si="381"/>
        <v>88.536750000001035</v>
      </c>
      <c r="O4000" s="49">
        <f t="shared" si="382"/>
        <v>90.466000000002708</v>
      </c>
      <c r="P4000" s="49">
        <f t="shared" si="383"/>
        <v>92.095249999996327</v>
      </c>
      <c r="Q4000" s="49">
        <f t="shared" si="384"/>
        <v>93.424499999998005</v>
      </c>
      <c r="R4000" s="49">
        <f t="shared" si="385"/>
        <v>94.783000000001351</v>
      </c>
    </row>
    <row r="4001" spans="12:18" hidden="1">
      <c r="L4001" s="71"/>
      <c r="M4001" s="48">
        <v>27.67</v>
      </c>
      <c r="N4001" s="49">
        <f t="shared" si="381"/>
        <v>88.537875000001037</v>
      </c>
      <c r="O4001" s="49">
        <f t="shared" si="382"/>
        <v>90.467000000002713</v>
      </c>
      <c r="P4001" s="49">
        <f t="shared" si="383"/>
        <v>92.09612499999632</v>
      </c>
      <c r="Q4001" s="49">
        <f t="shared" si="384"/>
        <v>93.425249999998002</v>
      </c>
      <c r="R4001" s="49">
        <f t="shared" si="385"/>
        <v>94.783500000001354</v>
      </c>
    </row>
    <row r="4002" spans="12:18" hidden="1">
      <c r="L4002" s="71"/>
      <c r="M4002" s="48">
        <v>27.68</v>
      </c>
      <c r="N4002" s="49">
        <f t="shared" si="381"/>
        <v>88.539000000001039</v>
      </c>
      <c r="O4002" s="49">
        <f t="shared" si="382"/>
        <v>90.468000000002718</v>
      </c>
      <c r="P4002" s="49">
        <f t="shared" si="383"/>
        <v>92.096999999996314</v>
      </c>
      <c r="Q4002" s="49">
        <f t="shared" si="384"/>
        <v>93.425999999997998</v>
      </c>
      <c r="R4002" s="49">
        <f t="shared" si="385"/>
        <v>94.784000000001356</v>
      </c>
    </row>
    <row r="4003" spans="12:18" hidden="1">
      <c r="L4003" s="71"/>
      <c r="M4003" s="48">
        <v>27.69</v>
      </c>
      <c r="N4003" s="49">
        <f t="shared" si="381"/>
        <v>88.540125000001041</v>
      </c>
      <c r="O4003" s="49">
        <f t="shared" si="382"/>
        <v>90.469000000002723</v>
      </c>
      <c r="P4003" s="49">
        <f t="shared" si="383"/>
        <v>92.097874999996307</v>
      </c>
      <c r="Q4003" s="49">
        <f t="shared" si="384"/>
        <v>93.426749999997995</v>
      </c>
      <c r="R4003" s="49">
        <f t="shared" si="385"/>
        <v>94.784500000001358</v>
      </c>
    </row>
    <row r="4004" spans="12:18" hidden="1">
      <c r="L4004" s="71"/>
      <c r="M4004" s="48">
        <v>27.7</v>
      </c>
      <c r="N4004" s="49">
        <f t="shared" si="381"/>
        <v>88.541250000001043</v>
      </c>
      <c r="O4004" s="49">
        <f t="shared" si="382"/>
        <v>90.470000000002727</v>
      </c>
      <c r="P4004" s="49">
        <f t="shared" si="383"/>
        <v>92.098749999996301</v>
      </c>
      <c r="Q4004" s="49">
        <f t="shared" si="384"/>
        <v>93.427499999997991</v>
      </c>
      <c r="R4004" s="49">
        <f t="shared" si="385"/>
        <v>94.785000000001361</v>
      </c>
    </row>
    <row r="4005" spans="12:18" hidden="1">
      <c r="L4005" s="71"/>
      <c r="M4005" s="48">
        <v>27.71</v>
      </c>
      <c r="N4005" s="49">
        <f t="shared" si="381"/>
        <v>88.542375000001044</v>
      </c>
      <c r="O4005" s="49">
        <f t="shared" si="382"/>
        <v>90.471000000002732</v>
      </c>
      <c r="P4005" s="49">
        <f t="shared" si="383"/>
        <v>92.099624999996294</v>
      </c>
      <c r="Q4005" s="49">
        <f t="shared" si="384"/>
        <v>93.428249999997988</v>
      </c>
      <c r="R4005" s="49">
        <f t="shared" si="385"/>
        <v>94.785500000001363</v>
      </c>
    </row>
    <row r="4006" spans="12:18" hidden="1">
      <c r="L4006" s="71"/>
      <c r="M4006" s="48">
        <v>27.72</v>
      </c>
      <c r="N4006" s="49">
        <f t="shared" si="381"/>
        <v>88.543500000001046</v>
      </c>
      <c r="O4006" s="49">
        <f t="shared" si="382"/>
        <v>90.472000000002737</v>
      </c>
      <c r="P4006" s="49">
        <f t="shared" si="383"/>
        <v>92.100499999996288</v>
      </c>
      <c r="Q4006" s="49">
        <f t="shared" si="384"/>
        <v>93.428999999997984</v>
      </c>
      <c r="R4006" s="49">
        <f t="shared" si="385"/>
        <v>94.786000000001366</v>
      </c>
    </row>
    <row r="4007" spans="12:18" hidden="1">
      <c r="L4007" s="71"/>
      <c r="M4007" s="48">
        <v>27.73</v>
      </c>
      <c r="N4007" s="49">
        <f t="shared" si="381"/>
        <v>88.544625000001048</v>
      </c>
      <c r="O4007" s="49">
        <f t="shared" si="382"/>
        <v>90.473000000002742</v>
      </c>
      <c r="P4007" s="49">
        <f t="shared" si="383"/>
        <v>92.101374999996281</v>
      </c>
      <c r="Q4007" s="49">
        <f t="shared" si="384"/>
        <v>93.429749999997981</v>
      </c>
      <c r="R4007" s="49">
        <f t="shared" si="385"/>
        <v>94.786500000001368</v>
      </c>
    </row>
    <row r="4008" spans="12:18" hidden="1">
      <c r="L4008" s="71"/>
      <c r="M4008" s="48">
        <v>27.74</v>
      </c>
      <c r="N4008" s="49">
        <f t="shared" si="381"/>
        <v>88.54575000000105</v>
      </c>
      <c r="O4008" s="49">
        <f t="shared" si="382"/>
        <v>90.474000000002746</v>
      </c>
      <c r="P4008" s="49">
        <f t="shared" si="383"/>
        <v>92.102249999996275</v>
      </c>
      <c r="Q4008" s="49">
        <f t="shared" si="384"/>
        <v>93.430499999997977</v>
      </c>
      <c r="R4008" s="49">
        <f t="shared" si="385"/>
        <v>94.78700000000137</v>
      </c>
    </row>
    <row r="4009" spans="12:18" hidden="1">
      <c r="L4009" s="71"/>
      <c r="M4009" s="48">
        <v>27.75</v>
      </c>
      <c r="N4009" s="49">
        <f t="shared" si="381"/>
        <v>88.546875000001052</v>
      </c>
      <c r="O4009" s="49">
        <f t="shared" si="382"/>
        <v>90.475000000002751</v>
      </c>
      <c r="P4009" s="49">
        <f t="shared" si="383"/>
        <v>92.103124999996268</v>
      </c>
      <c r="Q4009" s="49">
        <f t="shared" si="384"/>
        <v>93.431249999997974</v>
      </c>
      <c r="R4009" s="49">
        <f t="shared" si="385"/>
        <v>94.787500000001373</v>
      </c>
    </row>
    <row r="4010" spans="12:18" hidden="1">
      <c r="L4010" s="71"/>
      <c r="M4010" s="48">
        <v>27.76</v>
      </c>
      <c r="N4010" s="49">
        <f t="shared" si="381"/>
        <v>88.548000000001053</v>
      </c>
      <c r="O4010" s="49">
        <f t="shared" si="382"/>
        <v>90.476000000002756</v>
      </c>
      <c r="P4010" s="49">
        <f t="shared" si="383"/>
        <v>92.103999999996262</v>
      </c>
      <c r="Q4010" s="49">
        <f t="shared" si="384"/>
        <v>93.43199999999797</v>
      </c>
      <c r="R4010" s="49">
        <f t="shared" si="385"/>
        <v>94.788000000001375</v>
      </c>
    </row>
    <row r="4011" spans="12:18" hidden="1">
      <c r="L4011" s="71"/>
      <c r="M4011" s="48">
        <v>27.77</v>
      </c>
      <c r="N4011" s="49">
        <f t="shared" si="381"/>
        <v>88.549125000001055</v>
      </c>
      <c r="O4011" s="49">
        <f t="shared" si="382"/>
        <v>90.477000000002761</v>
      </c>
      <c r="P4011" s="49">
        <f t="shared" si="383"/>
        <v>92.104874999996255</v>
      </c>
      <c r="Q4011" s="49">
        <f t="shared" si="384"/>
        <v>93.432749999997966</v>
      </c>
      <c r="R4011" s="49">
        <f t="shared" si="385"/>
        <v>94.788500000001378</v>
      </c>
    </row>
    <row r="4012" spans="12:18" hidden="1">
      <c r="L4012" s="71"/>
      <c r="M4012" s="48">
        <v>27.78</v>
      </c>
      <c r="N4012" s="49">
        <f t="shared" ref="N4012:N4075" si="386">N4011+0.001125</f>
        <v>88.550250000001057</v>
      </c>
      <c r="O4012" s="49">
        <f t="shared" ref="O4012:O4075" si="387">O4011+0.001</f>
        <v>90.478000000002766</v>
      </c>
      <c r="P4012" s="49">
        <f t="shared" ref="P4012:P4075" si="388">P4011+0.000875</f>
        <v>92.105749999996249</v>
      </c>
      <c r="Q4012" s="49">
        <f t="shared" ref="Q4012:Q4075" si="389">Q4011+0.00075</f>
        <v>93.433499999997963</v>
      </c>
      <c r="R4012" s="49">
        <f t="shared" ref="R4012:R4075" si="390">R4011+0.0005</f>
        <v>94.78900000000138</v>
      </c>
    </row>
    <row r="4013" spans="12:18" hidden="1">
      <c r="L4013" s="71"/>
      <c r="M4013" s="48">
        <v>27.79</v>
      </c>
      <c r="N4013" s="49">
        <f t="shared" si="386"/>
        <v>88.551375000001059</v>
      </c>
      <c r="O4013" s="49">
        <f t="shared" si="387"/>
        <v>90.47900000000277</v>
      </c>
      <c r="P4013" s="49">
        <f t="shared" si="388"/>
        <v>92.106624999996242</v>
      </c>
      <c r="Q4013" s="49">
        <f t="shared" si="389"/>
        <v>93.434249999997959</v>
      </c>
      <c r="R4013" s="49">
        <f t="shared" si="390"/>
        <v>94.789500000001382</v>
      </c>
    </row>
    <row r="4014" spans="12:18" hidden="1">
      <c r="L4014" s="71"/>
      <c r="M4014" s="48">
        <v>27.8</v>
      </c>
      <c r="N4014" s="49">
        <f t="shared" si="386"/>
        <v>88.552500000001061</v>
      </c>
      <c r="O4014" s="49">
        <f t="shared" si="387"/>
        <v>90.480000000002775</v>
      </c>
      <c r="P4014" s="49">
        <f t="shared" si="388"/>
        <v>92.107499999996236</v>
      </c>
      <c r="Q4014" s="49">
        <f t="shared" si="389"/>
        <v>93.434999999997956</v>
      </c>
      <c r="R4014" s="49">
        <f t="shared" si="390"/>
        <v>94.790000000001385</v>
      </c>
    </row>
    <row r="4015" spans="12:18" hidden="1">
      <c r="L4015" s="71"/>
      <c r="M4015" s="48">
        <v>27.81</v>
      </c>
      <c r="N4015" s="49">
        <f t="shared" si="386"/>
        <v>88.553625000001063</v>
      </c>
      <c r="O4015" s="49">
        <f t="shared" si="387"/>
        <v>90.48100000000278</v>
      </c>
      <c r="P4015" s="49">
        <f t="shared" si="388"/>
        <v>92.108374999996229</v>
      </c>
      <c r="Q4015" s="49">
        <f t="shared" si="389"/>
        <v>93.435749999997952</v>
      </c>
      <c r="R4015" s="49">
        <f t="shared" si="390"/>
        <v>94.790500000001387</v>
      </c>
    </row>
    <row r="4016" spans="12:18" hidden="1">
      <c r="L4016" s="71"/>
      <c r="M4016" s="48">
        <v>27.82</v>
      </c>
      <c r="N4016" s="49">
        <f t="shared" si="386"/>
        <v>88.554750000001064</v>
      </c>
      <c r="O4016" s="49">
        <f t="shared" si="387"/>
        <v>90.482000000002785</v>
      </c>
      <c r="P4016" s="49">
        <f t="shared" si="388"/>
        <v>92.109249999996223</v>
      </c>
      <c r="Q4016" s="49">
        <f t="shared" si="389"/>
        <v>93.436499999997949</v>
      </c>
      <c r="R4016" s="49">
        <f t="shared" si="390"/>
        <v>94.791000000001389</v>
      </c>
    </row>
    <row r="4017" spans="12:18" hidden="1">
      <c r="L4017" s="71"/>
      <c r="M4017" s="48">
        <v>27.83</v>
      </c>
      <c r="N4017" s="49">
        <f t="shared" si="386"/>
        <v>88.555875000001066</v>
      </c>
      <c r="O4017" s="49">
        <f t="shared" si="387"/>
        <v>90.483000000002789</v>
      </c>
      <c r="P4017" s="49">
        <f t="shared" si="388"/>
        <v>92.110124999996216</v>
      </c>
      <c r="Q4017" s="49">
        <f t="shared" si="389"/>
        <v>93.437249999997945</v>
      </c>
      <c r="R4017" s="49">
        <f t="shared" si="390"/>
        <v>94.791500000001392</v>
      </c>
    </row>
    <row r="4018" spans="12:18" hidden="1">
      <c r="L4018" s="71"/>
      <c r="M4018" s="48">
        <v>27.84</v>
      </c>
      <c r="N4018" s="49">
        <f t="shared" si="386"/>
        <v>88.557000000001068</v>
      </c>
      <c r="O4018" s="49">
        <f t="shared" si="387"/>
        <v>90.484000000002794</v>
      </c>
      <c r="P4018" s="49">
        <f t="shared" si="388"/>
        <v>92.11099999999621</v>
      </c>
      <c r="Q4018" s="49">
        <f t="shared" si="389"/>
        <v>93.437999999997942</v>
      </c>
      <c r="R4018" s="49">
        <f t="shared" si="390"/>
        <v>94.792000000001394</v>
      </c>
    </row>
    <row r="4019" spans="12:18" hidden="1">
      <c r="L4019" s="71"/>
      <c r="M4019" s="48">
        <v>27.85</v>
      </c>
      <c r="N4019" s="49">
        <f t="shared" si="386"/>
        <v>88.55812500000107</v>
      </c>
      <c r="O4019" s="49">
        <f t="shared" si="387"/>
        <v>90.485000000002799</v>
      </c>
      <c r="P4019" s="49">
        <f t="shared" si="388"/>
        <v>92.111874999996203</v>
      </c>
      <c r="Q4019" s="49">
        <f t="shared" si="389"/>
        <v>93.438749999997938</v>
      </c>
      <c r="R4019" s="49">
        <f t="shared" si="390"/>
        <v>94.792500000001397</v>
      </c>
    </row>
    <row r="4020" spans="12:18" hidden="1">
      <c r="L4020" s="71"/>
      <c r="M4020" s="48">
        <v>27.86</v>
      </c>
      <c r="N4020" s="49">
        <f t="shared" si="386"/>
        <v>88.559250000001072</v>
      </c>
      <c r="O4020" s="49">
        <f t="shared" si="387"/>
        <v>90.486000000002804</v>
      </c>
      <c r="P4020" s="49">
        <f t="shared" si="388"/>
        <v>92.112749999996197</v>
      </c>
      <c r="Q4020" s="49">
        <f t="shared" si="389"/>
        <v>93.439499999997935</v>
      </c>
      <c r="R4020" s="49">
        <f t="shared" si="390"/>
        <v>94.793000000001399</v>
      </c>
    </row>
    <row r="4021" spans="12:18" hidden="1">
      <c r="L4021" s="71"/>
      <c r="M4021" s="48">
        <v>27.87</v>
      </c>
      <c r="N4021" s="49">
        <f t="shared" si="386"/>
        <v>88.560375000001073</v>
      </c>
      <c r="O4021" s="49">
        <f t="shared" si="387"/>
        <v>90.487000000002809</v>
      </c>
      <c r="P4021" s="49">
        <f t="shared" si="388"/>
        <v>92.11362499999619</v>
      </c>
      <c r="Q4021" s="49">
        <f t="shared" si="389"/>
        <v>93.440249999997931</v>
      </c>
      <c r="R4021" s="49">
        <f t="shared" si="390"/>
        <v>94.793500000001401</v>
      </c>
    </row>
    <row r="4022" spans="12:18" hidden="1">
      <c r="L4022" s="71"/>
      <c r="M4022" s="48">
        <v>27.88</v>
      </c>
      <c r="N4022" s="49">
        <f t="shared" si="386"/>
        <v>88.561500000001075</v>
      </c>
      <c r="O4022" s="49">
        <f t="shared" si="387"/>
        <v>90.488000000002813</v>
      </c>
      <c r="P4022" s="49">
        <f t="shared" si="388"/>
        <v>92.114499999996184</v>
      </c>
      <c r="Q4022" s="49">
        <f t="shared" si="389"/>
        <v>93.440999999997928</v>
      </c>
      <c r="R4022" s="49">
        <f t="shared" si="390"/>
        <v>94.794000000001404</v>
      </c>
    </row>
    <row r="4023" spans="12:18" hidden="1">
      <c r="L4023" s="71"/>
      <c r="M4023" s="48">
        <v>27.89</v>
      </c>
      <c r="N4023" s="49">
        <f t="shared" si="386"/>
        <v>88.562625000001077</v>
      </c>
      <c r="O4023" s="49">
        <f t="shared" si="387"/>
        <v>90.489000000002818</v>
      </c>
      <c r="P4023" s="49">
        <f t="shared" si="388"/>
        <v>92.115374999996178</v>
      </c>
      <c r="Q4023" s="49">
        <f t="shared" si="389"/>
        <v>93.441749999997924</v>
      </c>
      <c r="R4023" s="49">
        <f t="shared" si="390"/>
        <v>94.794500000001406</v>
      </c>
    </row>
    <row r="4024" spans="12:18" hidden="1">
      <c r="L4024" s="71"/>
      <c r="M4024" s="48">
        <v>27.9</v>
      </c>
      <c r="N4024" s="49">
        <f t="shared" si="386"/>
        <v>88.563750000001079</v>
      </c>
      <c r="O4024" s="49">
        <f t="shared" si="387"/>
        <v>90.490000000002823</v>
      </c>
      <c r="P4024" s="49">
        <f t="shared" si="388"/>
        <v>92.116249999996171</v>
      </c>
      <c r="Q4024" s="49">
        <f t="shared" si="389"/>
        <v>93.442499999997921</v>
      </c>
      <c r="R4024" s="49">
        <f t="shared" si="390"/>
        <v>94.795000000001409</v>
      </c>
    </row>
    <row r="4025" spans="12:18" hidden="1">
      <c r="L4025" s="71"/>
      <c r="M4025" s="48">
        <v>27.91</v>
      </c>
      <c r="N4025" s="49">
        <f t="shared" si="386"/>
        <v>88.564875000001081</v>
      </c>
      <c r="O4025" s="49">
        <f t="shared" si="387"/>
        <v>90.491000000002828</v>
      </c>
      <c r="P4025" s="49">
        <f t="shared" si="388"/>
        <v>92.117124999996165</v>
      </c>
      <c r="Q4025" s="49">
        <f t="shared" si="389"/>
        <v>93.443249999997917</v>
      </c>
      <c r="R4025" s="49">
        <f t="shared" si="390"/>
        <v>94.795500000001411</v>
      </c>
    </row>
    <row r="4026" spans="12:18" hidden="1">
      <c r="L4026" s="71"/>
      <c r="M4026" s="48">
        <v>27.92</v>
      </c>
      <c r="N4026" s="49">
        <f t="shared" si="386"/>
        <v>88.566000000001083</v>
      </c>
      <c r="O4026" s="49">
        <f t="shared" si="387"/>
        <v>90.492000000002832</v>
      </c>
      <c r="P4026" s="49">
        <f t="shared" si="388"/>
        <v>92.117999999996158</v>
      </c>
      <c r="Q4026" s="49">
        <f t="shared" si="389"/>
        <v>93.443999999997914</v>
      </c>
      <c r="R4026" s="49">
        <f t="shared" si="390"/>
        <v>94.796000000001413</v>
      </c>
    </row>
    <row r="4027" spans="12:18" hidden="1">
      <c r="L4027" s="71"/>
      <c r="M4027" s="48">
        <v>27.93</v>
      </c>
      <c r="N4027" s="49">
        <f t="shared" si="386"/>
        <v>88.567125000001084</v>
      </c>
      <c r="O4027" s="49">
        <f t="shared" si="387"/>
        <v>90.493000000002837</v>
      </c>
      <c r="P4027" s="49">
        <f t="shared" si="388"/>
        <v>92.118874999996152</v>
      </c>
      <c r="Q4027" s="49">
        <f t="shared" si="389"/>
        <v>93.44474999999791</v>
      </c>
      <c r="R4027" s="49">
        <f t="shared" si="390"/>
        <v>94.796500000001416</v>
      </c>
    </row>
    <row r="4028" spans="12:18" hidden="1">
      <c r="L4028" s="71"/>
      <c r="M4028" s="48">
        <v>27.94</v>
      </c>
      <c r="N4028" s="49">
        <f t="shared" si="386"/>
        <v>88.568250000001086</v>
      </c>
      <c r="O4028" s="49">
        <f t="shared" si="387"/>
        <v>90.494000000002842</v>
      </c>
      <c r="P4028" s="49">
        <f t="shared" si="388"/>
        <v>92.119749999996145</v>
      </c>
      <c r="Q4028" s="49">
        <f t="shared" si="389"/>
        <v>93.445499999997907</v>
      </c>
      <c r="R4028" s="49">
        <f t="shared" si="390"/>
        <v>94.797000000001418</v>
      </c>
    </row>
    <row r="4029" spans="12:18" hidden="1">
      <c r="L4029" s="71"/>
      <c r="M4029" s="48">
        <v>27.95</v>
      </c>
      <c r="N4029" s="49">
        <f t="shared" si="386"/>
        <v>88.569375000001088</v>
      </c>
      <c r="O4029" s="49">
        <f t="shared" si="387"/>
        <v>90.495000000002847</v>
      </c>
      <c r="P4029" s="49">
        <f t="shared" si="388"/>
        <v>92.120624999996139</v>
      </c>
      <c r="Q4029" s="49">
        <f t="shared" si="389"/>
        <v>93.446249999997903</v>
      </c>
      <c r="R4029" s="49">
        <f t="shared" si="390"/>
        <v>94.797500000001421</v>
      </c>
    </row>
    <row r="4030" spans="12:18" hidden="1">
      <c r="L4030" s="71"/>
      <c r="M4030" s="48">
        <v>27.96</v>
      </c>
      <c r="N4030" s="49">
        <f t="shared" si="386"/>
        <v>88.57050000000109</v>
      </c>
      <c r="O4030" s="49">
        <f t="shared" si="387"/>
        <v>90.496000000002851</v>
      </c>
      <c r="P4030" s="49">
        <f t="shared" si="388"/>
        <v>92.121499999996132</v>
      </c>
      <c r="Q4030" s="49">
        <f t="shared" si="389"/>
        <v>93.4469999999979</v>
      </c>
      <c r="R4030" s="49">
        <f t="shared" si="390"/>
        <v>94.798000000001423</v>
      </c>
    </row>
    <row r="4031" spans="12:18" hidden="1">
      <c r="L4031" s="71"/>
      <c r="M4031" s="48">
        <v>27.97</v>
      </c>
      <c r="N4031" s="49">
        <f t="shared" si="386"/>
        <v>88.571625000001092</v>
      </c>
      <c r="O4031" s="49">
        <f t="shared" si="387"/>
        <v>90.497000000002856</v>
      </c>
      <c r="P4031" s="49">
        <f t="shared" si="388"/>
        <v>92.122374999996126</v>
      </c>
      <c r="Q4031" s="49">
        <f t="shared" si="389"/>
        <v>93.447749999997896</v>
      </c>
      <c r="R4031" s="49">
        <f t="shared" si="390"/>
        <v>94.798500000001425</v>
      </c>
    </row>
    <row r="4032" spans="12:18" hidden="1">
      <c r="L4032" s="71"/>
      <c r="M4032" s="48">
        <v>27.98</v>
      </c>
      <c r="N4032" s="49">
        <f t="shared" si="386"/>
        <v>88.572750000001093</v>
      </c>
      <c r="O4032" s="49">
        <f t="shared" si="387"/>
        <v>90.498000000002861</v>
      </c>
      <c r="P4032" s="49">
        <f t="shared" si="388"/>
        <v>92.123249999996119</v>
      </c>
      <c r="Q4032" s="49">
        <f t="shared" si="389"/>
        <v>93.448499999997892</v>
      </c>
      <c r="R4032" s="49">
        <f t="shared" si="390"/>
        <v>94.799000000001428</v>
      </c>
    </row>
    <row r="4033" spans="12:18" hidden="1">
      <c r="L4033" s="71"/>
      <c r="M4033" s="48">
        <v>27.99</v>
      </c>
      <c r="N4033" s="49">
        <f t="shared" si="386"/>
        <v>88.573875000001095</v>
      </c>
      <c r="O4033" s="49">
        <f t="shared" si="387"/>
        <v>90.499000000002866</v>
      </c>
      <c r="P4033" s="49">
        <f t="shared" si="388"/>
        <v>92.124124999996113</v>
      </c>
      <c r="Q4033" s="49">
        <f t="shared" si="389"/>
        <v>93.449249999997889</v>
      </c>
      <c r="R4033" s="49">
        <f t="shared" si="390"/>
        <v>94.79950000000143</v>
      </c>
    </row>
    <row r="4034" spans="12:18" hidden="1">
      <c r="L4034" s="71"/>
      <c r="M4034" s="48">
        <v>28</v>
      </c>
      <c r="N4034" s="49">
        <f t="shared" si="386"/>
        <v>88.575000000001097</v>
      </c>
      <c r="O4034" s="49">
        <f t="shared" si="387"/>
        <v>90.500000000002871</v>
      </c>
      <c r="P4034" s="49">
        <f t="shared" si="388"/>
        <v>92.124999999996106</v>
      </c>
      <c r="Q4034" s="49">
        <f t="shared" si="389"/>
        <v>93.449999999997885</v>
      </c>
      <c r="R4034" s="49">
        <f t="shared" si="390"/>
        <v>94.800000000001432</v>
      </c>
    </row>
    <row r="4035" spans="12:18" hidden="1">
      <c r="L4035" s="71"/>
      <c r="M4035" s="48">
        <v>28.01</v>
      </c>
      <c r="N4035" s="49">
        <f t="shared" si="386"/>
        <v>88.576125000001099</v>
      </c>
      <c r="O4035" s="49">
        <f t="shared" si="387"/>
        <v>90.501000000002875</v>
      </c>
      <c r="P4035" s="49">
        <f t="shared" si="388"/>
        <v>92.1258749999961</v>
      </c>
      <c r="Q4035" s="49">
        <f t="shared" si="389"/>
        <v>93.450749999997882</v>
      </c>
      <c r="R4035" s="49">
        <f t="shared" si="390"/>
        <v>94.800500000001435</v>
      </c>
    </row>
    <row r="4036" spans="12:18" hidden="1">
      <c r="L4036" s="71"/>
      <c r="M4036" s="48">
        <v>28.02</v>
      </c>
      <c r="N4036" s="49">
        <f t="shared" si="386"/>
        <v>88.577250000001101</v>
      </c>
      <c r="O4036" s="49">
        <f t="shared" si="387"/>
        <v>90.50200000000288</v>
      </c>
      <c r="P4036" s="49">
        <f t="shared" si="388"/>
        <v>92.126749999996093</v>
      </c>
      <c r="Q4036" s="49">
        <f t="shared" si="389"/>
        <v>93.451499999997878</v>
      </c>
      <c r="R4036" s="49">
        <f t="shared" si="390"/>
        <v>94.801000000001437</v>
      </c>
    </row>
    <row r="4037" spans="12:18" hidden="1">
      <c r="L4037" s="71"/>
      <c r="M4037" s="48">
        <v>28.03</v>
      </c>
      <c r="N4037" s="49">
        <f t="shared" si="386"/>
        <v>88.578375000001103</v>
      </c>
      <c r="O4037" s="49">
        <f t="shared" si="387"/>
        <v>90.503000000002885</v>
      </c>
      <c r="P4037" s="49">
        <f t="shared" si="388"/>
        <v>92.127624999996087</v>
      </c>
      <c r="Q4037" s="49">
        <f t="shared" si="389"/>
        <v>93.452249999997875</v>
      </c>
      <c r="R4037" s="49">
        <f t="shared" si="390"/>
        <v>94.80150000000144</v>
      </c>
    </row>
    <row r="4038" spans="12:18" hidden="1">
      <c r="L4038" s="71"/>
      <c r="M4038" s="48">
        <v>28.04</v>
      </c>
      <c r="N4038" s="49">
        <f t="shared" si="386"/>
        <v>88.579500000001104</v>
      </c>
      <c r="O4038" s="49">
        <f t="shared" si="387"/>
        <v>90.50400000000289</v>
      </c>
      <c r="P4038" s="49">
        <f t="shared" si="388"/>
        <v>92.12849999999608</v>
      </c>
      <c r="Q4038" s="49">
        <f t="shared" si="389"/>
        <v>93.452999999997871</v>
      </c>
      <c r="R4038" s="49">
        <f t="shared" si="390"/>
        <v>94.802000000001442</v>
      </c>
    </row>
    <row r="4039" spans="12:18" hidden="1">
      <c r="L4039" s="71"/>
      <c r="M4039" s="48">
        <v>28.05</v>
      </c>
      <c r="N4039" s="49">
        <f t="shared" si="386"/>
        <v>88.580625000001106</v>
      </c>
      <c r="O4039" s="49">
        <f t="shared" si="387"/>
        <v>90.505000000002894</v>
      </c>
      <c r="P4039" s="49">
        <f t="shared" si="388"/>
        <v>92.129374999996074</v>
      </c>
      <c r="Q4039" s="49">
        <f t="shared" si="389"/>
        <v>93.453749999997868</v>
      </c>
      <c r="R4039" s="49">
        <f t="shared" si="390"/>
        <v>94.802500000001444</v>
      </c>
    </row>
    <row r="4040" spans="12:18" hidden="1">
      <c r="L4040" s="71"/>
      <c r="M4040" s="48">
        <v>28.06</v>
      </c>
      <c r="N4040" s="49">
        <f t="shared" si="386"/>
        <v>88.581750000001108</v>
      </c>
      <c r="O4040" s="49">
        <f t="shared" si="387"/>
        <v>90.506000000002899</v>
      </c>
      <c r="P4040" s="49">
        <f t="shared" si="388"/>
        <v>92.130249999996067</v>
      </c>
      <c r="Q4040" s="49">
        <f t="shared" si="389"/>
        <v>93.454499999997864</v>
      </c>
      <c r="R4040" s="49">
        <f t="shared" si="390"/>
        <v>94.803000000001447</v>
      </c>
    </row>
    <row r="4041" spans="12:18" hidden="1">
      <c r="L4041" s="71"/>
      <c r="M4041" s="48">
        <v>28.07</v>
      </c>
      <c r="N4041" s="49">
        <f t="shared" si="386"/>
        <v>88.58287500000111</v>
      </c>
      <c r="O4041" s="49">
        <f t="shared" si="387"/>
        <v>90.507000000002904</v>
      </c>
      <c r="P4041" s="49">
        <f t="shared" si="388"/>
        <v>92.131124999996061</v>
      </c>
      <c r="Q4041" s="49">
        <f t="shared" si="389"/>
        <v>93.455249999997861</v>
      </c>
      <c r="R4041" s="49">
        <f t="shared" si="390"/>
        <v>94.803500000001449</v>
      </c>
    </row>
    <row r="4042" spans="12:18" hidden="1">
      <c r="L4042" s="71"/>
      <c r="M4042" s="48">
        <v>28.08</v>
      </c>
      <c r="N4042" s="49">
        <f t="shared" si="386"/>
        <v>88.584000000001112</v>
      </c>
      <c r="O4042" s="49">
        <f t="shared" si="387"/>
        <v>90.508000000002909</v>
      </c>
      <c r="P4042" s="49">
        <f t="shared" si="388"/>
        <v>92.131999999996054</v>
      </c>
      <c r="Q4042" s="49">
        <f t="shared" si="389"/>
        <v>93.455999999997857</v>
      </c>
      <c r="R4042" s="49">
        <f t="shared" si="390"/>
        <v>94.804000000001452</v>
      </c>
    </row>
    <row r="4043" spans="12:18" hidden="1">
      <c r="L4043" s="71"/>
      <c r="M4043" s="48">
        <v>28.09</v>
      </c>
      <c r="N4043" s="49">
        <f t="shared" si="386"/>
        <v>88.585125000001113</v>
      </c>
      <c r="O4043" s="49">
        <f t="shared" si="387"/>
        <v>90.509000000002914</v>
      </c>
      <c r="P4043" s="49">
        <f t="shared" si="388"/>
        <v>92.132874999996048</v>
      </c>
      <c r="Q4043" s="49">
        <f t="shared" si="389"/>
        <v>93.456749999997854</v>
      </c>
      <c r="R4043" s="49">
        <f t="shared" si="390"/>
        <v>94.804500000001454</v>
      </c>
    </row>
    <row r="4044" spans="12:18" hidden="1">
      <c r="L4044" s="71"/>
      <c r="M4044" s="48">
        <v>28.1</v>
      </c>
      <c r="N4044" s="49">
        <f t="shared" si="386"/>
        <v>88.586250000001115</v>
      </c>
      <c r="O4044" s="49">
        <f t="shared" si="387"/>
        <v>90.510000000002918</v>
      </c>
      <c r="P4044" s="49">
        <f t="shared" si="388"/>
        <v>92.133749999996041</v>
      </c>
      <c r="Q4044" s="49">
        <f t="shared" si="389"/>
        <v>93.45749999999785</v>
      </c>
      <c r="R4044" s="49">
        <f t="shared" si="390"/>
        <v>94.805000000001456</v>
      </c>
    </row>
    <row r="4045" spans="12:18" hidden="1">
      <c r="L4045" s="71"/>
      <c r="M4045" s="48">
        <v>28.11</v>
      </c>
      <c r="N4045" s="49">
        <f t="shared" si="386"/>
        <v>88.587375000001117</v>
      </c>
      <c r="O4045" s="49">
        <f t="shared" si="387"/>
        <v>90.511000000002923</v>
      </c>
      <c r="P4045" s="49">
        <f t="shared" si="388"/>
        <v>92.134624999996035</v>
      </c>
      <c r="Q4045" s="49">
        <f t="shared" si="389"/>
        <v>93.458249999997847</v>
      </c>
      <c r="R4045" s="49">
        <f t="shared" si="390"/>
        <v>94.805500000001459</v>
      </c>
    </row>
    <row r="4046" spans="12:18" hidden="1">
      <c r="L4046" s="71"/>
      <c r="M4046" s="48">
        <v>28.12</v>
      </c>
      <c r="N4046" s="49">
        <f t="shared" si="386"/>
        <v>88.588500000001119</v>
      </c>
      <c r="O4046" s="49">
        <f t="shared" si="387"/>
        <v>90.512000000002928</v>
      </c>
      <c r="P4046" s="49">
        <f t="shared" si="388"/>
        <v>92.135499999996028</v>
      </c>
      <c r="Q4046" s="49">
        <f t="shared" si="389"/>
        <v>93.458999999997843</v>
      </c>
      <c r="R4046" s="49">
        <f t="shared" si="390"/>
        <v>94.806000000001461</v>
      </c>
    </row>
    <row r="4047" spans="12:18" hidden="1">
      <c r="L4047" s="71"/>
      <c r="M4047" s="48">
        <v>28.13</v>
      </c>
      <c r="N4047" s="49">
        <f t="shared" si="386"/>
        <v>88.589625000001121</v>
      </c>
      <c r="O4047" s="49">
        <f t="shared" si="387"/>
        <v>90.513000000002933</v>
      </c>
      <c r="P4047" s="49">
        <f t="shared" si="388"/>
        <v>92.136374999996022</v>
      </c>
      <c r="Q4047" s="49">
        <f t="shared" si="389"/>
        <v>93.45974999999784</v>
      </c>
      <c r="R4047" s="49">
        <f t="shared" si="390"/>
        <v>94.806500000001463</v>
      </c>
    </row>
    <row r="4048" spans="12:18" hidden="1">
      <c r="L4048" s="71"/>
      <c r="M4048" s="48">
        <v>28.14</v>
      </c>
      <c r="N4048" s="49">
        <f t="shared" si="386"/>
        <v>88.590750000001123</v>
      </c>
      <c r="O4048" s="49">
        <f t="shared" si="387"/>
        <v>90.514000000002937</v>
      </c>
      <c r="P4048" s="49">
        <f t="shared" si="388"/>
        <v>92.137249999996016</v>
      </c>
      <c r="Q4048" s="49">
        <f t="shared" si="389"/>
        <v>93.460499999997836</v>
      </c>
      <c r="R4048" s="49">
        <f t="shared" si="390"/>
        <v>94.807000000001466</v>
      </c>
    </row>
    <row r="4049" spans="12:18" hidden="1">
      <c r="L4049" s="71"/>
      <c r="M4049" s="48">
        <v>28.15</v>
      </c>
      <c r="N4049" s="49">
        <f t="shared" si="386"/>
        <v>88.591875000001124</v>
      </c>
      <c r="O4049" s="49">
        <f t="shared" si="387"/>
        <v>90.515000000002942</v>
      </c>
      <c r="P4049" s="49">
        <f t="shared" si="388"/>
        <v>92.138124999996009</v>
      </c>
      <c r="Q4049" s="49">
        <f t="shared" si="389"/>
        <v>93.461249999997833</v>
      </c>
      <c r="R4049" s="49">
        <f t="shared" si="390"/>
        <v>94.807500000001468</v>
      </c>
    </row>
    <row r="4050" spans="12:18" hidden="1">
      <c r="L4050" s="71"/>
      <c r="M4050" s="48">
        <v>28.16</v>
      </c>
      <c r="N4050" s="49">
        <f t="shared" si="386"/>
        <v>88.593000000001126</v>
      </c>
      <c r="O4050" s="49">
        <f t="shared" si="387"/>
        <v>90.516000000002947</v>
      </c>
      <c r="P4050" s="49">
        <f t="shared" si="388"/>
        <v>92.138999999996003</v>
      </c>
      <c r="Q4050" s="49">
        <f t="shared" si="389"/>
        <v>93.461999999997829</v>
      </c>
      <c r="R4050" s="49">
        <f t="shared" si="390"/>
        <v>94.808000000001471</v>
      </c>
    </row>
    <row r="4051" spans="12:18" hidden="1">
      <c r="L4051" s="71"/>
      <c r="M4051" s="48">
        <v>28.17</v>
      </c>
      <c r="N4051" s="49">
        <f t="shared" si="386"/>
        <v>88.594125000001128</v>
      </c>
      <c r="O4051" s="49">
        <f t="shared" si="387"/>
        <v>90.517000000002952</v>
      </c>
      <c r="P4051" s="49">
        <f t="shared" si="388"/>
        <v>92.139874999995996</v>
      </c>
      <c r="Q4051" s="49">
        <f t="shared" si="389"/>
        <v>93.462749999997826</v>
      </c>
      <c r="R4051" s="49">
        <f t="shared" si="390"/>
        <v>94.808500000001473</v>
      </c>
    </row>
    <row r="4052" spans="12:18" hidden="1">
      <c r="L4052" s="71"/>
      <c r="M4052" s="48">
        <v>28.18</v>
      </c>
      <c r="N4052" s="49">
        <f t="shared" si="386"/>
        <v>88.59525000000113</v>
      </c>
      <c r="O4052" s="49">
        <f t="shared" si="387"/>
        <v>90.518000000002957</v>
      </c>
      <c r="P4052" s="49">
        <f t="shared" si="388"/>
        <v>92.14074999999599</v>
      </c>
      <c r="Q4052" s="49">
        <f t="shared" si="389"/>
        <v>93.463499999997822</v>
      </c>
      <c r="R4052" s="49">
        <f t="shared" si="390"/>
        <v>94.809000000001475</v>
      </c>
    </row>
    <row r="4053" spans="12:18" hidden="1">
      <c r="L4053" s="71"/>
      <c r="M4053" s="48">
        <v>28.19</v>
      </c>
      <c r="N4053" s="49">
        <f t="shared" si="386"/>
        <v>88.596375000001132</v>
      </c>
      <c r="O4053" s="49">
        <f t="shared" si="387"/>
        <v>90.519000000002961</v>
      </c>
      <c r="P4053" s="49">
        <f t="shared" si="388"/>
        <v>92.141624999995983</v>
      </c>
      <c r="Q4053" s="49">
        <f t="shared" si="389"/>
        <v>93.464249999997818</v>
      </c>
      <c r="R4053" s="49">
        <f t="shared" si="390"/>
        <v>94.809500000001478</v>
      </c>
    </row>
    <row r="4054" spans="12:18" hidden="1">
      <c r="L4054" s="71"/>
      <c r="M4054" s="48">
        <v>28.2</v>
      </c>
      <c r="N4054" s="49">
        <f t="shared" si="386"/>
        <v>88.597500000001133</v>
      </c>
      <c r="O4054" s="49">
        <f t="shared" si="387"/>
        <v>90.520000000002966</v>
      </c>
      <c r="P4054" s="49">
        <f t="shared" si="388"/>
        <v>92.142499999995977</v>
      </c>
      <c r="Q4054" s="49">
        <f t="shared" si="389"/>
        <v>93.464999999997815</v>
      </c>
      <c r="R4054" s="49">
        <f t="shared" si="390"/>
        <v>94.81000000000148</v>
      </c>
    </row>
    <row r="4055" spans="12:18" hidden="1">
      <c r="L4055" s="71"/>
      <c r="M4055" s="48">
        <v>28.21</v>
      </c>
      <c r="N4055" s="49">
        <f t="shared" si="386"/>
        <v>88.598625000001135</v>
      </c>
      <c r="O4055" s="49">
        <f t="shared" si="387"/>
        <v>90.521000000002971</v>
      </c>
      <c r="P4055" s="49">
        <f t="shared" si="388"/>
        <v>92.14337499999597</v>
      </c>
      <c r="Q4055" s="49">
        <f t="shared" si="389"/>
        <v>93.465749999997811</v>
      </c>
      <c r="R4055" s="49">
        <f t="shared" si="390"/>
        <v>94.810500000001483</v>
      </c>
    </row>
    <row r="4056" spans="12:18" hidden="1">
      <c r="L4056" s="71"/>
      <c r="M4056" s="48">
        <v>28.22</v>
      </c>
      <c r="N4056" s="49">
        <f t="shared" si="386"/>
        <v>88.599750000001137</v>
      </c>
      <c r="O4056" s="49">
        <f t="shared" si="387"/>
        <v>90.522000000002976</v>
      </c>
      <c r="P4056" s="49">
        <f t="shared" si="388"/>
        <v>92.144249999995964</v>
      </c>
      <c r="Q4056" s="49">
        <f t="shared" si="389"/>
        <v>93.466499999997808</v>
      </c>
      <c r="R4056" s="49">
        <f t="shared" si="390"/>
        <v>94.811000000001485</v>
      </c>
    </row>
    <row r="4057" spans="12:18" hidden="1">
      <c r="L4057" s="71"/>
      <c r="M4057" s="48">
        <v>28.23</v>
      </c>
      <c r="N4057" s="49">
        <f t="shared" si="386"/>
        <v>88.600875000001139</v>
      </c>
      <c r="O4057" s="49">
        <f t="shared" si="387"/>
        <v>90.52300000000298</v>
      </c>
      <c r="P4057" s="49">
        <f t="shared" si="388"/>
        <v>92.145124999995957</v>
      </c>
      <c r="Q4057" s="49">
        <f t="shared" si="389"/>
        <v>93.467249999997804</v>
      </c>
      <c r="R4057" s="49">
        <f t="shared" si="390"/>
        <v>94.811500000001487</v>
      </c>
    </row>
    <row r="4058" spans="12:18" hidden="1">
      <c r="L4058" s="71"/>
      <c r="M4058" s="48">
        <v>28.24</v>
      </c>
      <c r="N4058" s="49">
        <f t="shared" si="386"/>
        <v>88.602000000001141</v>
      </c>
      <c r="O4058" s="49">
        <f t="shared" si="387"/>
        <v>90.524000000002985</v>
      </c>
      <c r="P4058" s="49">
        <f t="shared" si="388"/>
        <v>92.145999999995951</v>
      </c>
      <c r="Q4058" s="49">
        <f t="shared" si="389"/>
        <v>93.467999999997801</v>
      </c>
      <c r="R4058" s="49">
        <f t="shared" si="390"/>
        <v>94.81200000000149</v>
      </c>
    </row>
    <row r="4059" spans="12:18" hidden="1">
      <c r="L4059" s="71"/>
      <c r="M4059" s="48">
        <v>28.25</v>
      </c>
      <c r="N4059" s="49">
        <f t="shared" si="386"/>
        <v>88.603125000001143</v>
      </c>
      <c r="O4059" s="49">
        <f t="shared" si="387"/>
        <v>90.52500000000299</v>
      </c>
      <c r="P4059" s="49">
        <f t="shared" si="388"/>
        <v>92.146874999995944</v>
      </c>
      <c r="Q4059" s="49">
        <f t="shared" si="389"/>
        <v>93.468749999997797</v>
      </c>
      <c r="R4059" s="49">
        <f t="shared" si="390"/>
        <v>94.812500000001492</v>
      </c>
    </row>
    <row r="4060" spans="12:18" hidden="1">
      <c r="L4060" s="71"/>
      <c r="M4060" s="48">
        <v>28.26</v>
      </c>
      <c r="N4060" s="49">
        <f t="shared" si="386"/>
        <v>88.604250000001144</v>
      </c>
      <c r="O4060" s="49">
        <f t="shared" si="387"/>
        <v>90.526000000002995</v>
      </c>
      <c r="P4060" s="49">
        <f t="shared" si="388"/>
        <v>92.147749999995938</v>
      </c>
      <c r="Q4060" s="49">
        <f t="shared" si="389"/>
        <v>93.469499999997794</v>
      </c>
      <c r="R4060" s="49">
        <f t="shared" si="390"/>
        <v>94.813000000001495</v>
      </c>
    </row>
    <row r="4061" spans="12:18" hidden="1">
      <c r="L4061" s="71"/>
      <c r="M4061" s="48">
        <v>28.27</v>
      </c>
      <c r="N4061" s="49">
        <f t="shared" si="386"/>
        <v>88.605375000001146</v>
      </c>
      <c r="O4061" s="49">
        <f t="shared" si="387"/>
        <v>90.527000000003</v>
      </c>
      <c r="P4061" s="49">
        <f t="shared" si="388"/>
        <v>92.148624999995931</v>
      </c>
      <c r="Q4061" s="49">
        <f t="shared" si="389"/>
        <v>93.47024999999779</v>
      </c>
      <c r="R4061" s="49">
        <f t="shared" si="390"/>
        <v>94.813500000001497</v>
      </c>
    </row>
    <row r="4062" spans="12:18" hidden="1">
      <c r="L4062" s="71"/>
      <c r="M4062" s="48">
        <v>28.28</v>
      </c>
      <c r="N4062" s="49">
        <f t="shared" si="386"/>
        <v>88.606500000001148</v>
      </c>
      <c r="O4062" s="49">
        <f t="shared" si="387"/>
        <v>90.528000000003004</v>
      </c>
      <c r="P4062" s="49">
        <f t="shared" si="388"/>
        <v>92.149499999995925</v>
      </c>
      <c r="Q4062" s="49">
        <f t="shared" si="389"/>
        <v>93.470999999997787</v>
      </c>
      <c r="R4062" s="49">
        <f t="shared" si="390"/>
        <v>94.814000000001499</v>
      </c>
    </row>
    <row r="4063" spans="12:18" hidden="1">
      <c r="L4063" s="71"/>
      <c r="M4063" s="48">
        <v>28.29</v>
      </c>
      <c r="N4063" s="49">
        <f t="shared" si="386"/>
        <v>88.60762500000115</v>
      </c>
      <c r="O4063" s="49">
        <f t="shared" si="387"/>
        <v>90.529000000003009</v>
      </c>
      <c r="P4063" s="49">
        <f t="shared" si="388"/>
        <v>92.150374999995918</v>
      </c>
      <c r="Q4063" s="49">
        <f t="shared" si="389"/>
        <v>93.471749999997783</v>
      </c>
      <c r="R4063" s="49">
        <f t="shared" si="390"/>
        <v>94.814500000001502</v>
      </c>
    </row>
    <row r="4064" spans="12:18" hidden="1">
      <c r="L4064" s="71"/>
      <c r="M4064" s="48">
        <v>28.3</v>
      </c>
      <c r="N4064" s="49">
        <f t="shared" si="386"/>
        <v>88.608750000001152</v>
      </c>
      <c r="O4064" s="49">
        <f t="shared" si="387"/>
        <v>90.530000000003014</v>
      </c>
      <c r="P4064" s="49">
        <f t="shared" si="388"/>
        <v>92.151249999995912</v>
      </c>
      <c r="Q4064" s="49">
        <f t="shared" si="389"/>
        <v>93.47249999999778</v>
      </c>
      <c r="R4064" s="49">
        <f t="shared" si="390"/>
        <v>94.815000000001504</v>
      </c>
    </row>
    <row r="4065" spans="12:18" hidden="1">
      <c r="L4065" s="71"/>
      <c r="M4065" s="48">
        <v>28.31</v>
      </c>
      <c r="N4065" s="49">
        <f t="shared" si="386"/>
        <v>88.609875000001153</v>
      </c>
      <c r="O4065" s="49">
        <f t="shared" si="387"/>
        <v>90.531000000003019</v>
      </c>
      <c r="P4065" s="49">
        <f t="shared" si="388"/>
        <v>92.152124999995905</v>
      </c>
      <c r="Q4065" s="49">
        <f t="shared" si="389"/>
        <v>93.473249999997776</v>
      </c>
      <c r="R4065" s="49">
        <f t="shared" si="390"/>
        <v>94.815500000001506</v>
      </c>
    </row>
    <row r="4066" spans="12:18" hidden="1">
      <c r="L4066" s="71"/>
      <c r="M4066" s="48">
        <v>28.32</v>
      </c>
      <c r="N4066" s="49">
        <f t="shared" si="386"/>
        <v>88.611000000001155</v>
      </c>
      <c r="O4066" s="49">
        <f t="shared" si="387"/>
        <v>90.532000000003023</v>
      </c>
      <c r="P4066" s="49">
        <f t="shared" si="388"/>
        <v>92.152999999995899</v>
      </c>
      <c r="Q4066" s="49">
        <f t="shared" si="389"/>
        <v>93.473999999997773</v>
      </c>
      <c r="R4066" s="49">
        <f t="shared" si="390"/>
        <v>94.816000000001509</v>
      </c>
    </row>
    <row r="4067" spans="12:18" hidden="1">
      <c r="L4067" s="71"/>
      <c r="M4067" s="48">
        <v>28.33</v>
      </c>
      <c r="N4067" s="49">
        <f t="shared" si="386"/>
        <v>88.612125000001157</v>
      </c>
      <c r="O4067" s="49">
        <f t="shared" si="387"/>
        <v>90.533000000003028</v>
      </c>
      <c r="P4067" s="49">
        <f t="shared" si="388"/>
        <v>92.153874999995892</v>
      </c>
      <c r="Q4067" s="49">
        <f t="shared" si="389"/>
        <v>93.474749999997769</v>
      </c>
      <c r="R4067" s="49">
        <f t="shared" si="390"/>
        <v>94.816500000001511</v>
      </c>
    </row>
    <row r="4068" spans="12:18" hidden="1">
      <c r="L4068" s="71"/>
      <c r="M4068" s="48">
        <v>28.34</v>
      </c>
      <c r="N4068" s="49">
        <f t="shared" si="386"/>
        <v>88.613250000001159</v>
      </c>
      <c r="O4068" s="49">
        <f t="shared" si="387"/>
        <v>90.534000000003033</v>
      </c>
      <c r="P4068" s="49">
        <f t="shared" si="388"/>
        <v>92.154749999995886</v>
      </c>
      <c r="Q4068" s="49">
        <f t="shared" si="389"/>
        <v>93.475499999997766</v>
      </c>
      <c r="R4068" s="49">
        <f t="shared" si="390"/>
        <v>94.817000000001514</v>
      </c>
    </row>
    <row r="4069" spans="12:18" hidden="1">
      <c r="L4069" s="71"/>
      <c r="M4069" s="48">
        <v>28.35</v>
      </c>
      <c r="N4069" s="49">
        <f t="shared" si="386"/>
        <v>88.614375000001161</v>
      </c>
      <c r="O4069" s="49">
        <f t="shared" si="387"/>
        <v>90.535000000003038</v>
      </c>
      <c r="P4069" s="49">
        <f t="shared" si="388"/>
        <v>92.155624999995879</v>
      </c>
      <c r="Q4069" s="49">
        <f t="shared" si="389"/>
        <v>93.476249999997762</v>
      </c>
      <c r="R4069" s="49">
        <f t="shared" si="390"/>
        <v>94.817500000001516</v>
      </c>
    </row>
    <row r="4070" spans="12:18" hidden="1">
      <c r="L4070" s="71"/>
      <c r="M4070" s="48">
        <v>28.36</v>
      </c>
      <c r="N4070" s="49">
        <f t="shared" si="386"/>
        <v>88.615500000001163</v>
      </c>
      <c r="O4070" s="49">
        <f t="shared" si="387"/>
        <v>90.536000000003042</v>
      </c>
      <c r="P4070" s="49">
        <f t="shared" si="388"/>
        <v>92.156499999995873</v>
      </c>
      <c r="Q4070" s="49">
        <f t="shared" si="389"/>
        <v>93.476999999997759</v>
      </c>
      <c r="R4070" s="49">
        <f t="shared" si="390"/>
        <v>94.818000000001518</v>
      </c>
    </row>
    <row r="4071" spans="12:18" hidden="1">
      <c r="L4071" s="71"/>
      <c r="M4071" s="48">
        <v>28.37</v>
      </c>
      <c r="N4071" s="49">
        <f t="shared" si="386"/>
        <v>88.616625000001164</v>
      </c>
      <c r="O4071" s="49">
        <f t="shared" si="387"/>
        <v>90.537000000003047</v>
      </c>
      <c r="P4071" s="49">
        <f t="shared" si="388"/>
        <v>92.157374999995866</v>
      </c>
      <c r="Q4071" s="49">
        <f t="shared" si="389"/>
        <v>93.477749999997755</v>
      </c>
      <c r="R4071" s="49">
        <f t="shared" si="390"/>
        <v>94.818500000001521</v>
      </c>
    </row>
    <row r="4072" spans="12:18" hidden="1">
      <c r="L4072" s="71"/>
      <c r="M4072" s="48">
        <v>28.38</v>
      </c>
      <c r="N4072" s="49">
        <f t="shared" si="386"/>
        <v>88.617750000001166</v>
      </c>
      <c r="O4072" s="49">
        <f t="shared" si="387"/>
        <v>90.538000000003052</v>
      </c>
      <c r="P4072" s="49">
        <f t="shared" si="388"/>
        <v>92.15824999999586</v>
      </c>
      <c r="Q4072" s="49">
        <f t="shared" si="389"/>
        <v>93.478499999997752</v>
      </c>
      <c r="R4072" s="49">
        <f t="shared" si="390"/>
        <v>94.819000000001523</v>
      </c>
    </row>
    <row r="4073" spans="12:18" hidden="1">
      <c r="L4073" s="71"/>
      <c r="M4073" s="48">
        <v>28.39</v>
      </c>
      <c r="N4073" s="49">
        <f t="shared" si="386"/>
        <v>88.618875000001168</v>
      </c>
      <c r="O4073" s="49">
        <f t="shared" si="387"/>
        <v>90.539000000003057</v>
      </c>
      <c r="P4073" s="49">
        <f t="shared" si="388"/>
        <v>92.159124999995853</v>
      </c>
      <c r="Q4073" s="49">
        <f t="shared" si="389"/>
        <v>93.479249999997748</v>
      </c>
      <c r="R4073" s="49">
        <f t="shared" si="390"/>
        <v>94.819500000001526</v>
      </c>
    </row>
    <row r="4074" spans="12:18" hidden="1">
      <c r="L4074" s="71"/>
      <c r="M4074" s="48">
        <v>28.4</v>
      </c>
      <c r="N4074" s="49">
        <f t="shared" si="386"/>
        <v>88.62000000000117</v>
      </c>
      <c r="O4074" s="49">
        <f t="shared" si="387"/>
        <v>90.540000000003062</v>
      </c>
      <c r="P4074" s="49">
        <f t="shared" si="388"/>
        <v>92.159999999995847</v>
      </c>
      <c r="Q4074" s="49">
        <f t="shared" si="389"/>
        <v>93.479999999997744</v>
      </c>
      <c r="R4074" s="49">
        <f t="shared" si="390"/>
        <v>94.820000000001528</v>
      </c>
    </row>
    <row r="4075" spans="12:18" hidden="1">
      <c r="L4075" s="71"/>
      <c r="M4075" s="48">
        <v>28.41</v>
      </c>
      <c r="N4075" s="49">
        <f t="shared" si="386"/>
        <v>88.621125000001172</v>
      </c>
      <c r="O4075" s="49">
        <f t="shared" si="387"/>
        <v>90.541000000003066</v>
      </c>
      <c r="P4075" s="49">
        <f t="shared" si="388"/>
        <v>92.160874999995841</v>
      </c>
      <c r="Q4075" s="49">
        <f t="shared" si="389"/>
        <v>93.480749999997741</v>
      </c>
      <c r="R4075" s="49">
        <f t="shared" si="390"/>
        <v>94.82050000000153</v>
      </c>
    </row>
    <row r="4076" spans="12:18" hidden="1">
      <c r="L4076" s="71"/>
      <c r="M4076" s="48">
        <v>28.42</v>
      </c>
      <c r="N4076" s="49">
        <f t="shared" ref="N4076:N4139" si="391">N4075+0.001125</f>
        <v>88.622250000001173</v>
      </c>
      <c r="O4076" s="49">
        <f t="shared" ref="O4076:O4139" si="392">O4075+0.001</f>
        <v>90.542000000003071</v>
      </c>
      <c r="P4076" s="49">
        <f t="shared" ref="P4076:P4139" si="393">P4075+0.000875</f>
        <v>92.161749999995834</v>
      </c>
      <c r="Q4076" s="49">
        <f t="shared" ref="Q4076:Q4139" si="394">Q4075+0.00075</f>
        <v>93.481499999997737</v>
      </c>
      <c r="R4076" s="49">
        <f t="shared" ref="R4076:R4139" si="395">R4075+0.0005</f>
        <v>94.821000000001533</v>
      </c>
    </row>
    <row r="4077" spans="12:18" hidden="1">
      <c r="L4077" s="71"/>
      <c r="M4077" s="48">
        <v>28.43</v>
      </c>
      <c r="N4077" s="49">
        <f t="shared" si="391"/>
        <v>88.623375000001175</v>
      </c>
      <c r="O4077" s="49">
        <f t="shared" si="392"/>
        <v>90.543000000003076</v>
      </c>
      <c r="P4077" s="49">
        <f t="shared" si="393"/>
        <v>92.162624999995828</v>
      </c>
      <c r="Q4077" s="49">
        <f t="shared" si="394"/>
        <v>93.482249999997734</v>
      </c>
      <c r="R4077" s="49">
        <f t="shared" si="395"/>
        <v>94.821500000001535</v>
      </c>
    </row>
    <row r="4078" spans="12:18" hidden="1">
      <c r="L4078" s="71"/>
      <c r="M4078" s="48">
        <v>28.44</v>
      </c>
      <c r="N4078" s="49">
        <f t="shared" si="391"/>
        <v>88.624500000001177</v>
      </c>
      <c r="O4078" s="49">
        <f t="shared" si="392"/>
        <v>90.544000000003081</v>
      </c>
      <c r="P4078" s="49">
        <f t="shared" si="393"/>
        <v>92.163499999995821</v>
      </c>
      <c r="Q4078" s="49">
        <f t="shared" si="394"/>
        <v>93.48299999999773</v>
      </c>
      <c r="R4078" s="49">
        <f t="shared" si="395"/>
        <v>94.822000000001538</v>
      </c>
    </row>
    <row r="4079" spans="12:18" hidden="1">
      <c r="L4079" s="71"/>
      <c r="M4079" s="48">
        <v>28.45</v>
      </c>
      <c r="N4079" s="49">
        <f t="shared" si="391"/>
        <v>88.625625000001179</v>
      </c>
      <c r="O4079" s="49">
        <f t="shared" si="392"/>
        <v>90.545000000003085</v>
      </c>
      <c r="P4079" s="49">
        <f t="shared" si="393"/>
        <v>92.164374999995815</v>
      </c>
      <c r="Q4079" s="49">
        <f t="shared" si="394"/>
        <v>93.483749999997727</v>
      </c>
      <c r="R4079" s="49">
        <f t="shared" si="395"/>
        <v>94.82250000000154</v>
      </c>
    </row>
    <row r="4080" spans="12:18" hidden="1">
      <c r="L4080" s="71"/>
      <c r="M4080" s="48">
        <v>28.46</v>
      </c>
      <c r="N4080" s="49">
        <f t="shared" si="391"/>
        <v>88.626750000001181</v>
      </c>
      <c r="O4080" s="49">
        <f t="shared" si="392"/>
        <v>90.54600000000309</v>
      </c>
      <c r="P4080" s="49">
        <f t="shared" si="393"/>
        <v>92.165249999995808</v>
      </c>
      <c r="Q4080" s="49">
        <f t="shared" si="394"/>
        <v>93.484499999997723</v>
      </c>
      <c r="R4080" s="49">
        <f t="shared" si="395"/>
        <v>94.823000000001542</v>
      </c>
    </row>
    <row r="4081" spans="12:18" hidden="1">
      <c r="L4081" s="71"/>
      <c r="M4081" s="48">
        <v>28.47</v>
      </c>
      <c r="N4081" s="49">
        <f t="shared" si="391"/>
        <v>88.627875000001183</v>
      </c>
      <c r="O4081" s="49">
        <f t="shared" si="392"/>
        <v>90.547000000003095</v>
      </c>
      <c r="P4081" s="49">
        <f t="shared" si="393"/>
        <v>92.166124999995802</v>
      </c>
      <c r="Q4081" s="49">
        <f t="shared" si="394"/>
        <v>93.48524999999772</v>
      </c>
      <c r="R4081" s="49">
        <f t="shared" si="395"/>
        <v>94.823500000001545</v>
      </c>
    </row>
    <row r="4082" spans="12:18" hidden="1">
      <c r="L4082" s="71"/>
      <c r="M4082" s="48">
        <v>28.48</v>
      </c>
      <c r="N4082" s="49">
        <f t="shared" si="391"/>
        <v>88.629000000001184</v>
      </c>
      <c r="O4082" s="49">
        <f t="shared" si="392"/>
        <v>90.5480000000031</v>
      </c>
      <c r="P4082" s="49">
        <f t="shared" si="393"/>
        <v>92.166999999995795</v>
      </c>
      <c r="Q4082" s="49">
        <f t="shared" si="394"/>
        <v>93.485999999997716</v>
      </c>
      <c r="R4082" s="49">
        <f t="shared" si="395"/>
        <v>94.824000000001547</v>
      </c>
    </row>
    <row r="4083" spans="12:18" hidden="1">
      <c r="L4083" s="71"/>
      <c r="M4083" s="48">
        <v>28.49</v>
      </c>
      <c r="N4083" s="49">
        <f t="shared" si="391"/>
        <v>88.630125000001186</v>
      </c>
      <c r="O4083" s="49">
        <f t="shared" si="392"/>
        <v>90.549000000003105</v>
      </c>
      <c r="P4083" s="49">
        <f t="shared" si="393"/>
        <v>92.167874999995789</v>
      </c>
      <c r="Q4083" s="49">
        <f t="shared" si="394"/>
        <v>93.486749999997713</v>
      </c>
      <c r="R4083" s="49">
        <f t="shared" si="395"/>
        <v>94.824500000001549</v>
      </c>
    </row>
    <row r="4084" spans="12:18" hidden="1">
      <c r="L4084" s="71"/>
      <c r="M4084" s="48">
        <v>28.5</v>
      </c>
      <c r="N4084" s="49">
        <f t="shared" si="391"/>
        <v>88.631250000001188</v>
      </c>
      <c r="O4084" s="49">
        <f t="shared" si="392"/>
        <v>90.550000000003109</v>
      </c>
      <c r="P4084" s="49">
        <f t="shared" si="393"/>
        <v>92.168749999995782</v>
      </c>
      <c r="Q4084" s="49">
        <f t="shared" si="394"/>
        <v>93.487499999997709</v>
      </c>
      <c r="R4084" s="49">
        <f t="shared" si="395"/>
        <v>94.825000000001552</v>
      </c>
    </row>
    <row r="4085" spans="12:18" hidden="1">
      <c r="L4085" s="71"/>
      <c r="M4085" s="48">
        <v>28.51</v>
      </c>
      <c r="N4085" s="49">
        <f t="shared" si="391"/>
        <v>88.63237500000119</v>
      </c>
      <c r="O4085" s="49">
        <f t="shared" si="392"/>
        <v>90.551000000003114</v>
      </c>
      <c r="P4085" s="49">
        <f t="shared" si="393"/>
        <v>92.169624999995776</v>
      </c>
      <c r="Q4085" s="49">
        <f t="shared" si="394"/>
        <v>93.488249999997706</v>
      </c>
      <c r="R4085" s="49">
        <f t="shared" si="395"/>
        <v>94.825500000001554</v>
      </c>
    </row>
    <row r="4086" spans="12:18" hidden="1">
      <c r="L4086" s="71"/>
      <c r="M4086" s="48">
        <v>28.52</v>
      </c>
      <c r="N4086" s="49">
        <f t="shared" si="391"/>
        <v>88.633500000001192</v>
      </c>
      <c r="O4086" s="49">
        <f t="shared" si="392"/>
        <v>90.552000000003119</v>
      </c>
      <c r="P4086" s="49">
        <f t="shared" si="393"/>
        <v>92.170499999995769</v>
      </c>
      <c r="Q4086" s="49">
        <f t="shared" si="394"/>
        <v>93.488999999997702</v>
      </c>
      <c r="R4086" s="49">
        <f t="shared" si="395"/>
        <v>94.826000000001557</v>
      </c>
    </row>
    <row r="4087" spans="12:18" hidden="1">
      <c r="L4087" s="71"/>
      <c r="M4087" s="48">
        <v>28.53</v>
      </c>
      <c r="N4087" s="49">
        <f t="shared" si="391"/>
        <v>88.634625000001193</v>
      </c>
      <c r="O4087" s="49">
        <f t="shared" si="392"/>
        <v>90.553000000003124</v>
      </c>
      <c r="P4087" s="49">
        <f t="shared" si="393"/>
        <v>92.171374999995763</v>
      </c>
      <c r="Q4087" s="49">
        <f t="shared" si="394"/>
        <v>93.489749999997699</v>
      </c>
      <c r="R4087" s="49">
        <f t="shared" si="395"/>
        <v>94.826500000001559</v>
      </c>
    </row>
    <row r="4088" spans="12:18" hidden="1">
      <c r="L4088" s="71"/>
      <c r="M4088" s="48">
        <v>28.54</v>
      </c>
      <c r="N4088" s="49">
        <f t="shared" si="391"/>
        <v>88.635750000001195</v>
      </c>
      <c r="O4088" s="49">
        <f t="shared" si="392"/>
        <v>90.554000000003128</v>
      </c>
      <c r="P4088" s="49">
        <f t="shared" si="393"/>
        <v>92.172249999995756</v>
      </c>
      <c r="Q4088" s="49">
        <f t="shared" si="394"/>
        <v>93.490499999997695</v>
      </c>
      <c r="R4088" s="49">
        <f t="shared" si="395"/>
        <v>94.827000000001561</v>
      </c>
    </row>
    <row r="4089" spans="12:18" hidden="1">
      <c r="L4089" s="71"/>
      <c r="M4089" s="48">
        <v>28.55</v>
      </c>
      <c r="N4089" s="49">
        <f t="shared" si="391"/>
        <v>88.636875000001197</v>
      </c>
      <c r="O4089" s="49">
        <f t="shared" si="392"/>
        <v>90.555000000003133</v>
      </c>
      <c r="P4089" s="49">
        <f t="shared" si="393"/>
        <v>92.17312499999575</v>
      </c>
      <c r="Q4089" s="49">
        <f t="shared" si="394"/>
        <v>93.491249999997692</v>
      </c>
      <c r="R4089" s="49">
        <f t="shared" si="395"/>
        <v>94.827500000001564</v>
      </c>
    </row>
    <row r="4090" spans="12:18" hidden="1">
      <c r="L4090" s="71"/>
      <c r="M4090" s="48">
        <v>28.56</v>
      </c>
      <c r="N4090" s="49">
        <f t="shared" si="391"/>
        <v>88.638000000001199</v>
      </c>
      <c r="O4090" s="49">
        <f t="shared" si="392"/>
        <v>90.556000000003138</v>
      </c>
      <c r="P4090" s="49">
        <f t="shared" si="393"/>
        <v>92.173999999995743</v>
      </c>
      <c r="Q4090" s="49">
        <f t="shared" si="394"/>
        <v>93.491999999997688</v>
      </c>
      <c r="R4090" s="49">
        <f t="shared" si="395"/>
        <v>94.828000000001566</v>
      </c>
    </row>
    <row r="4091" spans="12:18" hidden="1">
      <c r="L4091" s="71"/>
      <c r="M4091" s="48">
        <v>28.57</v>
      </c>
      <c r="N4091" s="49">
        <f t="shared" si="391"/>
        <v>88.639125000001201</v>
      </c>
      <c r="O4091" s="49">
        <f t="shared" si="392"/>
        <v>90.557000000003143</v>
      </c>
      <c r="P4091" s="49">
        <f t="shared" si="393"/>
        <v>92.174874999995737</v>
      </c>
      <c r="Q4091" s="49">
        <f t="shared" si="394"/>
        <v>93.492749999997685</v>
      </c>
      <c r="R4091" s="49">
        <f t="shared" si="395"/>
        <v>94.828500000001569</v>
      </c>
    </row>
    <row r="4092" spans="12:18" hidden="1">
      <c r="L4092" s="71"/>
      <c r="M4092" s="48">
        <v>28.58</v>
      </c>
      <c r="N4092" s="49">
        <f t="shared" si="391"/>
        <v>88.640250000001203</v>
      </c>
      <c r="O4092" s="49">
        <f t="shared" si="392"/>
        <v>90.558000000003148</v>
      </c>
      <c r="P4092" s="49">
        <f t="shared" si="393"/>
        <v>92.17574999999573</v>
      </c>
      <c r="Q4092" s="49">
        <f t="shared" si="394"/>
        <v>93.493499999997681</v>
      </c>
      <c r="R4092" s="49">
        <f t="shared" si="395"/>
        <v>94.829000000001571</v>
      </c>
    </row>
    <row r="4093" spans="12:18" hidden="1">
      <c r="L4093" s="71"/>
      <c r="M4093" s="48">
        <v>28.59</v>
      </c>
      <c r="N4093" s="49">
        <f t="shared" si="391"/>
        <v>88.641375000001204</v>
      </c>
      <c r="O4093" s="49">
        <f t="shared" si="392"/>
        <v>90.559000000003152</v>
      </c>
      <c r="P4093" s="49">
        <f t="shared" si="393"/>
        <v>92.176624999995724</v>
      </c>
      <c r="Q4093" s="49">
        <f t="shared" si="394"/>
        <v>93.494249999997677</v>
      </c>
      <c r="R4093" s="49">
        <f t="shared" si="395"/>
        <v>94.829500000001573</v>
      </c>
    </row>
    <row r="4094" spans="12:18" hidden="1">
      <c r="L4094" s="71"/>
      <c r="M4094" s="48">
        <v>28.6</v>
      </c>
      <c r="N4094" s="49">
        <f t="shared" si="391"/>
        <v>88.642500000001206</v>
      </c>
      <c r="O4094" s="49">
        <f t="shared" si="392"/>
        <v>90.560000000003157</v>
      </c>
      <c r="P4094" s="49">
        <f t="shared" si="393"/>
        <v>92.177499999995717</v>
      </c>
      <c r="Q4094" s="49">
        <f t="shared" si="394"/>
        <v>93.494999999997674</v>
      </c>
      <c r="R4094" s="49">
        <f t="shared" si="395"/>
        <v>94.830000000001576</v>
      </c>
    </row>
    <row r="4095" spans="12:18" hidden="1">
      <c r="L4095" s="71"/>
      <c r="M4095" s="48">
        <v>28.61</v>
      </c>
      <c r="N4095" s="49">
        <f t="shared" si="391"/>
        <v>88.643625000001208</v>
      </c>
      <c r="O4095" s="49">
        <f t="shared" si="392"/>
        <v>90.561000000003162</v>
      </c>
      <c r="P4095" s="49">
        <f t="shared" si="393"/>
        <v>92.178374999995711</v>
      </c>
      <c r="Q4095" s="49">
        <f t="shared" si="394"/>
        <v>93.49574999999767</v>
      </c>
      <c r="R4095" s="49">
        <f t="shared" si="395"/>
        <v>94.830500000001578</v>
      </c>
    </row>
    <row r="4096" spans="12:18" hidden="1">
      <c r="L4096" s="71"/>
      <c r="M4096" s="48">
        <v>28.62</v>
      </c>
      <c r="N4096" s="49">
        <f t="shared" si="391"/>
        <v>88.64475000000121</v>
      </c>
      <c r="O4096" s="49">
        <f t="shared" si="392"/>
        <v>90.562000000003167</v>
      </c>
      <c r="P4096" s="49">
        <f t="shared" si="393"/>
        <v>92.179249999995704</v>
      </c>
      <c r="Q4096" s="49">
        <f t="shared" si="394"/>
        <v>93.496499999997667</v>
      </c>
      <c r="R4096" s="49">
        <f t="shared" si="395"/>
        <v>94.83100000000158</v>
      </c>
    </row>
    <row r="4097" spans="12:18" hidden="1">
      <c r="L4097" s="71"/>
      <c r="M4097" s="48">
        <v>28.63</v>
      </c>
      <c r="N4097" s="49">
        <f t="shared" si="391"/>
        <v>88.645875000001212</v>
      </c>
      <c r="O4097" s="49">
        <f t="shared" si="392"/>
        <v>90.563000000003171</v>
      </c>
      <c r="P4097" s="49">
        <f t="shared" si="393"/>
        <v>92.180124999995698</v>
      </c>
      <c r="Q4097" s="49">
        <f t="shared" si="394"/>
        <v>93.497249999997663</v>
      </c>
      <c r="R4097" s="49">
        <f t="shared" si="395"/>
        <v>94.831500000001583</v>
      </c>
    </row>
    <row r="4098" spans="12:18" hidden="1">
      <c r="L4098" s="71"/>
      <c r="M4098" s="48">
        <v>28.64</v>
      </c>
      <c r="N4098" s="49">
        <f t="shared" si="391"/>
        <v>88.647000000001213</v>
      </c>
      <c r="O4098" s="49">
        <f t="shared" si="392"/>
        <v>90.564000000003176</v>
      </c>
      <c r="P4098" s="49">
        <f t="shared" si="393"/>
        <v>92.180999999995691</v>
      </c>
      <c r="Q4098" s="49">
        <f t="shared" si="394"/>
        <v>93.49799999999766</v>
      </c>
      <c r="R4098" s="49">
        <f t="shared" si="395"/>
        <v>94.832000000001585</v>
      </c>
    </row>
    <row r="4099" spans="12:18" hidden="1">
      <c r="L4099" s="71"/>
      <c r="M4099" s="48">
        <v>28.65</v>
      </c>
      <c r="N4099" s="49">
        <f t="shared" si="391"/>
        <v>88.648125000001215</v>
      </c>
      <c r="O4099" s="49">
        <f t="shared" si="392"/>
        <v>90.565000000003181</v>
      </c>
      <c r="P4099" s="49">
        <f t="shared" si="393"/>
        <v>92.181874999995685</v>
      </c>
      <c r="Q4099" s="49">
        <f t="shared" si="394"/>
        <v>93.498749999997656</v>
      </c>
      <c r="R4099" s="49">
        <f t="shared" si="395"/>
        <v>94.832500000001588</v>
      </c>
    </row>
    <row r="4100" spans="12:18" hidden="1">
      <c r="L4100" s="71"/>
      <c r="M4100" s="48">
        <v>28.66</v>
      </c>
      <c r="N4100" s="49">
        <f t="shared" si="391"/>
        <v>88.649250000001217</v>
      </c>
      <c r="O4100" s="49">
        <f t="shared" si="392"/>
        <v>90.566000000003186</v>
      </c>
      <c r="P4100" s="49">
        <f t="shared" si="393"/>
        <v>92.182749999995679</v>
      </c>
      <c r="Q4100" s="49">
        <f t="shared" si="394"/>
        <v>93.499499999997653</v>
      </c>
      <c r="R4100" s="49">
        <f t="shared" si="395"/>
        <v>94.83300000000159</v>
      </c>
    </row>
    <row r="4101" spans="12:18" hidden="1">
      <c r="L4101" s="71"/>
      <c r="M4101" s="48">
        <v>28.67</v>
      </c>
      <c r="N4101" s="49">
        <f t="shared" si="391"/>
        <v>88.650375000001219</v>
      </c>
      <c r="O4101" s="49">
        <f t="shared" si="392"/>
        <v>90.567000000003191</v>
      </c>
      <c r="P4101" s="49">
        <f t="shared" si="393"/>
        <v>92.183624999995672</v>
      </c>
      <c r="Q4101" s="49">
        <f t="shared" si="394"/>
        <v>93.500249999997649</v>
      </c>
      <c r="R4101" s="49">
        <f t="shared" si="395"/>
        <v>94.833500000001592</v>
      </c>
    </row>
    <row r="4102" spans="12:18" hidden="1">
      <c r="L4102" s="71"/>
      <c r="M4102" s="48">
        <v>28.68</v>
      </c>
      <c r="N4102" s="49">
        <f t="shared" si="391"/>
        <v>88.651500000001221</v>
      </c>
      <c r="O4102" s="49">
        <f t="shared" si="392"/>
        <v>90.568000000003195</v>
      </c>
      <c r="P4102" s="49">
        <f t="shared" si="393"/>
        <v>92.184499999995666</v>
      </c>
      <c r="Q4102" s="49">
        <f t="shared" si="394"/>
        <v>93.500999999997646</v>
      </c>
      <c r="R4102" s="49">
        <f t="shared" si="395"/>
        <v>94.834000000001595</v>
      </c>
    </row>
    <row r="4103" spans="12:18" hidden="1">
      <c r="L4103" s="71"/>
      <c r="M4103" s="48">
        <v>28.69</v>
      </c>
      <c r="N4103" s="49">
        <f t="shared" si="391"/>
        <v>88.652625000001223</v>
      </c>
      <c r="O4103" s="49">
        <f t="shared" si="392"/>
        <v>90.5690000000032</v>
      </c>
      <c r="P4103" s="49">
        <f t="shared" si="393"/>
        <v>92.185374999995659</v>
      </c>
      <c r="Q4103" s="49">
        <f t="shared" si="394"/>
        <v>93.501749999997642</v>
      </c>
      <c r="R4103" s="49">
        <f t="shared" si="395"/>
        <v>94.834500000001597</v>
      </c>
    </row>
    <row r="4104" spans="12:18" hidden="1">
      <c r="L4104" s="71"/>
      <c r="M4104" s="48">
        <v>28.7</v>
      </c>
      <c r="N4104" s="49">
        <f t="shared" si="391"/>
        <v>88.653750000001224</v>
      </c>
      <c r="O4104" s="49">
        <f t="shared" si="392"/>
        <v>90.570000000003205</v>
      </c>
      <c r="P4104" s="49">
        <f t="shared" si="393"/>
        <v>92.186249999995653</v>
      </c>
      <c r="Q4104" s="49">
        <f t="shared" si="394"/>
        <v>93.502499999997639</v>
      </c>
      <c r="R4104" s="49">
        <f t="shared" si="395"/>
        <v>94.8350000000016</v>
      </c>
    </row>
    <row r="4105" spans="12:18" hidden="1">
      <c r="L4105" s="71"/>
      <c r="M4105" s="48">
        <v>28.71</v>
      </c>
      <c r="N4105" s="49">
        <f t="shared" si="391"/>
        <v>88.654875000001226</v>
      </c>
      <c r="O4105" s="49">
        <f t="shared" si="392"/>
        <v>90.57100000000321</v>
      </c>
      <c r="P4105" s="49">
        <f t="shared" si="393"/>
        <v>92.187124999995646</v>
      </c>
      <c r="Q4105" s="49">
        <f t="shared" si="394"/>
        <v>93.503249999997635</v>
      </c>
      <c r="R4105" s="49">
        <f t="shared" si="395"/>
        <v>94.835500000001602</v>
      </c>
    </row>
    <row r="4106" spans="12:18" hidden="1">
      <c r="L4106" s="71"/>
      <c r="M4106" s="48">
        <v>28.72</v>
      </c>
      <c r="N4106" s="49">
        <f t="shared" si="391"/>
        <v>88.656000000001228</v>
      </c>
      <c r="O4106" s="49">
        <f t="shared" si="392"/>
        <v>90.572000000003214</v>
      </c>
      <c r="P4106" s="49">
        <f t="shared" si="393"/>
        <v>92.18799999999564</v>
      </c>
      <c r="Q4106" s="49">
        <f t="shared" si="394"/>
        <v>93.503999999997632</v>
      </c>
      <c r="R4106" s="49">
        <f t="shared" si="395"/>
        <v>94.836000000001604</v>
      </c>
    </row>
    <row r="4107" spans="12:18" hidden="1">
      <c r="L4107" s="71"/>
      <c r="M4107" s="48">
        <v>28.73</v>
      </c>
      <c r="N4107" s="49">
        <f t="shared" si="391"/>
        <v>88.65712500000123</v>
      </c>
      <c r="O4107" s="49">
        <f t="shared" si="392"/>
        <v>90.573000000003219</v>
      </c>
      <c r="P4107" s="49">
        <f t="shared" si="393"/>
        <v>92.188874999995633</v>
      </c>
      <c r="Q4107" s="49">
        <f t="shared" si="394"/>
        <v>93.504749999997628</v>
      </c>
      <c r="R4107" s="49">
        <f t="shared" si="395"/>
        <v>94.836500000001607</v>
      </c>
    </row>
    <row r="4108" spans="12:18" hidden="1">
      <c r="L4108" s="71"/>
      <c r="M4108" s="48">
        <v>28.74</v>
      </c>
      <c r="N4108" s="49">
        <f t="shared" si="391"/>
        <v>88.658250000001232</v>
      </c>
      <c r="O4108" s="49">
        <f t="shared" si="392"/>
        <v>90.574000000003224</v>
      </c>
      <c r="P4108" s="49">
        <f t="shared" si="393"/>
        <v>92.189749999995627</v>
      </c>
      <c r="Q4108" s="49">
        <f t="shared" si="394"/>
        <v>93.505499999997625</v>
      </c>
      <c r="R4108" s="49">
        <f t="shared" si="395"/>
        <v>94.837000000001609</v>
      </c>
    </row>
    <row r="4109" spans="12:18" hidden="1">
      <c r="L4109" s="71"/>
      <c r="M4109" s="48">
        <v>28.75</v>
      </c>
      <c r="N4109" s="49">
        <f t="shared" si="391"/>
        <v>88.659375000001234</v>
      </c>
      <c r="O4109" s="49">
        <f t="shared" si="392"/>
        <v>90.575000000003229</v>
      </c>
      <c r="P4109" s="49">
        <f t="shared" si="393"/>
        <v>92.19062499999562</v>
      </c>
      <c r="Q4109" s="49">
        <f t="shared" si="394"/>
        <v>93.506249999997621</v>
      </c>
      <c r="R4109" s="49">
        <f t="shared" si="395"/>
        <v>94.837500000001612</v>
      </c>
    </row>
    <row r="4110" spans="12:18" hidden="1">
      <c r="L4110" s="71"/>
      <c r="M4110" s="48">
        <v>28.76</v>
      </c>
      <c r="N4110" s="49">
        <f t="shared" si="391"/>
        <v>88.660500000001235</v>
      </c>
      <c r="O4110" s="49">
        <f t="shared" si="392"/>
        <v>90.576000000003233</v>
      </c>
      <c r="P4110" s="49">
        <f t="shared" si="393"/>
        <v>92.191499999995614</v>
      </c>
      <c r="Q4110" s="49">
        <f t="shared" si="394"/>
        <v>93.506999999997618</v>
      </c>
      <c r="R4110" s="49">
        <f t="shared" si="395"/>
        <v>94.838000000001614</v>
      </c>
    </row>
    <row r="4111" spans="12:18" hidden="1">
      <c r="L4111" s="71"/>
      <c r="M4111" s="48">
        <v>28.77</v>
      </c>
      <c r="N4111" s="49">
        <f t="shared" si="391"/>
        <v>88.661625000001237</v>
      </c>
      <c r="O4111" s="49">
        <f t="shared" si="392"/>
        <v>90.577000000003238</v>
      </c>
      <c r="P4111" s="49">
        <f t="shared" si="393"/>
        <v>92.192374999995607</v>
      </c>
      <c r="Q4111" s="49">
        <f t="shared" si="394"/>
        <v>93.507749999997614</v>
      </c>
      <c r="R4111" s="49">
        <f t="shared" si="395"/>
        <v>94.838500000001616</v>
      </c>
    </row>
    <row r="4112" spans="12:18" hidden="1">
      <c r="L4112" s="71"/>
      <c r="M4112" s="48">
        <v>28.78</v>
      </c>
      <c r="N4112" s="49">
        <f t="shared" si="391"/>
        <v>88.662750000001239</v>
      </c>
      <c r="O4112" s="49">
        <f t="shared" si="392"/>
        <v>90.578000000003243</v>
      </c>
      <c r="P4112" s="49">
        <f t="shared" si="393"/>
        <v>92.193249999995601</v>
      </c>
      <c r="Q4112" s="49">
        <f t="shared" si="394"/>
        <v>93.508499999997611</v>
      </c>
      <c r="R4112" s="49">
        <f t="shared" si="395"/>
        <v>94.839000000001619</v>
      </c>
    </row>
    <row r="4113" spans="12:18" hidden="1">
      <c r="L4113" s="71"/>
      <c r="M4113" s="48">
        <v>28.79</v>
      </c>
      <c r="N4113" s="49">
        <f t="shared" si="391"/>
        <v>88.663875000001241</v>
      </c>
      <c r="O4113" s="49">
        <f t="shared" si="392"/>
        <v>90.579000000003248</v>
      </c>
      <c r="P4113" s="49">
        <f t="shared" si="393"/>
        <v>92.194124999995594</v>
      </c>
      <c r="Q4113" s="49">
        <f t="shared" si="394"/>
        <v>93.509249999997607</v>
      </c>
      <c r="R4113" s="49">
        <f t="shared" si="395"/>
        <v>94.839500000001621</v>
      </c>
    </row>
    <row r="4114" spans="12:18" hidden="1">
      <c r="L4114" s="71"/>
      <c r="M4114" s="48">
        <v>28.8</v>
      </c>
      <c r="N4114" s="49">
        <f t="shared" si="391"/>
        <v>88.665000000001243</v>
      </c>
      <c r="O4114" s="49">
        <f t="shared" si="392"/>
        <v>90.580000000003253</v>
      </c>
      <c r="P4114" s="49">
        <f t="shared" si="393"/>
        <v>92.194999999995588</v>
      </c>
      <c r="Q4114" s="49">
        <f t="shared" si="394"/>
        <v>93.509999999997603</v>
      </c>
      <c r="R4114" s="49">
        <f t="shared" si="395"/>
        <v>94.840000000001623</v>
      </c>
    </row>
    <row r="4115" spans="12:18" hidden="1">
      <c r="L4115" s="71"/>
      <c r="M4115" s="48">
        <v>28.81</v>
      </c>
      <c r="N4115" s="49">
        <f t="shared" si="391"/>
        <v>88.666125000001244</v>
      </c>
      <c r="O4115" s="49">
        <f t="shared" si="392"/>
        <v>90.581000000003257</v>
      </c>
      <c r="P4115" s="49">
        <f t="shared" si="393"/>
        <v>92.195874999995581</v>
      </c>
      <c r="Q4115" s="49">
        <f t="shared" si="394"/>
        <v>93.5107499999976</v>
      </c>
      <c r="R4115" s="49">
        <f t="shared" si="395"/>
        <v>94.840500000001626</v>
      </c>
    </row>
    <row r="4116" spans="12:18" hidden="1">
      <c r="L4116" s="71"/>
      <c r="M4116" s="48">
        <v>28.82</v>
      </c>
      <c r="N4116" s="49">
        <f t="shared" si="391"/>
        <v>88.667250000001246</v>
      </c>
      <c r="O4116" s="49">
        <f t="shared" si="392"/>
        <v>90.582000000003262</v>
      </c>
      <c r="P4116" s="49">
        <f t="shared" si="393"/>
        <v>92.196749999995575</v>
      </c>
      <c r="Q4116" s="49">
        <f t="shared" si="394"/>
        <v>93.511499999997596</v>
      </c>
      <c r="R4116" s="49">
        <f t="shared" si="395"/>
        <v>94.841000000001628</v>
      </c>
    </row>
    <row r="4117" spans="12:18" hidden="1">
      <c r="L4117" s="71"/>
      <c r="M4117" s="48">
        <v>28.83</v>
      </c>
      <c r="N4117" s="49">
        <f t="shared" si="391"/>
        <v>88.668375000001248</v>
      </c>
      <c r="O4117" s="49">
        <f t="shared" si="392"/>
        <v>90.583000000003267</v>
      </c>
      <c r="P4117" s="49">
        <f t="shared" si="393"/>
        <v>92.197624999995568</v>
      </c>
      <c r="Q4117" s="49">
        <f t="shared" si="394"/>
        <v>93.512249999997593</v>
      </c>
      <c r="R4117" s="49">
        <f t="shared" si="395"/>
        <v>94.841500000001631</v>
      </c>
    </row>
    <row r="4118" spans="12:18" hidden="1">
      <c r="L4118" s="71"/>
      <c r="M4118" s="48">
        <v>28.84</v>
      </c>
      <c r="N4118" s="49">
        <f t="shared" si="391"/>
        <v>88.66950000000125</v>
      </c>
      <c r="O4118" s="49">
        <f t="shared" si="392"/>
        <v>90.584000000003272</v>
      </c>
      <c r="P4118" s="49">
        <f t="shared" si="393"/>
        <v>92.198499999995562</v>
      </c>
      <c r="Q4118" s="49">
        <f t="shared" si="394"/>
        <v>93.512999999997589</v>
      </c>
      <c r="R4118" s="49">
        <f t="shared" si="395"/>
        <v>94.842000000001633</v>
      </c>
    </row>
    <row r="4119" spans="12:18" hidden="1">
      <c r="L4119" s="71"/>
      <c r="M4119" s="48">
        <v>28.85</v>
      </c>
      <c r="N4119" s="49">
        <f t="shared" si="391"/>
        <v>88.670625000001252</v>
      </c>
      <c r="O4119" s="49">
        <f t="shared" si="392"/>
        <v>90.585000000003276</v>
      </c>
      <c r="P4119" s="49">
        <f t="shared" si="393"/>
        <v>92.199374999995555</v>
      </c>
      <c r="Q4119" s="49">
        <f t="shared" si="394"/>
        <v>93.513749999997586</v>
      </c>
      <c r="R4119" s="49">
        <f t="shared" si="395"/>
        <v>94.842500000001635</v>
      </c>
    </row>
    <row r="4120" spans="12:18" hidden="1">
      <c r="L4120" s="71"/>
      <c r="M4120" s="48">
        <v>28.86</v>
      </c>
      <c r="N4120" s="49">
        <f t="shared" si="391"/>
        <v>88.671750000001254</v>
      </c>
      <c r="O4120" s="49">
        <f t="shared" si="392"/>
        <v>90.586000000003281</v>
      </c>
      <c r="P4120" s="49">
        <f t="shared" si="393"/>
        <v>92.200249999995549</v>
      </c>
      <c r="Q4120" s="49">
        <f t="shared" si="394"/>
        <v>93.514499999997582</v>
      </c>
      <c r="R4120" s="49">
        <f t="shared" si="395"/>
        <v>94.843000000001638</v>
      </c>
    </row>
    <row r="4121" spans="12:18" hidden="1">
      <c r="L4121" s="71"/>
      <c r="M4121" s="48">
        <v>28.87</v>
      </c>
      <c r="N4121" s="49">
        <f t="shared" si="391"/>
        <v>88.672875000001255</v>
      </c>
      <c r="O4121" s="49">
        <f t="shared" si="392"/>
        <v>90.587000000003286</v>
      </c>
      <c r="P4121" s="49">
        <f t="shared" si="393"/>
        <v>92.201124999995542</v>
      </c>
      <c r="Q4121" s="49">
        <f t="shared" si="394"/>
        <v>93.515249999997579</v>
      </c>
      <c r="R4121" s="49">
        <f t="shared" si="395"/>
        <v>94.84350000000164</v>
      </c>
    </row>
    <row r="4122" spans="12:18" hidden="1">
      <c r="L4122" s="71"/>
      <c r="M4122" s="48">
        <v>28.88</v>
      </c>
      <c r="N4122" s="49">
        <f t="shared" si="391"/>
        <v>88.674000000001257</v>
      </c>
      <c r="O4122" s="49">
        <f t="shared" si="392"/>
        <v>90.588000000003291</v>
      </c>
      <c r="P4122" s="49">
        <f t="shared" si="393"/>
        <v>92.201999999995536</v>
      </c>
      <c r="Q4122" s="49">
        <f t="shared" si="394"/>
        <v>93.515999999997575</v>
      </c>
      <c r="R4122" s="49">
        <f t="shared" si="395"/>
        <v>94.844000000001643</v>
      </c>
    </row>
    <row r="4123" spans="12:18" hidden="1">
      <c r="L4123" s="71"/>
      <c r="M4123" s="48">
        <v>28.89</v>
      </c>
      <c r="N4123" s="49">
        <f t="shared" si="391"/>
        <v>88.675125000001259</v>
      </c>
      <c r="O4123" s="49">
        <f t="shared" si="392"/>
        <v>90.589000000003296</v>
      </c>
      <c r="P4123" s="49">
        <f t="shared" si="393"/>
        <v>92.202874999995529</v>
      </c>
      <c r="Q4123" s="49">
        <f t="shared" si="394"/>
        <v>93.516749999997572</v>
      </c>
      <c r="R4123" s="49">
        <f t="shared" si="395"/>
        <v>94.844500000001645</v>
      </c>
    </row>
    <row r="4124" spans="12:18" hidden="1">
      <c r="L4124" s="71"/>
      <c r="M4124" s="48">
        <v>28.9</v>
      </c>
      <c r="N4124" s="49">
        <f t="shared" si="391"/>
        <v>88.676250000001261</v>
      </c>
      <c r="O4124" s="49">
        <f t="shared" si="392"/>
        <v>90.5900000000033</v>
      </c>
      <c r="P4124" s="49">
        <f t="shared" si="393"/>
        <v>92.203749999995523</v>
      </c>
      <c r="Q4124" s="49">
        <f t="shared" si="394"/>
        <v>93.517499999997568</v>
      </c>
      <c r="R4124" s="49">
        <f t="shared" si="395"/>
        <v>94.845000000001647</v>
      </c>
    </row>
    <row r="4125" spans="12:18" hidden="1">
      <c r="L4125" s="71"/>
      <c r="M4125" s="48">
        <v>28.91</v>
      </c>
      <c r="N4125" s="49">
        <f t="shared" si="391"/>
        <v>88.677375000001263</v>
      </c>
      <c r="O4125" s="49">
        <f t="shared" si="392"/>
        <v>90.591000000003305</v>
      </c>
      <c r="P4125" s="49">
        <f t="shared" si="393"/>
        <v>92.204624999995517</v>
      </c>
      <c r="Q4125" s="49">
        <f t="shared" si="394"/>
        <v>93.518249999997565</v>
      </c>
      <c r="R4125" s="49">
        <f t="shared" si="395"/>
        <v>94.84550000000165</v>
      </c>
    </row>
    <row r="4126" spans="12:18" hidden="1">
      <c r="L4126" s="71"/>
      <c r="M4126" s="48">
        <v>28.92</v>
      </c>
      <c r="N4126" s="49">
        <f t="shared" si="391"/>
        <v>88.678500000001264</v>
      </c>
      <c r="O4126" s="49">
        <f t="shared" si="392"/>
        <v>90.59200000000331</v>
      </c>
      <c r="P4126" s="49">
        <f t="shared" si="393"/>
        <v>92.20549999999551</v>
      </c>
      <c r="Q4126" s="49">
        <f t="shared" si="394"/>
        <v>93.518999999997561</v>
      </c>
      <c r="R4126" s="49">
        <f t="shared" si="395"/>
        <v>94.846000000001652</v>
      </c>
    </row>
    <row r="4127" spans="12:18" hidden="1">
      <c r="L4127" s="71"/>
      <c r="M4127" s="48">
        <v>28.93</v>
      </c>
      <c r="N4127" s="49">
        <f t="shared" si="391"/>
        <v>88.679625000001266</v>
      </c>
      <c r="O4127" s="49">
        <f t="shared" si="392"/>
        <v>90.593000000003315</v>
      </c>
      <c r="P4127" s="49">
        <f t="shared" si="393"/>
        <v>92.206374999995504</v>
      </c>
      <c r="Q4127" s="49">
        <f t="shared" si="394"/>
        <v>93.519749999997558</v>
      </c>
      <c r="R4127" s="49">
        <f t="shared" si="395"/>
        <v>94.846500000001654</v>
      </c>
    </row>
    <row r="4128" spans="12:18" hidden="1">
      <c r="L4128" s="71"/>
      <c r="M4128" s="48">
        <v>28.94</v>
      </c>
      <c r="N4128" s="49">
        <f t="shared" si="391"/>
        <v>88.680750000001268</v>
      </c>
      <c r="O4128" s="49">
        <f t="shared" si="392"/>
        <v>90.594000000003319</v>
      </c>
      <c r="P4128" s="49">
        <f t="shared" si="393"/>
        <v>92.207249999995497</v>
      </c>
      <c r="Q4128" s="49">
        <f t="shared" si="394"/>
        <v>93.520499999997554</v>
      </c>
      <c r="R4128" s="49">
        <f t="shared" si="395"/>
        <v>94.847000000001657</v>
      </c>
    </row>
    <row r="4129" spans="12:18" hidden="1">
      <c r="L4129" s="71"/>
      <c r="M4129" s="48">
        <v>28.95</v>
      </c>
      <c r="N4129" s="49">
        <f t="shared" si="391"/>
        <v>88.68187500000127</v>
      </c>
      <c r="O4129" s="49">
        <f t="shared" si="392"/>
        <v>90.595000000003324</v>
      </c>
      <c r="P4129" s="49">
        <f t="shared" si="393"/>
        <v>92.208124999995491</v>
      </c>
      <c r="Q4129" s="49">
        <f t="shared" si="394"/>
        <v>93.521249999997551</v>
      </c>
      <c r="R4129" s="49">
        <f t="shared" si="395"/>
        <v>94.847500000001659</v>
      </c>
    </row>
    <row r="4130" spans="12:18" hidden="1">
      <c r="L4130" s="71"/>
      <c r="M4130" s="48">
        <v>28.96</v>
      </c>
      <c r="N4130" s="49">
        <f t="shared" si="391"/>
        <v>88.683000000001272</v>
      </c>
      <c r="O4130" s="49">
        <f t="shared" si="392"/>
        <v>90.596000000003329</v>
      </c>
      <c r="P4130" s="49">
        <f t="shared" si="393"/>
        <v>92.208999999995484</v>
      </c>
      <c r="Q4130" s="49">
        <f t="shared" si="394"/>
        <v>93.521999999997547</v>
      </c>
      <c r="R4130" s="49">
        <f t="shared" si="395"/>
        <v>94.848000000001662</v>
      </c>
    </row>
    <row r="4131" spans="12:18" hidden="1">
      <c r="L4131" s="71"/>
      <c r="M4131" s="48">
        <v>28.97</v>
      </c>
      <c r="N4131" s="49">
        <f t="shared" si="391"/>
        <v>88.684125000001274</v>
      </c>
      <c r="O4131" s="49">
        <f t="shared" si="392"/>
        <v>90.597000000003334</v>
      </c>
      <c r="P4131" s="49">
        <f t="shared" si="393"/>
        <v>92.209874999995478</v>
      </c>
      <c r="Q4131" s="49">
        <f t="shared" si="394"/>
        <v>93.522749999997544</v>
      </c>
      <c r="R4131" s="49">
        <f t="shared" si="395"/>
        <v>94.848500000001664</v>
      </c>
    </row>
    <row r="4132" spans="12:18" hidden="1">
      <c r="L4132" s="71"/>
      <c r="M4132" s="48">
        <v>28.98</v>
      </c>
      <c r="N4132" s="49">
        <f t="shared" si="391"/>
        <v>88.685250000001275</v>
      </c>
      <c r="O4132" s="49">
        <f t="shared" si="392"/>
        <v>90.598000000003339</v>
      </c>
      <c r="P4132" s="49">
        <f t="shared" si="393"/>
        <v>92.210749999995471</v>
      </c>
      <c r="Q4132" s="49">
        <f t="shared" si="394"/>
        <v>93.52349999999754</v>
      </c>
      <c r="R4132" s="49">
        <f t="shared" si="395"/>
        <v>94.849000000001666</v>
      </c>
    </row>
    <row r="4133" spans="12:18" hidden="1">
      <c r="L4133" s="71"/>
      <c r="M4133" s="48">
        <v>28.99</v>
      </c>
      <c r="N4133" s="49">
        <f t="shared" si="391"/>
        <v>88.686375000001277</v>
      </c>
      <c r="O4133" s="49">
        <f t="shared" si="392"/>
        <v>90.599000000003343</v>
      </c>
      <c r="P4133" s="49">
        <f t="shared" si="393"/>
        <v>92.211624999995465</v>
      </c>
      <c r="Q4133" s="49">
        <f t="shared" si="394"/>
        <v>93.524249999997537</v>
      </c>
      <c r="R4133" s="49">
        <f t="shared" si="395"/>
        <v>94.849500000001669</v>
      </c>
    </row>
    <row r="4134" spans="12:18" hidden="1">
      <c r="L4134" s="71"/>
      <c r="M4134" s="48">
        <v>29</v>
      </c>
      <c r="N4134" s="49">
        <f t="shared" si="391"/>
        <v>88.687500000001279</v>
      </c>
      <c r="O4134" s="49">
        <f t="shared" si="392"/>
        <v>90.600000000003348</v>
      </c>
      <c r="P4134" s="49">
        <f t="shared" si="393"/>
        <v>92.212499999995458</v>
      </c>
      <c r="Q4134" s="49">
        <f t="shared" si="394"/>
        <v>93.524999999997533</v>
      </c>
      <c r="R4134" s="49">
        <f t="shared" si="395"/>
        <v>94.850000000001671</v>
      </c>
    </row>
    <row r="4135" spans="12:18" hidden="1">
      <c r="L4135" s="71"/>
      <c r="M4135" s="48">
        <v>29.01</v>
      </c>
      <c r="N4135" s="49">
        <f t="shared" si="391"/>
        <v>88.688625000001281</v>
      </c>
      <c r="O4135" s="49">
        <f t="shared" si="392"/>
        <v>90.601000000003353</v>
      </c>
      <c r="P4135" s="49">
        <f t="shared" si="393"/>
        <v>92.213374999995452</v>
      </c>
      <c r="Q4135" s="49">
        <f t="shared" si="394"/>
        <v>93.525749999997529</v>
      </c>
      <c r="R4135" s="49">
        <f t="shared" si="395"/>
        <v>94.850500000001674</v>
      </c>
    </row>
    <row r="4136" spans="12:18" hidden="1">
      <c r="L4136" s="71"/>
      <c r="M4136" s="48">
        <v>29.02</v>
      </c>
      <c r="N4136" s="49">
        <f t="shared" si="391"/>
        <v>88.689750000001283</v>
      </c>
      <c r="O4136" s="49">
        <f t="shared" si="392"/>
        <v>90.602000000003358</v>
      </c>
      <c r="P4136" s="49">
        <f t="shared" si="393"/>
        <v>92.214249999995445</v>
      </c>
      <c r="Q4136" s="49">
        <f t="shared" si="394"/>
        <v>93.526499999997526</v>
      </c>
      <c r="R4136" s="49">
        <f t="shared" si="395"/>
        <v>94.851000000001676</v>
      </c>
    </row>
    <row r="4137" spans="12:18" hidden="1">
      <c r="L4137" s="71"/>
      <c r="M4137" s="48">
        <v>29.03</v>
      </c>
      <c r="N4137" s="49">
        <f t="shared" si="391"/>
        <v>88.690875000001284</v>
      </c>
      <c r="O4137" s="49">
        <f t="shared" si="392"/>
        <v>90.603000000003362</v>
      </c>
      <c r="P4137" s="49">
        <f t="shared" si="393"/>
        <v>92.215124999995439</v>
      </c>
      <c r="Q4137" s="49">
        <f t="shared" si="394"/>
        <v>93.527249999997522</v>
      </c>
      <c r="R4137" s="49">
        <f t="shared" si="395"/>
        <v>94.851500000001678</v>
      </c>
    </row>
    <row r="4138" spans="12:18" hidden="1">
      <c r="L4138" s="71"/>
      <c r="M4138" s="48">
        <v>29.04</v>
      </c>
      <c r="N4138" s="49">
        <f t="shared" si="391"/>
        <v>88.692000000001286</v>
      </c>
      <c r="O4138" s="49">
        <f t="shared" si="392"/>
        <v>90.604000000003367</v>
      </c>
      <c r="P4138" s="49">
        <f t="shared" si="393"/>
        <v>92.215999999995432</v>
      </c>
      <c r="Q4138" s="49">
        <f t="shared" si="394"/>
        <v>93.527999999997519</v>
      </c>
      <c r="R4138" s="49">
        <f t="shared" si="395"/>
        <v>94.852000000001681</v>
      </c>
    </row>
    <row r="4139" spans="12:18" hidden="1">
      <c r="L4139" s="71"/>
      <c r="M4139" s="48">
        <v>29.05</v>
      </c>
      <c r="N4139" s="49">
        <f t="shared" si="391"/>
        <v>88.693125000001288</v>
      </c>
      <c r="O4139" s="49">
        <f t="shared" si="392"/>
        <v>90.605000000003372</v>
      </c>
      <c r="P4139" s="49">
        <f t="shared" si="393"/>
        <v>92.216874999995426</v>
      </c>
      <c r="Q4139" s="49">
        <f t="shared" si="394"/>
        <v>93.528749999997515</v>
      </c>
      <c r="R4139" s="49">
        <f t="shared" si="395"/>
        <v>94.852500000001683</v>
      </c>
    </row>
    <row r="4140" spans="12:18" hidden="1">
      <c r="L4140" s="71"/>
      <c r="M4140" s="48">
        <v>29.06</v>
      </c>
      <c r="N4140" s="49">
        <f t="shared" ref="N4140:N4203" si="396">N4139+0.001125</f>
        <v>88.69425000000129</v>
      </c>
      <c r="O4140" s="49">
        <f t="shared" ref="O4140:O4203" si="397">O4139+0.001</f>
        <v>90.606000000003377</v>
      </c>
      <c r="P4140" s="49">
        <f t="shared" ref="P4140:P4203" si="398">P4139+0.000875</f>
        <v>92.217749999995419</v>
      </c>
      <c r="Q4140" s="49">
        <f t="shared" ref="Q4140:Q4203" si="399">Q4139+0.00075</f>
        <v>93.529499999997512</v>
      </c>
      <c r="R4140" s="49">
        <f t="shared" ref="R4140:R4203" si="400">R4139+0.0005</f>
        <v>94.853000000001686</v>
      </c>
    </row>
    <row r="4141" spans="12:18" hidden="1">
      <c r="L4141" s="71"/>
      <c r="M4141" s="48">
        <v>29.07</v>
      </c>
      <c r="N4141" s="49">
        <f t="shared" si="396"/>
        <v>88.695375000001292</v>
      </c>
      <c r="O4141" s="49">
        <f t="shared" si="397"/>
        <v>90.607000000003382</v>
      </c>
      <c r="P4141" s="49">
        <f t="shared" si="398"/>
        <v>92.218624999995413</v>
      </c>
      <c r="Q4141" s="49">
        <f t="shared" si="399"/>
        <v>93.530249999997508</v>
      </c>
      <c r="R4141" s="49">
        <f t="shared" si="400"/>
        <v>94.853500000001688</v>
      </c>
    </row>
    <row r="4142" spans="12:18" hidden="1">
      <c r="L4142" s="71"/>
      <c r="M4142" s="48">
        <v>29.08</v>
      </c>
      <c r="N4142" s="49">
        <f t="shared" si="396"/>
        <v>88.696500000001294</v>
      </c>
      <c r="O4142" s="49">
        <f t="shared" si="397"/>
        <v>90.608000000003386</v>
      </c>
      <c r="P4142" s="49">
        <f t="shared" si="398"/>
        <v>92.219499999995406</v>
      </c>
      <c r="Q4142" s="49">
        <f t="shared" si="399"/>
        <v>93.530999999997505</v>
      </c>
      <c r="R4142" s="49">
        <f t="shared" si="400"/>
        <v>94.85400000000169</v>
      </c>
    </row>
    <row r="4143" spans="12:18" hidden="1">
      <c r="L4143" s="71"/>
      <c r="M4143" s="48">
        <v>29.09</v>
      </c>
      <c r="N4143" s="49">
        <f t="shared" si="396"/>
        <v>88.697625000001295</v>
      </c>
      <c r="O4143" s="49">
        <f t="shared" si="397"/>
        <v>90.609000000003391</v>
      </c>
      <c r="P4143" s="49">
        <f t="shared" si="398"/>
        <v>92.2203749999954</v>
      </c>
      <c r="Q4143" s="49">
        <f t="shared" si="399"/>
        <v>93.531749999997501</v>
      </c>
      <c r="R4143" s="49">
        <f t="shared" si="400"/>
        <v>94.854500000001693</v>
      </c>
    </row>
    <row r="4144" spans="12:18" hidden="1">
      <c r="L4144" s="71"/>
      <c r="M4144" s="48">
        <v>29.1</v>
      </c>
      <c r="N4144" s="49">
        <f t="shared" si="396"/>
        <v>88.698750000001297</v>
      </c>
      <c r="O4144" s="49">
        <f t="shared" si="397"/>
        <v>90.610000000003396</v>
      </c>
      <c r="P4144" s="49">
        <f t="shared" si="398"/>
        <v>92.221249999995393</v>
      </c>
      <c r="Q4144" s="49">
        <f t="shared" si="399"/>
        <v>93.532499999997498</v>
      </c>
      <c r="R4144" s="49">
        <f t="shared" si="400"/>
        <v>94.855000000001695</v>
      </c>
    </row>
    <row r="4145" spans="12:18" hidden="1">
      <c r="L4145" s="71"/>
      <c r="M4145" s="48">
        <v>29.11</v>
      </c>
      <c r="N4145" s="49">
        <f t="shared" si="396"/>
        <v>88.699875000001299</v>
      </c>
      <c r="O4145" s="49">
        <f t="shared" si="397"/>
        <v>90.611000000003401</v>
      </c>
      <c r="P4145" s="49">
        <f t="shared" si="398"/>
        <v>92.222124999995387</v>
      </c>
      <c r="Q4145" s="49">
        <f t="shared" si="399"/>
        <v>93.533249999997494</v>
      </c>
      <c r="R4145" s="49">
        <f t="shared" si="400"/>
        <v>94.855500000001697</v>
      </c>
    </row>
    <row r="4146" spans="12:18" hidden="1">
      <c r="L4146" s="71"/>
      <c r="M4146" s="48">
        <v>29.12</v>
      </c>
      <c r="N4146" s="49">
        <f t="shared" si="396"/>
        <v>88.701000000001301</v>
      </c>
      <c r="O4146" s="49">
        <f t="shared" si="397"/>
        <v>90.612000000003405</v>
      </c>
      <c r="P4146" s="49">
        <f t="shared" si="398"/>
        <v>92.22299999999538</v>
      </c>
      <c r="Q4146" s="49">
        <f t="shared" si="399"/>
        <v>93.533999999997491</v>
      </c>
      <c r="R4146" s="49">
        <f t="shared" si="400"/>
        <v>94.8560000000017</v>
      </c>
    </row>
    <row r="4147" spans="12:18" hidden="1">
      <c r="L4147" s="71"/>
      <c r="M4147" s="48">
        <v>29.13</v>
      </c>
      <c r="N4147" s="49">
        <f t="shared" si="396"/>
        <v>88.702125000001303</v>
      </c>
      <c r="O4147" s="49">
        <f t="shared" si="397"/>
        <v>90.61300000000341</v>
      </c>
      <c r="P4147" s="49">
        <f t="shared" si="398"/>
        <v>92.223874999995374</v>
      </c>
      <c r="Q4147" s="49">
        <f t="shared" si="399"/>
        <v>93.534749999997487</v>
      </c>
      <c r="R4147" s="49">
        <f t="shared" si="400"/>
        <v>94.856500000001702</v>
      </c>
    </row>
    <row r="4148" spans="12:18" hidden="1">
      <c r="L4148" s="71"/>
      <c r="M4148" s="48">
        <v>29.14</v>
      </c>
      <c r="N4148" s="49">
        <f t="shared" si="396"/>
        <v>88.703250000001304</v>
      </c>
      <c r="O4148" s="49">
        <f t="shared" si="397"/>
        <v>90.614000000003415</v>
      </c>
      <c r="P4148" s="49">
        <f t="shared" si="398"/>
        <v>92.224749999995367</v>
      </c>
      <c r="Q4148" s="49">
        <f t="shared" si="399"/>
        <v>93.535499999997484</v>
      </c>
      <c r="R4148" s="49">
        <f t="shared" si="400"/>
        <v>94.857000000001705</v>
      </c>
    </row>
    <row r="4149" spans="12:18" hidden="1">
      <c r="L4149" s="71"/>
      <c r="M4149" s="48">
        <v>29.15</v>
      </c>
      <c r="N4149" s="49">
        <f t="shared" si="396"/>
        <v>88.704375000001306</v>
      </c>
      <c r="O4149" s="49">
        <f t="shared" si="397"/>
        <v>90.61500000000342</v>
      </c>
      <c r="P4149" s="49">
        <f t="shared" si="398"/>
        <v>92.225624999995361</v>
      </c>
      <c r="Q4149" s="49">
        <f t="shared" si="399"/>
        <v>93.53624999999748</v>
      </c>
      <c r="R4149" s="49">
        <f t="shared" si="400"/>
        <v>94.857500000001707</v>
      </c>
    </row>
    <row r="4150" spans="12:18" hidden="1">
      <c r="L4150" s="71"/>
      <c r="M4150" s="48">
        <v>29.16</v>
      </c>
      <c r="N4150" s="49">
        <f t="shared" si="396"/>
        <v>88.705500000001308</v>
      </c>
      <c r="O4150" s="49">
        <f t="shared" si="397"/>
        <v>90.616000000003424</v>
      </c>
      <c r="P4150" s="49">
        <f t="shared" si="398"/>
        <v>92.226499999995355</v>
      </c>
      <c r="Q4150" s="49">
        <f t="shared" si="399"/>
        <v>93.536999999997477</v>
      </c>
      <c r="R4150" s="49">
        <f t="shared" si="400"/>
        <v>94.858000000001709</v>
      </c>
    </row>
    <row r="4151" spans="12:18" hidden="1">
      <c r="L4151" s="71"/>
      <c r="M4151" s="48">
        <v>29.17</v>
      </c>
      <c r="N4151" s="49">
        <f t="shared" si="396"/>
        <v>88.70662500000131</v>
      </c>
      <c r="O4151" s="49">
        <f t="shared" si="397"/>
        <v>90.617000000003429</v>
      </c>
      <c r="P4151" s="49">
        <f t="shared" si="398"/>
        <v>92.227374999995348</v>
      </c>
      <c r="Q4151" s="49">
        <f t="shared" si="399"/>
        <v>93.537749999997473</v>
      </c>
      <c r="R4151" s="49">
        <f t="shared" si="400"/>
        <v>94.858500000001712</v>
      </c>
    </row>
    <row r="4152" spans="12:18" hidden="1">
      <c r="L4152" s="71"/>
      <c r="M4152" s="48">
        <v>29.18</v>
      </c>
      <c r="N4152" s="49">
        <f t="shared" si="396"/>
        <v>88.707750000001312</v>
      </c>
      <c r="O4152" s="49">
        <f t="shared" si="397"/>
        <v>90.618000000003434</v>
      </c>
      <c r="P4152" s="49">
        <f t="shared" si="398"/>
        <v>92.228249999995342</v>
      </c>
      <c r="Q4152" s="49">
        <f t="shared" si="399"/>
        <v>93.53849999999747</v>
      </c>
      <c r="R4152" s="49">
        <f t="shared" si="400"/>
        <v>94.859000000001714</v>
      </c>
    </row>
    <row r="4153" spans="12:18" hidden="1">
      <c r="L4153" s="71"/>
      <c r="M4153" s="48">
        <v>29.19</v>
      </c>
      <c r="N4153" s="49">
        <f t="shared" si="396"/>
        <v>88.708875000001314</v>
      </c>
      <c r="O4153" s="49">
        <f t="shared" si="397"/>
        <v>90.619000000003439</v>
      </c>
      <c r="P4153" s="49">
        <f t="shared" si="398"/>
        <v>92.229124999995335</v>
      </c>
      <c r="Q4153" s="49">
        <f t="shared" si="399"/>
        <v>93.539249999997466</v>
      </c>
      <c r="R4153" s="49">
        <f t="shared" si="400"/>
        <v>94.859500000001717</v>
      </c>
    </row>
    <row r="4154" spans="12:18" hidden="1">
      <c r="L4154" s="71"/>
      <c r="M4154" s="48">
        <v>29.2</v>
      </c>
      <c r="N4154" s="49">
        <f t="shared" si="396"/>
        <v>88.710000000001315</v>
      </c>
      <c r="O4154" s="49">
        <f t="shared" si="397"/>
        <v>90.620000000003444</v>
      </c>
      <c r="P4154" s="49">
        <f t="shared" si="398"/>
        <v>92.229999999995329</v>
      </c>
      <c r="Q4154" s="49">
        <f t="shared" si="399"/>
        <v>93.539999999997463</v>
      </c>
      <c r="R4154" s="49">
        <f t="shared" si="400"/>
        <v>94.860000000001719</v>
      </c>
    </row>
    <row r="4155" spans="12:18" hidden="1">
      <c r="L4155" s="71"/>
      <c r="M4155" s="48">
        <v>29.21</v>
      </c>
      <c r="N4155" s="49">
        <f t="shared" si="396"/>
        <v>88.711125000001317</v>
      </c>
      <c r="O4155" s="49">
        <f t="shared" si="397"/>
        <v>90.621000000003448</v>
      </c>
      <c r="P4155" s="49">
        <f t="shared" si="398"/>
        <v>92.230874999995322</v>
      </c>
      <c r="Q4155" s="49">
        <f t="shared" si="399"/>
        <v>93.540749999997459</v>
      </c>
      <c r="R4155" s="49">
        <f t="shared" si="400"/>
        <v>94.860500000001721</v>
      </c>
    </row>
    <row r="4156" spans="12:18" hidden="1">
      <c r="L4156" s="71"/>
      <c r="M4156" s="48">
        <v>29.22</v>
      </c>
      <c r="N4156" s="49">
        <f t="shared" si="396"/>
        <v>88.712250000001319</v>
      </c>
      <c r="O4156" s="49">
        <f t="shared" si="397"/>
        <v>90.622000000003453</v>
      </c>
      <c r="P4156" s="49">
        <f t="shared" si="398"/>
        <v>92.231749999995316</v>
      </c>
      <c r="Q4156" s="49">
        <f t="shared" si="399"/>
        <v>93.541499999997455</v>
      </c>
      <c r="R4156" s="49">
        <f t="shared" si="400"/>
        <v>94.861000000001724</v>
      </c>
    </row>
    <row r="4157" spans="12:18" hidden="1">
      <c r="L4157" s="71"/>
      <c r="M4157" s="48">
        <v>29.23</v>
      </c>
      <c r="N4157" s="49">
        <f t="shared" si="396"/>
        <v>88.713375000001321</v>
      </c>
      <c r="O4157" s="49">
        <f t="shared" si="397"/>
        <v>90.623000000003458</v>
      </c>
      <c r="P4157" s="49">
        <f t="shared" si="398"/>
        <v>92.232624999995309</v>
      </c>
      <c r="Q4157" s="49">
        <f t="shared" si="399"/>
        <v>93.542249999997452</v>
      </c>
      <c r="R4157" s="49">
        <f t="shared" si="400"/>
        <v>94.861500000001726</v>
      </c>
    </row>
    <row r="4158" spans="12:18" hidden="1">
      <c r="L4158" s="71"/>
      <c r="M4158" s="48">
        <v>29.24</v>
      </c>
      <c r="N4158" s="49">
        <f t="shared" si="396"/>
        <v>88.714500000001323</v>
      </c>
      <c r="O4158" s="49">
        <f t="shared" si="397"/>
        <v>90.624000000003463</v>
      </c>
      <c r="P4158" s="49">
        <f t="shared" si="398"/>
        <v>92.233499999995303</v>
      </c>
      <c r="Q4158" s="49">
        <f t="shared" si="399"/>
        <v>93.542999999997448</v>
      </c>
      <c r="R4158" s="49">
        <f t="shared" si="400"/>
        <v>94.862000000001728</v>
      </c>
    </row>
    <row r="4159" spans="12:18" hidden="1">
      <c r="L4159" s="71"/>
      <c r="M4159" s="48">
        <v>29.25</v>
      </c>
      <c r="N4159" s="49">
        <f t="shared" si="396"/>
        <v>88.715625000001324</v>
      </c>
      <c r="O4159" s="49">
        <f t="shared" si="397"/>
        <v>90.625000000003467</v>
      </c>
      <c r="P4159" s="49">
        <f t="shared" si="398"/>
        <v>92.234374999995296</v>
      </c>
      <c r="Q4159" s="49">
        <f t="shared" si="399"/>
        <v>93.543749999997445</v>
      </c>
      <c r="R4159" s="49">
        <f t="shared" si="400"/>
        <v>94.862500000001731</v>
      </c>
    </row>
    <row r="4160" spans="12:18" hidden="1">
      <c r="L4160" s="71"/>
      <c r="M4160" s="48">
        <v>29.26</v>
      </c>
      <c r="N4160" s="49">
        <f t="shared" si="396"/>
        <v>88.716750000001326</v>
      </c>
      <c r="O4160" s="49">
        <f t="shared" si="397"/>
        <v>90.626000000003472</v>
      </c>
      <c r="P4160" s="49">
        <f t="shared" si="398"/>
        <v>92.23524999999529</v>
      </c>
      <c r="Q4160" s="49">
        <f t="shared" si="399"/>
        <v>93.544499999997441</v>
      </c>
      <c r="R4160" s="49">
        <f t="shared" si="400"/>
        <v>94.863000000001733</v>
      </c>
    </row>
    <row r="4161" spans="12:18" hidden="1">
      <c r="L4161" s="71"/>
      <c r="M4161" s="48">
        <v>29.27</v>
      </c>
      <c r="N4161" s="49">
        <f t="shared" si="396"/>
        <v>88.717875000001328</v>
      </c>
      <c r="O4161" s="49">
        <f t="shared" si="397"/>
        <v>90.627000000003477</v>
      </c>
      <c r="P4161" s="49">
        <f t="shared" si="398"/>
        <v>92.236124999995283</v>
      </c>
      <c r="Q4161" s="49">
        <f t="shared" si="399"/>
        <v>93.545249999997438</v>
      </c>
      <c r="R4161" s="49">
        <f t="shared" si="400"/>
        <v>94.863500000001736</v>
      </c>
    </row>
    <row r="4162" spans="12:18" hidden="1">
      <c r="L4162" s="71"/>
      <c r="M4162" s="48">
        <v>29.28</v>
      </c>
      <c r="N4162" s="49">
        <f t="shared" si="396"/>
        <v>88.71900000000133</v>
      </c>
      <c r="O4162" s="49">
        <f t="shared" si="397"/>
        <v>90.628000000003482</v>
      </c>
      <c r="P4162" s="49">
        <f t="shared" si="398"/>
        <v>92.236999999995277</v>
      </c>
      <c r="Q4162" s="49">
        <f t="shared" si="399"/>
        <v>93.545999999997434</v>
      </c>
      <c r="R4162" s="49">
        <f t="shared" si="400"/>
        <v>94.864000000001738</v>
      </c>
    </row>
    <row r="4163" spans="12:18" hidden="1">
      <c r="L4163" s="71"/>
      <c r="M4163" s="48">
        <v>29.29</v>
      </c>
      <c r="N4163" s="49">
        <f t="shared" si="396"/>
        <v>88.720125000001332</v>
      </c>
      <c r="O4163" s="49">
        <f t="shared" si="397"/>
        <v>90.629000000003487</v>
      </c>
      <c r="P4163" s="49">
        <f t="shared" si="398"/>
        <v>92.23787499999527</v>
      </c>
      <c r="Q4163" s="49">
        <f t="shared" si="399"/>
        <v>93.546749999997431</v>
      </c>
      <c r="R4163" s="49">
        <f t="shared" si="400"/>
        <v>94.86450000000174</v>
      </c>
    </row>
    <row r="4164" spans="12:18" hidden="1">
      <c r="L4164" s="71"/>
      <c r="M4164" s="48">
        <v>29.3</v>
      </c>
      <c r="N4164" s="49">
        <f t="shared" si="396"/>
        <v>88.721250000001334</v>
      </c>
      <c r="O4164" s="49">
        <f t="shared" si="397"/>
        <v>90.630000000003491</v>
      </c>
      <c r="P4164" s="49">
        <f t="shared" si="398"/>
        <v>92.238749999995264</v>
      </c>
      <c r="Q4164" s="49">
        <f t="shared" si="399"/>
        <v>93.547499999997427</v>
      </c>
      <c r="R4164" s="49">
        <f t="shared" si="400"/>
        <v>94.865000000001743</v>
      </c>
    </row>
    <row r="4165" spans="12:18" hidden="1">
      <c r="L4165" s="71"/>
      <c r="M4165" s="48">
        <v>29.31</v>
      </c>
      <c r="N4165" s="49">
        <f t="shared" si="396"/>
        <v>88.722375000001335</v>
      </c>
      <c r="O4165" s="49">
        <f t="shared" si="397"/>
        <v>90.631000000003496</v>
      </c>
      <c r="P4165" s="49">
        <f t="shared" si="398"/>
        <v>92.239624999995257</v>
      </c>
      <c r="Q4165" s="49">
        <f t="shared" si="399"/>
        <v>93.548249999997424</v>
      </c>
      <c r="R4165" s="49">
        <f t="shared" si="400"/>
        <v>94.865500000001745</v>
      </c>
    </row>
    <row r="4166" spans="12:18" hidden="1">
      <c r="L4166" s="71"/>
      <c r="M4166" s="48">
        <v>29.32</v>
      </c>
      <c r="N4166" s="49">
        <f t="shared" si="396"/>
        <v>88.723500000001337</v>
      </c>
      <c r="O4166" s="49">
        <f t="shared" si="397"/>
        <v>90.632000000003501</v>
      </c>
      <c r="P4166" s="49">
        <f t="shared" si="398"/>
        <v>92.240499999995251</v>
      </c>
      <c r="Q4166" s="49">
        <f t="shared" si="399"/>
        <v>93.54899999999742</v>
      </c>
      <c r="R4166" s="49">
        <f t="shared" si="400"/>
        <v>94.866000000001748</v>
      </c>
    </row>
    <row r="4167" spans="12:18" hidden="1">
      <c r="L4167" s="71"/>
      <c r="M4167" s="48">
        <v>29.33</v>
      </c>
      <c r="N4167" s="49">
        <f t="shared" si="396"/>
        <v>88.724625000001339</v>
      </c>
      <c r="O4167" s="49">
        <f t="shared" si="397"/>
        <v>90.633000000003506</v>
      </c>
      <c r="P4167" s="49">
        <f t="shared" si="398"/>
        <v>92.241374999995244</v>
      </c>
      <c r="Q4167" s="49">
        <f t="shared" si="399"/>
        <v>93.549749999997417</v>
      </c>
      <c r="R4167" s="49">
        <f t="shared" si="400"/>
        <v>94.86650000000175</v>
      </c>
    </row>
    <row r="4168" spans="12:18" hidden="1">
      <c r="L4168" s="71"/>
      <c r="M4168" s="48">
        <v>29.34</v>
      </c>
      <c r="N4168" s="49">
        <f t="shared" si="396"/>
        <v>88.725750000001341</v>
      </c>
      <c r="O4168" s="49">
        <f t="shared" si="397"/>
        <v>90.63400000000351</v>
      </c>
      <c r="P4168" s="49">
        <f t="shared" si="398"/>
        <v>92.242249999995238</v>
      </c>
      <c r="Q4168" s="49">
        <f t="shared" si="399"/>
        <v>93.550499999997413</v>
      </c>
      <c r="R4168" s="49">
        <f t="shared" si="400"/>
        <v>94.867000000001752</v>
      </c>
    </row>
    <row r="4169" spans="12:18" hidden="1">
      <c r="L4169" s="71"/>
      <c r="M4169" s="48">
        <v>29.35</v>
      </c>
      <c r="N4169" s="49">
        <f t="shared" si="396"/>
        <v>88.726875000001343</v>
      </c>
      <c r="O4169" s="49">
        <f t="shared" si="397"/>
        <v>90.635000000003515</v>
      </c>
      <c r="P4169" s="49">
        <f t="shared" si="398"/>
        <v>92.243124999995231</v>
      </c>
      <c r="Q4169" s="49">
        <f t="shared" si="399"/>
        <v>93.55124999999741</v>
      </c>
      <c r="R4169" s="49">
        <f t="shared" si="400"/>
        <v>94.867500000001755</v>
      </c>
    </row>
    <row r="4170" spans="12:18" hidden="1">
      <c r="L4170" s="71"/>
      <c r="M4170" s="48">
        <v>29.36</v>
      </c>
      <c r="N4170" s="49">
        <f t="shared" si="396"/>
        <v>88.728000000001344</v>
      </c>
      <c r="O4170" s="49">
        <f t="shared" si="397"/>
        <v>90.63600000000352</v>
      </c>
      <c r="P4170" s="49">
        <f t="shared" si="398"/>
        <v>92.243999999995225</v>
      </c>
      <c r="Q4170" s="49">
        <f t="shared" si="399"/>
        <v>93.551999999997406</v>
      </c>
      <c r="R4170" s="49">
        <f t="shared" si="400"/>
        <v>94.868000000001757</v>
      </c>
    </row>
    <row r="4171" spans="12:18" hidden="1">
      <c r="L4171" s="71"/>
      <c r="M4171" s="48">
        <v>29.37</v>
      </c>
      <c r="N4171" s="49">
        <f t="shared" si="396"/>
        <v>88.729125000001346</v>
      </c>
      <c r="O4171" s="49">
        <f t="shared" si="397"/>
        <v>90.637000000003525</v>
      </c>
      <c r="P4171" s="49">
        <f t="shared" si="398"/>
        <v>92.244874999995218</v>
      </c>
      <c r="Q4171" s="49">
        <f t="shared" si="399"/>
        <v>93.552749999997403</v>
      </c>
      <c r="R4171" s="49">
        <f t="shared" si="400"/>
        <v>94.86850000000176</v>
      </c>
    </row>
    <row r="4172" spans="12:18" hidden="1">
      <c r="L4172" s="71"/>
      <c r="M4172" s="48">
        <v>29.38</v>
      </c>
      <c r="N4172" s="49">
        <f t="shared" si="396"/>
        <v>88.730250000001348</v>
      </c>
      <c r="O4172" s="49">
        <f t="shared" si="397"/>
        <v>90.63800000000353</v>
      </c>
      <c r="P4172" s="49">
        <f t="shared" si="398"/>
        <v>92.245749999995212</v>
      </c>
      <c r="Q4172" s="49">
        <f t="shared" si="399"/>
        <v>93.553499999997399</v>
      </c>
      <c r="R4172" s="49">
        <f t="shared" si="400"/>
        <v>94.869000000001762</v>
      </c>
    </row>
    <row r="4173" spans="12:18" hidden="1">
      <c r="L4173" s="71"/>
      <c r="M4173" s="48">
        <v>29.39</v>
      </c>
      <c r="N4173" s="49">
        <f t="shared" si="396"/>
        <v>88.73137500000135</v>
      </c>
      <c r="O4173" s="49">
        <f t="shared" si="397"/>
        <v>90.639000000003534</v>
      </c>
      <c r="P4173" s="49">
        <f t="shared" si="398"/>
        <v>92.246624999995205</v>
      </c>
      <c r="Q4173" s="49">
        <f t="shared" si="399"/>
        <v>93.554249999997396</v>
      </c>
      <c r="R4173" s="49">
        <f t="shared" si="400"/>
        <v>94.869500000001764</v>
      </c>
    </row>
    <row r="4174" spans="12:18" hidden="1">
      <c r="L4174" s="71"/>
      <c r="M4174" s="48">
        <v>29.4</v>
      </c>
      <c r="N4174" s="49">
        <f t="shared" si="396"/>
        <v>88.732500000001352</v>
      </c>
      <c r="O4174" s="49">
        <f t="shared" si="397"/>
        <v>90.640000000003539</v>
      </c>
      <c r="P4174" s="49">
        <f t="shared" si="398"/>
        <v>92.247499999995199</v>
      </c>
      <c r="Q4174" s="49">
        <f t="shared" si="399"/>
        <v>93.554999999997392</v>
      </c>
      <c r="R4174" s="49">
        <f t="shared" si="400"/>
        <v>94.870000000001767</v>
      </c>
    </row>
    <row r="4175" spans="12:18" hidden="1">
      <c r="L4175" s="71"/>
      <c r="M4175" s="48">
        <v>29.41</v>
      </c>
      <c r="N4175" s="49">
        <f t="shared" si="396"/>
        <v>88.733625000001354</v>
      </c>
      <c r="O4175" s="49">
        <f t="shared" si="397"/>
        <v>90.641000000003544</v>
      </c>
      <c r="P4175" s="49">
        <f t="shared" si="398"/>
        <v>92.248374999995193</v>
      </c>
      <c r="Q4175" s="49">
        <f t="shared" si="399"/>
        <v>93.555749999997388</v>
      </c>
      <c r="R4175" s="49">
        <f t="shared" si="400"/>
        <v>94.870500000001769</v>
      </c>
    </row>
    <row r="4176" spans="12:18" hidden="1">
      <c r="L4176" s="71"/>
      <c r="M4176" s="48">
        <v>29.42</v>
      </c>
      <c r="N4176" s="49">
        <f t="shared" si="396"/>
        <v>88.734750000001355</v>
      </c>
      <c r="O4176" s="49">
        <f t="shared" si="397"/>
        <v>90.642000000003549</v>
      </c>
      <c r="P4176" s="49">
        <f t="shared" si="398"/>
        <v>92.249249999995186</v>
      </c>
      <c r="Q4176" s="49">
        <f t="shared" si="399"/>
        <v>93.556499999997385</v>
      </c>
      <c r="R4176" s="49">
        <f t="shared" si="400"/>
        <v>94.871000000001771</v>
      </c>
    </row>
    <row r="4177" spans="12:18" hidden="1">
      <c r="L4177" s="71"/>
      <c r="M4177" s="48">
        <v>29.43</v>
      </c>
      <c r="N4177" s="49">
        <f t="shared" si="396"/>
        <v>88.735875000001357</v>
      </c>
      <c r="O4177" s="49">
        <f t="shared" si="397"/>
        <v>90.643000000003553</v>
      </c>
      <c r="P4177" s="49">
        <f t="shared" si="398"/>
        <v>92.25012499999518</v>
      </c>
      <c r="Q4177" s="49">
        <f t="shared" si="399"/>
        <v>93.557249999997381</v>
      </c>
      <c r="R4177" s="49">
        <f t="shared" si="400"/>
        <v>94.871500000001774</v>
      </c>
    </row>
    <row r="4178" spans="12:18" hidden="1">
      <c r="L4178" s="71"/>
      <c r="M4178" s="48">
        <v>29.44</v>
      </c>
      <c r="N4178" s="49">
        <f t="shared" si="396"/>
        <v>88.737000000001359</v>
      </c>
      <c r="O4178" s="49">
        <f t="shared" si="397"/>
        <v>90.644000000003558</v>
      </c>
      <c r="P4178" s="49">
        <f t="shared" si="398"/>
        <v>92.250999999995173</v>
      </c>
      <c r="Q4178" s="49">
        <f t="shared" si="399"/>
        <v>93.557999999997378</v>
      </c>
      <c r="R4178" s="49">
        <f t="shared" si="400"/>
        <v>94.872000000001776</v>
      </c>
    </row>
    <row r="4179" spans="12:18" hidden="1">
      <c r="L4179" s="71"/>
      <c r="M4179" s="48">
        <v>29.45</v>
      </c>
      <c r="N4179" s="49">
        <f t="shared" si="396"/>
        <v>88.738125000001361</v>
      </c>
      <c r="O4179" s="49">
        <f t="shared" si="397"/>
        <v>90.645000000003563</v>
      </c>
      <c r="P4179" s="49">
        <f t="shared" si="398"/>
        <v>92.251874999995167</v>
      </c>
      <c r="Q4179" s="49">
        <f t="shared" si="399"/>
        <v>93.558749999997374</v>
      </c>
      <c r="R4179" s="49">
        <f t="shared" si="400"/>
        <v>94.872500000001779</v>
      </c>
    </row>
    <row r="4180" spans="12:18" hidden="1">
      <c r="L4180" s="71"/>
      <c r="M4180" s="48">
        <v>29.46</v>
      </c>
      <c r="N4180" s="49">
        <f t="shared" si="396"/>
        <v>88.739250000001363</v>
      </c>
      <c r="O4180" s="49">
        <f t="shared" si="397"/>
        <v>90.646000000003568</v>
      </c>
      <c r="P4180" s="49">
        <f t="shared" si="398"/>
        <v>92.25274999999516</v>
      </c>
      <c r="Q4180" s="49">
        <f t="shared" si="399"/>
        <v>93.559499999997371</v>
      </c>
      <c r="R4180" s="49">
        <f t="shared" si="400"/>
        <v>94.873000000001781</v>
      </c>
    </row>
    <row r="4181" spans="12:18" hidden="1">
      <c r="L4181" s="71"/>
      <c r="M4181" s="48">
        <v>29.47</v>
      </c>
      <c r="N4181" s="49">
        <f t="shared" si="396"/>
        <v>88.740375000001364</v>
      </c>
      <c r="O4181" s="49">
        <f t="shared" si="397"/>
        <v>90.647000000003572</v>
      </c>
      <c r="P4181" s="49">
        <f t="shared" si="398"/>
        <v>92.253624999995154</v>
      </c>
      <c r="Q4181" s="49">
        <f t="shared" si="399"/>
        <v>93.560249999997367</v>
      </c>
      <c r="R4181" s="49">
        <f t="shared" si="400"/>
        <v>94.873500000001783</v>
      </c>
    </row>
    <row r="4182" spans="12:18" hidden="1">
      <c r="L4182" s="71"/>
      <c r="M4182" s="48">
        <v>29.48</v>
      </c>
      <c r="N4182" s="49">
        <f t="shared" si="396"/>
        <v>88.741500000001366</v>
      </c>
      <c r="O4182" s="49">
        <f t="shared" si="397"/>
        <v>90.648000000003577</v>
      </c>
      <c r="P4182" s="49">
        <f t="shared" si="398"/>
        <v>92.254499999995147</v>
      </c>
      <c r="Q4182" s="49">
        <f t="shared" si="399"/>
        <v>93.560999999997364</v>
      </c>
      <c r="R4182" s="49">
        <f t="shared" si="400"/>
        <v>94.874000000001786</v>
      </c>
    </row>
    <row r="4183" spans="12:18" hidden="1">
      <c r="L4183" s="71"/>
      <c r="M4183" s="48">
        <v>29.49</v>
      </c>
      <c r="N4183" s="49">
        <f t="shared" si="396"/>
        <v>88.742625000001368</v>
      </c>
      <c r="O4183" s="49">
        <f t="shared" si="397"/>
        <v>90.649000000003582</v>
      </c>
      <c r="P4183" s="49">
        <f t="shared" si="398"/>
        <v>92.255374999995141</v>
      </c>
      <c r="Q4183" s="49">
        <f t="shared" si="399"/>
        <v>93.56174999999736</v>
      </c>
      <c r="R4183" s="49">
        <f t="shared" si="400"/>
        <v>94.874500000001788</v>
      </c>
    </row>
    <row r="4184" spans="12:18" hidden="1">
      <c r="L4184" s="71"/>
      <c r="M4184" s="48">
        <v>29.5</v>
      </c>
      <c r="N4184" s="49">
        <f t="shared" si="396"/>
        <v>88.74375000000137</v>
      </c>
      <c r="O4184" s="49">
        <f t="shared" si="397"/>
        <v>90.650000000003587</v>
      </c>
      <c r="P4184" s="49">
        <f t="shared" si="398"/>
        <v>92.256249999995134</v>
      </c>
      <c r="Q4184" s="49">
        <f t="shared" si="399"/>
        <v>93.562499999997357</v>
      </c>
      <c r="R4184" s="49">
        <f t="shared" si="400"/>
        <v>94.875000000001791</v>
      </c>
    </row>
    <row r="4185" spans="12:18" hidden="1">
      <c r="L4185" s="71"/>
      <c r="M4185" s="48">
        <v>29.51</v>
      </c>
      <c r="N4185" s="49">
        <f t="shared" si="396"/>
        <v>88.744875000001372</v>
      </c>
      <c r="O4185" s="49">
        <f t="shared" si="397"/>
        <v>90.651000000003592</v>
      </c>
      <c r="P4185" s="49">
        <f t="shared" si="398"/>
        <v>92.257124999995128</v>
      </c>
      <c r="Q4185" s="49">
        <f t="shared" si="399"/>
        <v>93.563249999997353</v>
      </c>
      <c r="R4185" s="49">
        <f t="shared" si="400"/>
        <v>94.875500000001793</v>
      </c>
    </row>
    <row r="4186" spans="12:18" hidden="1">
      <c r="L4186" s="71"/>
      <c r="M4186" s="48">
        <v>29.52</v>
      </c>
      <c r="N4186" s="49">
        <f t="shared" si="396"/>
        <v>88.746000000001374</v>
      </c>
      <c r="O4186" s="49">
        <f t="shared" si="397"/>
        <v>90.652000000003596</v>
      </c>
      <c r="P4186" s="49">
        <f t="shared" si="398"/>
        <v>92.257999999995121</v>
      </c>
      <c r="Q4186" s="49">
        <f t="shared" si="399"/>
        <v>93.56399999999735</v>
      </c>
      <c r="R4186" s="49">
        <f t="shared" si="400"/>
        <v>94.876000000001795</v>
      </c>
    </row>
    <row r="4187" spans="12:18" hidden="1">
      <c r="L4187" s="71"/>
      <c r="M4187" s="48">
        <v>29.53</v>
      </c>
      <c r="N4187" s="49">
        <f t="shared" si="396"/>
        <v>88.747125000001375</v>
      </c>
      <c r="O4187" s="49">
        <f t="shared" si="397"/>
        <v>90.653000000003601</v>
      </c>
      <c r="P4187" s="49">
        <f t="shared" si="398"/>
        <v>92.258874999995115</v>
      </c>
      <c r="Q4187" s="49">
        <f t="shared" si="399"/>
        <v>93.564749999997346</v>
      </c>
      <c r="R4187" s="49">
        <f t="shared" si="400"/>
        <v>94.876500000001798</v>
      </c>
    </row>
    <row r="4188" spans="12:18" hidden="1">
      <c r="L4188" s="71"/>
      <c r="M4188" s="48">
        <v>29.54</v>
      </c>
      <c r="N4188" s="49">
        <f t="shared" si="396"/>
        <v>88.748250000001377</v>
      </c>
      <c r="O4188" s="49">
        <f t="shared" si="397"/>
        <v>90.654000000003606</v>
      </c>
      <c r="P4188" s="49">
        <f t="shared" si="398"/>
        <v>92.259749999995108</v>
      </c>
      <c r="Q4188" s="49">
        <f t="shared" si="399"/>
        <v>93.565499999997343</v>
      </c>
      <c r="R4188" s="49">
        <f t="shared" si="400"/>
        <v>94.8770000000018</v>
      </c>
    </row>
    <row r="4189" spans="12:18" hidden="1">
      <c r="L4189" s="71"/>
      <c r="M4189" s="48">
        <v>29.55</v>
      </c>
      <c r="N4189" s="49">
        <f t="shared" si="396"/>
        <v>88.749375000001379</v>
      </c>
      <c r="O4189" s="49">
        <f t="shared" si="397"/>
        <v>90.655000000003611</v>
      </c>
      <c r="P4189" s="49">
        <f t="shared" si="398"/>
        <v>92.260624999995102</v>
      </c>
      <c r="Q4189" s="49">
        <f t="shared" si="399"/>
        <v>93.566249999997339</v>
      </c>
      <c r="R4189" s="49">
        <f t="shared" si="400"/>
        <v>94.877500000001803</v>
      </c>
    </row>
    <row r="4190" spans="12:18" hidden="1">
      <c r="L4190" s="71"/>
      <c r="M4190" s="48">
        <v>29.56</v>
      </c>
      <c r="N4190" s="49">
        <f t="shared" si="396"/>
        <v>88.750500000001381</v>
      </c>
      <c r="O4190" s="49">
        <f t="shared" si="397"/>
        <v>90.656000000003615</v>
      </c>
      <c r="P4190" s="49">
        <f t="shared" si="398"/>
        <v>92.261499999995095</v>
      </c>
      <c r="Q4190" s="49">
        <f t="shared" si="399"/>
        <v>93.566999999997336</v>
      </c>
      <c r="R4190" s="49">
        <f t="shared" si="400"/>
        <v>94.878000000001805</v>
      </c>
    </row>
    <row r="4191" spans="12:18" hidden="1">
      <c r="L4191" s="71"/>
      <c r="M4191" s="48">
        <v>29.57</v>
      </c>
      <c r="N4191" s="49">
        <f t="shared" si="396"/>
        <v>88.751625000001383</v>
      </c>
      <c r="O4191" s="49">
        <f t="shared" si="397"/>
        <v>90.65700000000362</v>
      </c>
      <c r="P4191" s="49">
        <f t="shared" si="398"/>
        <v>92.262374999995089</v>
      </c>
      <c r="Q4191" s="49">
        <f t="shared" si="399"/>
        <v>93.567749999997332</v>
      </c>
      <c r="R4191" s="49">
        <f t="shared" si="400"/>
        <v>94.878500000001807</v>
      </c>
    </row>
    <row r="4192" spans="12:18" hidden="1">
      <c r="L4192" s="71"/>
      <c r="M4192" s="48">
        <v>29.58</v>
      </c>
      <c r="N4192" s="49">
        <f t="shared" si="396"/>
        <v>88.752750000001384</v>
      </c>
      <c r="O4192" s="49">
        <f t="shared" si="397"/>
        <v>90.658000000003625</v>
      </c>
      <c r="P4192" s="49">
        <f t="shared" si="398"/>
        <v>92.263249999995082</v>
      </c>
      <c r="Q4192" s="49">
        <f t="shared" si="399"/>
        <v>93.568499999997329</v>
      </c>
      <c r="R4192" s="49">
        <f t="shared" si="400"/>
        <v>94.87900000000181</v>
      </c>
    </row>
    <row r="4193" spans="12:18" hidden="1">
      <c r="L4193" s="71"/>
      <c r="M4193" s="48">
        <v>29.59</v>
      </c>
      <c r="N4193" s="49">
        <f t="shared" si="396"/>
        <v>88.753875000001386</v>
      </c>
      <c r="O4193" s="49">
        <f t="shared" si="397"/>
        <v>90.65900000000363</v>
      </c>
      <c r="P4193" s="49">
        <f t="shared" si="398"/>
        <v>92.264124999995076</v>
      </c>
      <c r="Q4193" s="49">
        <f t="shared" si="399"/>
        <v>93.569249999997325</v>
      </c>
      <c r="R4193" s="49">
        <f t="shared" si="400"/>
        <v>94.879500000001812</v>
      </c>
    </row>
    <row r="4194" spans="12:18" hidden="1">
      <c r="L4194" s="71"/>
      <c r="M4194" s="48">
        <v>29.6</v>
      </c>
      <c r="N4194" s="49">
        <f t="shared" si="396"/>
        <v>88.755000000001388</v>
      </c>
      <c r="O4194" s="49">
        <f t="shared" si="397"/>
        <v>90.660000000003635</v>
      </c>
      <c r="P4194" s="49">
        <f t="shared" si="398"/>
        <v>92.264999999995069</v>
      </c>
      <c r="Q4194" s="49">
        <f t="shared" si="399"/>
        <v>93.569999999997322</v>
      </c>
      <c r="R4194" s="49">
        <f t="shared" si="400"/>
        <v>94.880000000001814</v>
      </c>
    </row>
    <row r="4195" spans="12:18" hidden="1">
      <c r="L4195" s="71"/>
      <c r="M4195" s="48">
        <v>29.61</v>
      </c>
      <c r="N4195" s="49">
        <f t="shared" si="396"/>
        <v>88.75612500000139</v>
      </c>
      <c r="O4195" s="49">
        <f t="shared" si="397"/>
        <v>90.661000000003639</v>
      </c>
      <c r="P4195" s="49">
        <f t="shared" si="398"/>
        <v>92.265874999995063</v>
      </c>
      <c r="Q4195" s="49">
        <f t="shared" si="399"/>
        <v>93.570749999997318</v>
      </c>
      <c r="R4195" s="49">
        <f t="shared" si="400"/>
        <v>94.880500000001817</v>
      </c>
    </row>
    <row r="4196" spans="12:18" hidden="1">
      <c r="L4196" s="71"/>
      <c r="M4196" s="48">
        <v>29.62</v>
      </c>
      <c r="N4196" s="49">
        <f t="shared" si="396"/>
        <v>88.757250000001392</v>
      </c>
      <c r="O4196" s="49">
        <f t="shared" si="397"/>
        <v>90.662000000003644</v>
      </c>
      <c r="P4196" s="49">
        <f t="shared" si="398"/>
        <v>92.266749999995056</v>
      </c>
      <c r="Q4196" s="49">
        <f t="shared" si="399"/>
        <v>93.571499999997314</v>
      </c>
      <c r="R4196" s="49">
        <f t="shared" si="400"/>
        <v>94.881000000001819</v>
      </c>
    </row>
    <row r="4197" spans="12:18" hidden="1">
      <c r="L4197" s="71"/>
      <c r="M4197" s="48">
        <v>29.63</v>
      </c>
      <c r="N4197" s="49">
        <f t="shared" si="396"/>
        <v>88.758375000001394</v>
      </c>
      <c r="O4197" s="49">
        <f t="shared" si="397"/>
        <v>90.663000000003649</v>
      </c>
      <c r="P4197" s="49">
        <f t="shared" si="398"/>
        <v>92.26762499999505</v>
      </c>
      <c r="Q4197" s="49">
        <f t="shared" si="399"/>
        <v>93.572249999997311</v>
      </c>
      <c r="R4197" s="49">
        <f t="shared" si="400"/>
        <v>94.881500000001822</v>
      </c>
    </row>
    <row r="4198" spans="12:18" hidden="1">
      <c r="L4198" s="71"/>
      <c r="M4198" s="48">
        <v>29.64</v>
      </c>
      <c r="N4198" s="49">
        <f t="shared" si="396"/>
        <v>88.759500000001395</v>
      </c>
      <c r="O4198" s="49">
        <f t="shared" si="397"/>
        <v>90.664000000003654</v>
      </c>
      <c r="P4198" s="49">
        <f t="shared" si="398"/>
        <v>92.268499999995043</v>
      </c>
      <c r="Q4198" s="49">
        <f t="shared" si="399"/>
        <v>93.572999999997307</v>
      </c>
      <c r="R4198" s="49">
        <f t="shared" si="400"/>
        <v>94.882000000001824</v>
      </c>
    </row>
    <row r="4199" spans="12:18" hidden="1">
      <c r="L4199" s="71"/>
      <c r="M4199" s="48">
        <v>29.65</v>
      </c>
      <c r="N4199" s="49">
        <f t="shared" si="396"/>
        <v>88.760625000001397</v>
      </c>
      <c r="O4199" s="49">
        <f t="shared" si="397"/>
        <v>90.665000000003658</v>
      </c>
      <c r="P4199" s="49">
        <f t="shared" si="398"/>
        <v>92.269374999995037</v>
      </c>
      <c r="Q4199" s="49">
        <f t="shared" si="399"/>
        <v>93.573749999997304</v>
      </c>
      <c r="R4199" s="49">
        <f t="shared" si="400"/>
        <v>94.882500000001826</v>
      </c>
    </row>
    <row r="4200" spans="12:18" hidden="1">
      <c r="L4200" s="71"/>
      <c r="M4200" s="48">
        <v>29.66</v>
      </c>
      <c r="N4200" s="49">
        <f t="shared" si="396"/>
        <v>88.761750000001399</v>
      </c>
      <c r="O4200" s="49">
        <f t="shared" si="397"/>
        <v>90.666000000003663</v>
      </c>
      <c r="P4200" s="49">
        <f t="shared" si="398"/>
        <v>92.270249999995031</v>
      </c>
      <c r="Q4200" s="49">
        <f t="shared" si="399"/>
        <v>93.5744999999973</v>
      </c>
      <c r="R4200" s="49">
        <f t="shared" si="400"/>
        <v>94.883000000001829</v>
      </c>
    </row>
    <row r="4201" spans="12:18" hidden="1">
      <c r="L4201" s="71"/>
      <c r="M4201" s="48">
        <v>29.67</v>
      </c>
      <c r="N4201" s="49">
        <f t="shared" si="396"/>
        <v>88.762875000001401</v>
      </c>
      <c r="O4201" s="49">
        <f t="shared" si="397"/>
        <v>90.667000000003668</v>
      </c>
      <c r="P4201" s="49">
        <f t="shared" si="398"/>
        <v>92.271124999995024</v>
      </c>
      <c r="Q4201" s="49">
        <f t="shared" si="399"/>
        <v>93.575249999997297</v>
      </c>
      <c r="R4201" s="49">
        <f t="shared" si="400"/>
        <v>94.883500000001831</v>
      </c>
    </row>
    <row r="4202" spans="12:18" hidden="1">
      <c r="L4202" s="71"/>
      <c r="M4202" s="48">
        <v>29.68</v>
      </c>
      <c r="N4202" s="49">
        <f t="shared" si="396"/>
        <v>88.764000000001403</v>
      </c>
      <c r="O4202" s="49">
        <f t="shared" si="397"/>
        <v>90.668000000003673</v>
      </c>
      <c r="P4202" s="49">
        <f t="shared" si="398"/>
        <v>92.271999999995018</v>
      </c>
      <c r="Q4202" s="49">
        <f t="shared" si="399"/>
        <v>93.575999999997293</v>
      </c>
      <c r="R4202" s="49">
        <f t="shared" si="400"/>
        <v>94.884000000001834</v>
      </c>
    </row>
    <row r="4203" spans="12:18" hidden="1">
      <c r="L4203" s="71"/>
      <c r="M4203" s="48">
        <v>29.69</v>
      </c>
      <c r="N4203" s="49">
        <f t="shared" si="396"/>
        <v>88.765125000001404</v>
      </c>
      <c r="O4203" s="49">
        <f t="shared" si="397"/>
        <v>90.669000000003678</v>
      </c>
      <c r="P4203" s="49">
        <f t="shared" si="398"/>
        <v>92.272874999995011</v>
      </c>
      <c r="Q4203" s="49">
        <f t="shared" si="399"/>
        <v>93.57674999999729</v>
      </c>
      <c r="R4203" s="49">
        <f t="shared" si="400"/>
        <v>94.884500000001836</v>
      </c>
    </row>
    <row r="4204" spans="12:18" hidden="1">
      <c r="L4204" s="71"/>
      <c r="M4204" s="48">
        <v>29.7</v>
      </c>
      <c r="N4204" s="49">
        <f t="shared" ref="N4204:N4233" si="401">N4203+0.001125</f>
        <v>88.766250000001406</v>
      </c>
      <c r="O4204" s="49">
        <f t="shared" ref="O4204:O4233" si="402">O4203+0.001</f>
        <v>90.670000000003682</v>
      </c>
      <c r="P4204" s="49">
        <f t="shared" ref="P4204:P4233" si="403">P4203+0.000875</f>
        <v>92.273749999995005</v>
      </c>
      <c r="Q4204" s="49">
        <f t="shared" ref="Q4204:Q4233" si="404">Q4203+0.00075</f>
        <v>93.577499999997286</v>
      </c>
      <c r="R4204" s="49">
        <f t="shared" ref="R4204:R4233" si="405">R4203+0.0005</f>
        <v>94.885000000001838</v>
      </c>
    </row>
    <row r="4205" spans="12:18" hidden="1">
      <c r="L4205" s="71"/>
      <c r="M4205" s="48">
        <v>29.71</v>
      </c>
      <c r="N4205" s="49">
        <f t="shared" si="401"/>
        <v>88.767375000001408</v>
      </c>
      <c r="O4205" s="49">
        <f t="shared" si="402"/>
        <v>90.671000000003687</v>
      </c>
      <c r="P4205" s="49">
        <f t="shared" si="403"/>
        <v>92.274624999994998</v>
      </c>
      <c r="Q4205" s="49">
        <f t="shared" si="404"/>
        <v>93.578249999997283</v>
      </c>
      <c r="R4205" s="49">
        <f t="shared" si="405"/>
        <v>94.885500000001841</v>
      </c>
    </row>
    <row r="4206" spans="12:18" hidden="1">
      <c r="L4206" s="71"/>
      <c r="M4206" s="48">
        <v>29.72</v>
      </c>
      <c r="N4206" s="49">
        <f t="shared" si="401"/>
        <v>88.76850000000141</v>
      </c>
      <c r="O4206" s="49">
        <f t="shared" si="402"/>
        <v>90.672000000003692</v>
      </c>
      <c r="P4206" s="49">
        <f t="shared" si="403"/>
        <v>92.275499999994992</v>
      </c>
      <c r="Q4206" s="49">
        <f t="shared" si="404"/>
        <v>93.578999999997279</v>
      </c>
      <c r="R4206" s="49">
        <f t="shared" si="405"/>
        <v>94.886000000001843</v>
      </c>
    </row>
    <row r="4207" spans="12:18" hidden="1">
      <c r="L4207" s="71"/>
      <c r="M4207" s="48">
        <v>29.73</v>
      </c>
      <c r="N4207" s="49">
        <f t="shared" si="401"/>
        <v>88.769625000001412</v>
      </c>
      <c r="O4207" s="49">
        <f t="shared" si="402"/>
        <v>90.673000000003697</v>
      </c>
      <c r="P4207" s="49">
        <f t="shared" si="403"/>
        <v>92.276374999994985</v>
      </c>
      <c r="Q4207" s="49">
        <f t="shared" si="404"/>
        <v>93.579749999997276</v>
      </c>
      <c r="R4207" s="49">
        <f t="shared" si="405"/>
        <v>94.886500000001845</v>
      </c>
    </row>
    <row r="4208" spans="12:18" hidden="1">
      <c r="L4208" s="71"/>
      <c r="M4208" s="48">
        <v>29.74</v>
      </c>
      <c r="N4208" s="49">
        <f t="shared" si="401"/>
        <v>88.770750000001414</v>
      </c>
      <c r="O4208" s="49">
        <f t="shared" si="402"/>
        <v>90.674000000003701</v>
      </c>
      <c r="P4208" s="49">
        <f t="shared" si="403"/>
        <v>92.277249999994979</v>
      </c>
      <c r="Q4208" s="49">
        <f t="shared" si="404"/>
        <v>93.580499999997272</v>
      </c>
      <c r="R4208" s="49">
        <f t="shared" si="405"/>
        <v>94.887000000001848</v>
      </c>
    </row>
    <row r="4209" spans="12:18" hidden="1">
      <c r="L4209" s="71"/>
      <c r="M4209" s="48">
        <v>29.75</v>
      </c>
      <c r="N4209" s="49">
        <f t="shared" si="401"/>
        <v>88.771875000001415</v>
      </c>
      <c r="O4209" s="49">
        <f t="shared" si="402"/>
        <v>90.675000000003706</v>
      </c>
      <c r="P4209" s="49">
        <f t="shared" si="403"/>
        <v>92.278124999994972</v>
      </c>
      <c r="Q4209" s="49">
        <f t="shared" si="404"/>
        <v>93.581249999997269</v>
      </c>
      <c r="R4209" s="49">
        <f t="shared" si="405"/>
        <v>94.88750000000185</v>
      </c>
    </row>
    <row r="4210" spans="12:18" hidden="1">
      <c r="L4210" s="71"/>
      <c r="M4210" s="48">
        <v>29.76</v>
      </c>
      <c r="N4210" s="49">
        <f t="shared" si="401"/>
        <v>88.773000000001417</v>
      </c>
      <c r="O4210" s="49">
        <f t="shared" si="402"/>
        <v>90.676000000003711</v>
      </c>
      <c r="P4210" s="49">
        <f t="shared" si="403"/>
        <v>92.278999999994966</v>
      </c>
      <c r="Q4210" s="49">
        <f t="shared" si="404"/>
        <v>93.581999999997265</v>
      </c>
      <c r="R4210" s="49">
        <f t="shared" si="405"/>
        <v>94.888000000001853</v>
      </c>
    </row>
    <row r="4211" spans="12:18" hidden="1">
      <c r="L4211" s="71"/>
      <c r="M4211" s="48">
        <v>29.77</v>
      </c>
      <c r="N4211" s="49">
        <f t="shared" si="401"/>
        <v>88.774125000001419</v>
      </c>
      <c r="O4211" s="49">
        <f t="shared" si="402"/>
        <v>90.677000000003716</v>
      </c>
      <c r="P4211" s="49">
        <f t="shared" si="403"/>
        <v>92.279874999994959</v>
      </c>
      <c r="Q4211" s="49">
        <f t="shared" si="404"/>
        <v>93.582749999997262</v>
      </c>
      <c r="R4211" s="49">
        <f t="shared" si="405"/>
        <v>94.888500000001855</v>
      </c>
    </row>
    <row r="4212" spans="12:18" hidden="1">
      <c r="L4212" s="71"/>
      <c r="M4212" s="48">
        <v>29.78</v>
      </c>
      <c r="N4212" s="49">
        <f t="shared" si="401"/>
        <v>88.775250000001421</v>
      </c>
      <c r="O4212" s="49">
        <f t="shared" si="402"/>
        <v>90.678000000003721</v>
      </c>
      <c r="P4212" s="49">
        <f t="shared" si="403"/>
        <v>92.280749999994953</v>
      </c>
      <c r="Q4212" s="49">
        <f t="shared" si="404"/>
        <v>93.583499999997258</v>
      </c>
      <c r="R4212" s="49">
        <f t="shared" si="405"/>
        <v>94.889000000001857</v>
      </c>
    </row>
    <row r="4213" spans="12:18" hidden="1">
      <c r="L4213" s="71"/>
      <c r="M4213" s="48">
        <v>29.79</v>
      </c>
      <c r="N4213" s="49">
        <f t="shared" si="401"/>
        <v>88.776375000001423</v>
      </c>
      <c r="O4213" s="49">
        <f t="shared" si="402"/>
        <v>90.679000000003725</v>
      </c>
      <c r="P4213" s="49">
        <f t="shared" si="403"/>
        <v>92.281624999994946</v>
      </c>
      <c r="Q4213" s="49">
        <f t="shared" si="404"/>
        <v>93.584249999997255</v>
      </c>
      <c r="R4213" s="49">
        <f t="shared" si="405"/>
        <v>94.88950000000186</v>
      </c>
    </row>
    <row r="4214" spans="12:18" hidden="1">
      <c r="L4214" s="71"/>
      <c r="M4214" s="48">
        <v>29.8</v>
      </c>
      <c r="N4214" s="49">
        <f t="shared" si="401"/>
        <v>88.777500000001424</v>
      </c>
      <c r="O4214" s="49">
        <f t="shared" si="402"/>
        <v>90.68000000000373</v>
      </c>
      <c r="P4214" s="49">
        <f t="shared" si="403"/>
        <v>92.28249999999494</v>
      </c>
      <c r="Q4214" s="49">
        <f t="shared" si="404"/>
        <v>93.584999999997251</v>
      </c>
      <c r="R4214" s="49">
        <f t="shared" si="405"/>
        <v>94.890000000001862</v>
      </c>
    </row>
    <row r="4215" spans="12:18" hidden="1">
      <c r="L4215" s="71"/>
      <c r="M4215" s="48">
        <v>29.81</v>
      </c>
      <c r="N4215" s="49">
        <f t="shared" si="401"/>
        <v>88.778625000001426</v>
      </c>
      <c r="O4215" s="49">
        <f t="shared" si="402"/>
        <v>90.681000000003735</v>
      </c>
      <c r="P4215" s="49">
        <f t="shared" si="403"/>
        <v>92.283374999994933</v>
      </c>
      <c r="Q4215" s="49">
        <f t="shared" si="404"/>
        <v>93.585749999997248</v>
      </c>
      <c r="R4215" s="49">
        <f t="shared" si="405"/>
        <v>94.890500000001865</v>
      </c>
    </row>
    <row r="4216" spans="12:18" hidden="1">
      <c r="L4216" s="71"/>
      <c r="M4216" s="48">
        <v>29.82</v>
      </c>
      <c r="N4216" s="49">
        <f t="shared" si="401"/>
        <v>88.779750000001428</v>
      </c>
      <c r="O4216" s="49">
        <f t="shared" si="402"/>
        <v>90.68200000000374</v>
      </c>
      <c r="P4216" s="49">
        <f t="shared" si="403"/>
        <v>92.284249999994927</v>
      </c>
      <c r="Q4216" s="49">
        <f t="shared" si="404"/>
        <v>93.586499999997244</v>
      </c>
      <c r="R4216" s="49">
        <f t="shared" si="405"/>
        <v>94.891000000001867</v>
      </c>
    </row>
    <row r="4217" spans="12:18" hidden="1">
      <c r="L4217" s="71"/>
      <c r="M4217" s="48">
        <v>29.83</v>
      </c>
      <c r="N4217" s="49">
        <f t="shared" si="401"/>
        <v>88.78087500000143</v>
      </c>
      <c r="O4217" s="49">
        <f t="shared" si="402"/>
        <v>90.683000000003744</v>
      </c>
      <c r="P4217" s="49">
        <f t="shared" si="403"/>
        <v>92.28512499999492</v>
      </c>
      <c r="Q4217" s="49">
        <f t="shared" si="404"/>
        <v>93.58724999999724</v>
      </c>
      <c r="R4217" s="49">
        <f t="shared" si="405"/>
        <v>94.891500000001869</v>
      </c>
    </row>
    <row r="4218" spans="12:18" hidden="1">
      <c r="L4218" s="71"/>
      <c r="M4218" s="48">
        <v>29.84</v>
      </c>
      <c r="N4218" s="49">
        <f t="shared" si="401"/>
        <v>88.782000000001432</v>
      </c>
      <c r="O4218" s="49">
        <f t="shared" si="402"/>
        <v>90.684000000003749</v>
      </c>
      <c r="P4218" s="49">
        <f t="shared" si="403"/>
        <v>92.285999999994914</v>
      </c>
      <c r="Q4218" s="49">
        <f t="shared" si="404"/>
        <v>93.587999999997237</v>
      </c>
      <c r="R4218" s="49">
        <f t="shared" si="405"/>
        <v>94.892000000001872</v>
      </c>
    </row>
    <row r="4219" spans="12:18" hidden="1">
      <c r="L4219" s="71"/>
      <c r="M4219" s="48">
        <v>29.85</v>
      </c>
      <c r="N4219" s="49">
        <f t="shared" si="401"/>
        <v>88.783125000001434</v>
      </c>
      <c r="O4219" s="49">
        <f t="shared" si="402"/>
        <v>90.685000000003754</v>
      </c>
      <c r="P4219" s="49">
        <f t="shared" si="403"/>
        <v>92.286874999994907</v>
      </c>
      <c r="Q4219" s="49">
        <f t="shared" si="404"/>
        <v>93.588749999997233</v>
      </c>
      <c r="R4219" s="49">
        <f t="shared" si="405"/>
        <v>94.892500000001874</v>
      </c>
    </row>
    <row r="4220" spans="12:18" hidden="1">
      <c r="L4220" s="71"/>
      <c r="M4220" s="48">
        <v>29.86</v>
      </c>
      <c r="N4220" s="49">
        <f t="shared" si="401"/>
        <v>88.784250000001435</v>
      </c>
      <c r="O4220" s="49">
        <f t="shared" si="402"/>
        <v>90.686000000003759</v>
      </c>
      <c r="P4220" s="49">
        <f t="shared" si="403"/>
        <v>92.287749999994901</v>
      </c>
      <c r="Q4220" s="49">
        <f t="shared" si="404"/>
        <v>93.58949999999723</v>
      </c>
      <c r="R4220" s="49">
        <f t="shared" si="405"/>
        <v>94.893000000001877</v>
      </c>
    </row>
    <row r="4221" spans="12:18" hidden="1">
      <c r="L4221" s="71"/>
      <c r="M4221" s="48">
        <v>29.87</v>
      </c>
      <c r="N4221" s="49">
        <f t="shared" si="401"/>
        <v>88.785375000001437</v>
      </c>
      <c r="O4221" s="49">
        <f t="shared" si="402"/>
        <v>90.687000000003763</v>
      </c>
      <c r="P4221" s="49">
        <f t="shared" si="403"/>
        <v>92.288624999994894</v>
      </c>
      <c r="Q4221" s="49">
        <f t="shared" si="404"/>
        <v>93.590249999997226</v>
      </c>
      <c r="R4221" s="49">
        <f t="shared" si="405"/>
        <v>94.893500000001879</v>
      </c>
    </row>
    <row r="4222" spans="12:18" hidden="1">
      <c r="L4222" s="71"/>
      <c r="M4222" s="48">
        <v>29.88</v>
      </c>
      <c r="N4222" s="49">
        <f t="shared" si="401"/>
        <v>88.786500000001439</v>
      </c>
      <c r="O4222" s="49">
        <f t="shared" si="402"/>
        <v>90.688000000003768</v>
      </c>
      <c r="P4222" s="49">
        <f t="shared" si="403"/>
        <v>92.289499999994888</v>
      </c>
      <c r="Q4222" s="49">
        <f t="shared" si="404"/>
        <v>93.590999999997223</v>
      </c>
      <c r="R4222" s="49">
        <f t="shared" si="405"/>
        <v>94.894000000001881</v>
      </c>
    </row>
    <row r="4223" spans="12:18" hidden="1">
      <c r="L4223" s="71"/>
      <c r="M4223" s="48">
        <v>29.89</v>
      </c>
      <c r="N4223" s="49">
        <f t="shared" si="401"/>
        <v>88.787625000001441</v>
      </c>
      <c r="O4223" s="49">
        <f t="shared" si="402"/>
        <v>90.689000000003773</v>
      </c>
      <c r="P4223" s="49">
        <f t="shared" si="403"/>
        <v>92.290374999994881</v>
      </c>
      <c r="Q4223" s="49">
        <f t="shared" si="404"/>
        <v>93.591749999997219</v>
      </c>
      <c r="R4223" s="49">
        <f t="shared" si="405"/>
        <v>94.894500000001884</v>
      </c>
    </row>
    <row r="4224" spans="12:18" hidden="1">
      <c r="L4224" s="71"/>
      <c r="M4224" s="48">
        <v>29.9</v>
      </c>
      <c r="N4224" s="49">
        <f t="shared" si="401"/>
        <v>88.788750000001443</v>
      </c>
      <c r="O4224" s="49">
        <f t="shared" si="402"/>
        <v>90.690000000003778</v>
      </c>
      <c r="P4224" s="49">
        <f t="shared" si="403"/>
        <v>92.291249999994875</v>
      </c>
      <c r="Q4224" s="49">
        <f t="shared" si="404"/>
        <v>93.592499999997216</v>
      </c>
      <c r="R4224" s="49">
        <f t="shared" si="405"/>
        <v>94.895000000001886</v>
      </c>
    </row>
    <row r="4225" spans="12:18" hidden="1">
      <c r="L4225" s="71"/>
      <c r="M4225" s="48">
        <v>29.91</v>
      </c>
      <c r="N4225" s="49">
        <f t="shared" si="401"/>
        <v>88.789875000001445</v>
      </c>
      <c r="O4225" s="49">
        <f t="shared" si="402"/>
        <v>90.691000000003783</v>
      </c>
      <c r="P4225" s="49">
        <f t="shared" si="403"/>
        <v>92.292124999994869</v>
      </c>
      <c r="Q4225" s="49">
        <f t="shared" si="404"/>
        <v>93.593249999997212</v>
      </c>
      <c r="R4225" s="49">
        <f t="shared" si="405"/>
        <v>94.895500000001888</v>
      </c>
    </row>
    <row r="4226" spans="12:18" hidden="1">
      <c r="L4226" s="71"/>
      <c r="M4226" s="48">
        <v>29.92</v>
      </c>
      <c r="N4226" s="49">
        <f t="shared" si="401"/>
        <v>88.791000000001446</v>
      </c>
      <c r="O4226" s="49">
        <f t="shared" si="402"/>
        <v>90.692000000003787</v>
      </c>
      <c r="P4226" s="49">
        <f t="shared" si="403"/>
        <v>92.292999999994862</v>
      </c>
      <c r="Q4226" s="49">
        <f t="shared" si="404"/>
        <v>93.593999999997209</v>
      </c>
      <c r="R4226" s="49">
        <f t="shared" si="405"/>
        <v>94.896000000001891</v>
      </c>
    </row>
    <row r="4227" spans="12:18" hidden="1">
      <c r="L4227" s="71"/>
      <c r="M4227" s="48">
        <v>29.93</v>
      </c>
      <c r="N4227" s="49">
        <f t="shared" si="401"/>
        <v>88.792125000001448</v>
      </c>
      <c r="O4227" s="49">
        <f t="shared" si="402"/>
        <v>90.693000000003792</v>
      </c>
      <c r="P4227" s="49">
        <f t="shared" si="403"/>
        <v>92.293874999994856</v>
      </c>
      <c r="Q4227" s="49">
        <f t="shared" si="404"/>
        <v>93.594749999997205</v>
      </c>
      <c r="R4227" s="49">
        <f t="shared" si="405"/>
        <v>94.896500000001893</v>
      </c>
    </row>
    <row r="4228" spans="12:18" hidden="1">
      <c r="L4228" s="71"/>
      <c r="M4228" s="48">
        <v>29.94</v>
      </c>
      <c r="N4228" s="49">
        <f t="shared" si="401"/>
        <v>88.79325000000145</v>
      </c>
      <c r="O4228" s="49">
        <f t="shared" si="402"/>
        <v>90.694000000003797</v>
      </c>
      <c r="P4228" s="49">
        <f t="shared" si="403"/>
        <v>92.294749999994849</v>
      </c>
      <c r="Q4228" s="49">
        <f t="shared" si="404"/>
        <v>93.595499999997202</v>
      </c>
      <c r="R4228" s="49">
        <f t="shared" si="405"/>
        <v>94.897000000001896</v>
      </c>
    </row>
    <row r="4229" spans="12:18" hidden="1">
      <c r="L4229" s="71"/>
      <c r="M4229" s="48">
        <v>29.95</v>
      </c>
      <c r="N4229" s="49">
        <f t="shared" si="401"/>
        <v>88.794375000001452</v>
      </c>
      <c r="O4229" s="49">
        <f t="shared" si="402"/>
        <v>90.695000000003802</v>
      </c>
      <c r="P4229" s="49">
        <f t="shared" si="403"/>
        <v>92.295624999994843</v>
      </c>
      <c r="Q4229" s="49">
        <f t="shared" si="404"/>
        <v>93.596249999997198</v>
      </c>
      <c r="R4229" s="49">
        <f t="shared" si="405"/>
        <v>94.897500000001898</v>
      </c>
    </row>
    <row r="4230" spans="12:18" hidden="1">
      <c r="L4230" s="71"/>
      <c r="M4230" s="48">
        <v>29.96</v>
      </c>
      <c r="N4230" s="49">
        <f t="shared" si="401"/>
        <v>88.795500000001454</v>
      </c>
      <c r="O4230" s="49">
        <f t="shared" si="402"/>
        <v>90.696000000003806</v>
      </c>
      <c r="P4230" s="49">
        <f t="shared" si="403"/>
        <v>92.296499999994836</v>
      </c>
      <c r="Q4230" s="49">
        <f t="shared" si="404"/>
        <v>93.596999999997195</v>
      </c>
      <c r="R4230" s="49">
        <f t="shared" si="405"/>
        <v>94.8980000000019</v>
      </c>
    </row>
    <row r="4231" spans="12:18" hidden="1">
      <c r="L4231" s="71"/>
      <c r="M4231" s="48">
        <v>29.97</v>
      </c>
      <c r="N4231" s="49">
        <f t="shared" si="401"/>
        <v>88.796625000001455</v>
      </c>
      <c r="O4231" s="49">
        <f t="shared" si="402"/>
        <v>90.697000000003811</v>
      </c>
      <c r="P4231" s="49">
        <f t="shared" si="403"/>
        <v>92.29737499999483</v>
      </c>
      <c r="Q4231" s="49">
        <f t="shared" si="404"/>
        <v>93.597749999997191</v>
      </c>
      <c r="R4231" s="49">
        <f t="shared" si="405"/>
        <v>94.898500000001903</v>
      </c>
    </row>
    <row r="4232" spans="12:18" hidden="1">
      <c r="L4232" s="71"/>
      <c r="M4232" s="48">
        <v>29.98</v>
      </c>
      <c r="N4232" s="49">
        <f t="shared" si="401"/>
        <v>88.797750000001457</v>
      </c>
      <c r="O4232" s="49">
        <f t="shared" si="402"/>
        <v>90.698000000003816</v>
      </c>
      <c r="P4232" s="49">
        <f t="shared" si="403"/>
        <v>92.298249999994823</v>
      </c>
      <c r="Q4232" s="49">
        <f t="shared" si="404"/>
        <v>93.598499999997188</v>
      </c>
      <c r="R4232" s="49">
        <f t="shared" si="405"/>
        <v>94.899000000001905</v>
      </c>
    </row>
    <row r="4233" spans="12:18" hidden="1">
      <c r="L4233" s="71"/>
      <c r="M4233" s="48">
        <v>29.99</v>
      </c>
      <c r="N4233" s="49">
        <f t="shared" si="401"/>
        <v>88.798875000001459</v>
      </c>
      <c r="O4233" s="49">
        <f t="shared" si="402"/>
        <v>90.699000000003821</v>
      </c>
      <c r="P4233" s="49">
        <f t="shared" si="403"/>
        <v>92.299124999994817</v>
      </c>
      <c r="Q4233" s="49">
        <f t="shared" si="404"/>
        <v>93.599249999997184</v>
      </c>
      <c r="R4233" s="49">
        <f t="shared" si="405"/>
        <v>94.899500000001908</v>
      </c>
    </row>
    <row r="4234" spans="12:18" hidden="1">
      <c r="L4234" s="71"/>
      <c r="M4234" s="48">
        <v>30</v>
      </c>
      <c r="N4234" s="49">
        <v>88.8</v>
      </c>
      <c r="O4234" s="49">
        <v>90.7</v>
      </c>
      <c r="P4234" s="49">
        <v>92.3</v>
      </c>
      <c r="Q4234" s="49">
        <v>93.6</v>
      </c>
      <c r="R4234" s="49">
        <v>94.9</v>
      </c>
    </row>
    <row r="4235" spans="12:18" hidden="1">
      <c r="L4235" s="71"/>
      <c r="M4235" s="48">
        <v>30.1</v>
      </c>
      <c r="N4235" s="49">
        <f>N4234+0.0085714285714286</f>
        <v>88.808571428571426</v>
      </c>
      <c r="O4235" s="49">
        <f>O4234+0.0071428571428571</f>
        <v>90.707142857142856</v>
      </c>
      <c r="P4235" s="49">
        <f>P4234+0.0057142857142857</f>
        <v>92.305714285714288</v>
      </c>
      <c r="Q4235" s="49">
        <f>Q4234+0.0042857142857143</f>
        <v>93.604285714285709</v>
      </c>
      <c r="R4235" s="49">
        <f>R4234+0.0042857142857143</f>
        <v>94.90428571428572</v>
      </c>
    </row>
    <row r="4236" spans="12:18" hidden="1">
      <c r="L4236" s="71"/>
      <c r="M4236" s="48">
        <v>30.2</v>
      </c>
      <c r="N4236" s="49">
        <f t="shared" ref="N4236:N4299" si="406">N4235+0.0085714285714286</f>
        <v>88.817142857142855</v>
      </c>
      <c r="O4236" s="49">
        <f t="shared" ref="O4236:O4299" si="407">O4235+0.0071428571428571</f>
        <v>90.714285714285708</v>
      </c>
      <c r="P4236" s="49">
        <f t="shared" ref="P4236:P4299" si="408">P4235+0.0057142857142857</f>
        <v>92.311428571428578</v>
      </c>
      <c r="Q4236" s="49">
        <f t="shared" ref="Q4236:R4251" si="409">Q4235+0.0042857142857143</f>
        <v>93.608571428571423</v>
      </c>
      <c r="R4236" s="49">
        <f t="shared" si="409"/>
        <v>94.908571428571435</v>
      </c>
    </row>
    <row r="4237" spans="12:18" hidden="1">
      <c r="L4237" s="71"/>
      <c r="M4237" s="48">
        <v>30.3</v>
      </c>
      <c r="N4237" s="49">
        <f t="shared" si="406"/>
        <v>88.825714285714284</v>
      </c>
      <c r="O4237" s="49">
        <f t="shared" si="407"/>
        <v>90.721428571428561</v>
      </c>
      <c r="P4237" s="49">
        <f t="shared" si="408"/>
        <v>92.317142857142869</v>
      </c>
      <c r="Q4237" s="49">
        <f t="shared" si="409"/>
        <v>93.612857142857138</v>
      </c>
      <c r="R4237" s="49">
        <f t="shared" si="409"/>
        <v>94.912857142857149</v>
      </c>
    </row>
    <row r="4238" spans="12:18" hidden="1">
      <c r="L4238" s="71"/>
      <c r="M4238" s="48">
        <v>30.4</v>
      </c>
      <c r="N4238" s="49">
        <f t="shared" si="406"/>
        <v>88.834285714285713</v>
      </c>
      <c r="O4238" s="49">
        <f t="shared" si="407"/>
        <v>90.728571428571414</v>
      </c>
      <c r="P4238" s="49">
        <f t="shared" si="408"/>
        <v>92.32285714285716</v>
      </c>
      <c r="Q4238" s="49">
        <f t="shared" si="409"/>
        <v>93.617142857142852</v>
      </c>
      <c r="R4238" s="49">
        <f t="shared" si="409"/>
        <v>94.917142857142863</v>
      </c>
    </row>
    <row r="4239" spans="12:18" hidden="1">
      <c r="L4239" s="71"/>
      <c r="M4239" s="48">
        <v>30.5</v>
      </c>
      <c r="N4239" s="49">
        <f t="shared" si="406"/>
        <v>88.842857142857142</v>
      </c>
      <c r="O4239" s="49">
        <f t="shared" si="407"/>
        <v>90.735714285714266</v>
      </c>
      <c r="P4239" s="49">
        <f t="shared" si="408"/>
        <v>92.32857142857145</v>
      </c>
      <c r="Q4239" s="49">
        <f t="shared" si="409"/>
        <v>93.621428571428567</v>
      </c>
      <c r="R4239" s="49">
        <f t="shared" si="409"/>
        <v>94.921428571428578</v>
      </c>
    </row>
    <row r="4240" spans="12:18" hidden="1">
      <c r="L4240" s="71"/>
      <c r="M4240" s="48">
        <v>30.6</v>
      </c>
      <c r="N4240" s="49">
        <f t="shared" si="406"/>
        <v>88.851428571428571</v>
      </c>
      <c r="O4240" s="49">
        <f t="shared" si="407"/>
        <v>90.742857142857119</v>
      </c>
      <c r="P4240" s="49">
        <f t="shared" si="408"/>
        <v>92.334285714285741</v>
      </c>
      <c r="Q4240" s="49">
        <f t="shared" si="409"/>
        <v>93.625714285714281</v>
      </c>
      <c r="R4240" s="49">
        <f t="shared" si="409"/>
        <v>94.925714285714292</v>
      </c>
    </row>
    <row r="4241" spans="12:18" hidden="1">
      <c r="L4241" s="71"/>
      <c r="M4241" s="48">
        <v>30.7</v>
      </c>
      <c r="N4241" s="49">
        <f t="shared" si="406"/>
        <v>88.86</v>
      </c>
      <c r="O4241" s="49">
        <f t="shared" si="407"/>
        <v>90.749999999999972</v>
      </c>
      <c r="P4241" s="49">
        <f t="shared" si="408"/>
        <v>92.340000000000032</v>
      </c>
      <c r="Q4241" s="49">
        <f t="shared" si="409"/>
        <v>93.63</v>
      </c>
      <c r="R4241" s="49">
        <f t="shared" si="409"/>
        <v>94.93</v>
      </c>
    </row>
    <row r="4242" spans="12:18" hidden="1">
      <c r="L4242" s="71"/>
      <c r="M4242" s="48">
        <v>30.8</v>
      </c>
      <c r="N4242" s="49">
        <f t="shared" si="406"/>
        <v>88.868571428571428</v>
      </c>
      <c r="O4242" s="49">
        <f t="shared" si="407"/>
        <v>90.757142857142824</v>
      </c>
      <c r="P4242" s="49">
        <f t="shared" si="408"/>
        <v>92.345714285714323</v>
      </c>
      <c r="Q4242" s="49">
        <f t="shared" si="409"/>
        <v>93.63428571428571</v>
      </c>
      <c r="R4242" s="49">
        <f t="shared" si="409"/>
        <v>94.934285714285721</v>
      </c>
    </row>
    <row r="4243" spans="12:18" hidden="1">
      <c r="L4243" s="71"/>
      <c r="M4243" s="48">
        <v>30.9</v>
      </c>
      <c r="N4243" s="49">
        <f t="shared" si="406"/>
        <v>88.877142857142857</v>
      </c>
      <c r="O4243" s="49">
        <f t="shared" si="407"/>
        <v>90.764285714285677</v>
      </c>
      <c r="P4243" s="49">
        <f t="shared" si="408"/>
        <v>92.351428571428613</v>
      </c>
      <c r="Q4243" s="49">
        <f t="shared" si="409"/>
        <v>93.638571428571424</v>
      </c>
      <c r="R4243" s="49">
        <f t="shared" si="409"/>
        <v>94.938571428571436</v>
      </c>
    </row>
    <row r="4244" spans="12:18" hidden="1">
      <c r="L4244" s="71"/>
      <c r="M4244" s="48">
        <v>31</v>
      </c>
      <c r="N4244" s="49">
        <f t="shared" si="406"/>
        <v>88.885714285714286</v>
      </c>
      <c r="O4244" s="49">
        <f t="shared" si="407"/>
        <v>90.77142857142853</v>
      </c>
      <c r="P4244" s="49">
        <f t="shared" si="408"/>
        <v>92.357142857142904</v>
      </c>
      <c r="Q4244" s="49">
        <f t="shared" si="409"/>
        <v>93.642857142857139</v>
      </c>
      <c r="R4244" s="49">
        <f t="shared" si="409"/>
        <v>94.94285714285715</v>
      </c>
    </row>
    <row r="4245" spans="12:18" hidden="1">
      <c r="L4245" s="71"/>
      <c r="M4245" s="48">
        <v>31.1</v>
      </c>
      <c r="N4245" s="49">
        <f t="shared" si="406"/>
        <v>88.894285714285715</v>
      </c>
      <c r="O4245" s="49">
        <f t="shared" si="407"/>
        <v>90.778571428571382</v>
      </c>
      <c r="P4245" s="49">
        <f t="shared" si="408"/>
        <v>92.362857142857195</v>
      </c>
      <c r="Q4245" s="49">
        <f t="shared" si="409"/>
        <v>93.647142857142853</v>
      </c>
      <c r="R4245" s="49">
        <f t="shared" si="409"/>
        <v>94.947142857142865</v>
      </c>
    </row>
    <row r="4246" spans="12:18" hidden="1">
      <c r="L4246" s="71"/>
      <c r="M4246" s="48">
        <v>31.2</v>
      </c>
      <c r="N4246" s="49">
        <f t="shared" si="406"/>
        <v>88.902857142857144</v>
      </c>
      <c r="O4246" s="49">
        <f t="shared" si="407"/>
        <v>90.785714285714235</v>
      </c>
      <c r="P4246" s="49">
        <f t="shared" si="408"/>
        <v>92.368571428571485</v>
      </c>
      <c r="Q4246" s="49">
        <f t="shared" si="409"/>
        <v>93.651428571428568</v>
      </c>
      <c r="R4246" s="49">
        <f t="shared" si="409"/>
        <v>94.951428571428579</v>
      </c>
    </row>
    <row r="4247" spans="12:18" hidden="1">
      <c r="L4247" s="71"/>
      <c r="M4247" s="48">
        <v>31.3</v>
      </c>
      <c r="N4247" s="49">
        <f t="shared" si="406"/>
        <v>88.911428571428573</v>
      </c>
      <c r="O4247" s="49">
        <f t="shared" si="407"/>
        <v>90.792857142857088</v>
      </c>
      <c r="P4247" s="49">
        <f t="shared" si="408"/>
        <v>92.374285714285776</v>
      </c>
      <c r="Q4247" s="49">
        <f t="shared" si="409"/>
        <v>93.655714285714282</v>
      </c>
      <c r="R4247" s="49">
        <f t="shared" si="409"/>
        <v>94.955714285714294</v>
      </c>
    </row>
    <row r="4248" spans="12:18" hidden="1">
      <c r="L4248" s="71"/>
      <c r="M4248" s="48">
        <v>31.4</v>
      </c>
      <c r="N4248" s="49">
        <f t="shared" si="406"/>
        <v>88.92</v>
      </c>
      <c r="O4248" s="49">
        <f t="shared" si="407"/>
        <v>90.79999999999994</v>
      </c>
      <c r="P4248" s="49">
        <f t="shared" si="408"/>
        <v>92.380000000000067</v>
      </c>
      <c r="Q4248" s="49">
        <f t="shared" si="409"/>
        <v>93.66</v>
      </c>
      <c r="R4248" s="49">
        <f t="shared" si="409"/>
        <v>94.960000000000008</v>
      </c>
    </row>
    <row r="4249" spans="12:18" hidden="1">
      <c r="L4249" s="71"/>
      <c r="M4249" s="48">
        <v>31.5</v>
      </c>
      <c r="N4249" s="49">
        <f t="shared" si="406"/>
        <v>88.928571428571431</v>
      </c>
      <c r="O4249" s="49">
        <f t="shared" si="407"/>
        <v>90.807142857142793</v>
      </c>
      <c r="P4249" s="49">
        <f t="shared" si="408"/>
        <v>92.385714285714357</v>
      </c>
      <c r="Q4249" s="49">
        <f t="shared" si="409"/>
        <v>93.664285714285711</v>
      </c>
      <c r="R4249" s="49">
        <f t="shared" si="409"/>
        <v>94.964285714285722</v>
      </c>
    </row>
    <row r="4250" spans="12:18" hidden="1">
      <c r="L4250" s="71"/>
      <c r="M4250" s="48">
        <v>31.6</v>
      </c>
      <c r="N4250" s="49">
        <f t="shared" si="406"/>
        <v>88.937142857142859</v>
      </c>
      <c r="O4250" s="49">
        <f t="shared" si="407"/>
        <v>90.814285714285646</v>
      </c>
      <c r="P4250" s="49">
        <f t="shared" si="408"/>
        <v>92.391428571428648</v>
      </c>
      <c r="Q4250" s="49">
        <f t="shared" si="409"/>
        <v>93.668571428571425</v>
      </c>
      <c r="R4250" s="49">
        <f t="shared" si="409"/>
        <v>94.968571428571437</v>
      </c>
    </row>
    <row r="4251" spans="12:18" hidden="1">
      <c r="L4251" s="71"/>
      <c r="M4251" s="48">
        <v>31.7</v>
      </c>
      <c r="N4251" s="49">
        <f t="shared" si="406"/>
        <v>88.945714285714288</v>
      </c>
      <c r="O4251" s="49">
        <f t="shared" si="407"/>
        <v>90.821428571428498</v>
      </c>
      <c r="P4251" s="49">
        <f t="shared" si="408"/>
        <v>92.397142857142939</v>
      </c>
      <c r="Q4251" s="49">
        <f t="shared" si="409"/>
        <v>93.67285714285714</v>
      </c>
      <c r="R4251" s="49">
        <f t="shared" si="409"/>
        <v>94.972857142857151</v>
      </c>
    </row>
    <row r="4252" spans="12:18" hidden="1">
      <c r="L4252" s="71"/>
      <c r="M4252" s="48">
        <v>31.8</v>
      </c>
      <c r="N4252" s="49">
        <f t="shared" si="406"/>
        <v>88.954285714285717</v>
      </c>
      <c r="O4252" s="49">
        <f t="shared" si="407"/>
        <v>90.828571428571351</v>
      </c>
      <c r="P4252" s="49">
        <f t="shared" si="408"/>
        <v>92.402857142857229</v>
      </c>
      <c r="Q4252" s="49">
        <f t="shared" ref="Q4252:R4267" si="410">Q4251+0.0042857142857143</f>
        <v>93.677142857142854</v>
      </c>
      <c r="R4252" s="49">
        <f t="shared" si="410"/>
        <v>94.977142857142866</v>
      </c>
    </row>
    <row r="4253" spans="12:18" hidden="1">
      <c r="L4253" s="71"/>
      <c r="M4253" s="48">
        <v>31.9</v>
      </c>
      <c r="N4253" s="49">
        <f t="shared" si="406"/>
        <v>88.962857142857146</v>
      </c>
      <c r="O4253" s="49">
        <f t="shared" si="407"/>
        <v>90.835714285714204</v>
      </c>
      <c r="P4253" s="49">
        <f t="shared" si="408"/>
        <v>92.40857142857152</v>
      </c>
      <c r="Q4253" s="49">
        <f t="shared" si="410"/>
        <v>93.681428571428569</v>
      </c>
      <c r="R4253" s="49">
        <f t="shared" si="410"/>
        <v>94.98142857142858</v>
      </c>
    </row>
    <row r="4254" spans="12:18" hidden="1">
      <c r="L4254" s="71"/>
      <c r="M4254" s="48">
        <v>32</v>
      </c>
      <c r="N4254" s="49">
        <f t="shared" si="406"/>
        <v>88.971428571428575</v>
      </c>
      <c r="O4254" s="49">
        <f t="shared" si="407"/>
        <v>90.842857142857056</v>
      </c>
      <c r="P4254" s="49">
        <f t="shared" si="408"/>
        <v>92.414285714285811</v>
      </c>
      <c r="Q4254" s="49">
        <f t="shared" si="410"/>
        <v>93.685714285714283</v>
      </c>
      <c r="R4254" s="49">
        <f t="shared" si="410"/>
        <v>94.985714285714295</v>
      </c>
    </row>
    <row r="4255" spans="12:18" hidden="1">
      <c r="L4255" s="71"/>
      <c r="M4255" s="48">
        <v>32.1</v>
      </c>
      <c r="N4255" s="49">
        <f t="shared" si="406"/>
        <v>88.98</v>
      </c>
      <c r="O4255" s="49">
        <f t="shared" si="407"/>
        <v>90.849999999999909</v>
      </c>
      <c r="P4255" s="49">
        <f t="shared" si="408"/>
        <v>92.420000000000101</v>
      </c>
      <c r="Q4255" s="49">
        <f t="shared" si="410"/>
        <v>93.69</v>
      </c>
      <c r="R4255" s="49">
        <f t="shared" si="410"/>
        <v>94.990000000000009</v>
      </c>
    </row>
    <row r="4256" spans="12:18" hidden="1">
      <c r="L4256" s="71"/>
      <c r="M4256" s="48">
        <v>32.200000000000003</v>
      </c>
      <c r="N4256" s="49">
        <f t="shared" si="406"/>
        <v>88.988571428571433</v>
      </c>
      <c r="O4256" s="49">
        <f t="shared" si="407"/>
        <v>90.857142857142762</v>
      </c>
      <c r="P4256" s="49">
        <f t="shared" si="408"/>
        <v>92.425714285714392</v>
      </c>
      <c r="Q4256" s="49">
        <f t="shared" si="410"/>
        <v>93.694285714285712</v>
      </c>
      <c r="R4256" s="49">
        <f t="shared" si="410"/>
        <v>94.994285714285724</v>
      </c>
    </row>
    <row r="4257" spans="12:18" hidden="1">
      <c r="L4257" s="71"/>
      <c r="M4257" s="48">
        <v>32.299999999999997</v>
      </c>
      <c r="N4257" s="49">
        <f t="shared" si="406"/>
        <v>88.997142857142862</v>
      </c>
      <c r="O4257" s="49">
        <f t="shared" si="407"/>
        <v>90.864285714285614</v>
      </c>
      <c r="P4257" s="49">
        <f t="shared" si="408"/>
        <v>92.431428571428683</v>
      </c>
      <c r="Q4257" s="49">
        <f t="shared" si="410"/>
        <v>93.698571428571427</v>
      </c>
      <c r="R4257" s="49">
        <f t="shared" si="410"/>
        <v>94.998571428571438</v>
      </c>
    </row>
    <row r="4258" spans="12:18" hidden="1">
      <c r="L4258" s="71"/>
      <c r="M4258" s="48">
        <v>32.4</v>
      </c>
      <c r="N4258" s="49">
        <f t="shared" si="406"/>
        <v>89.005714285714291</v>
      </c>
      <c r="O4258" s="49">
        <f t="shared" si="407"/>
        <v>90.871428571428467</v>
      </c>
      <c r="P4258" s="49">
        <f t="shared" si="408"/>
        <v>92.437142857142973</v>
      </c>
      <c r="Q4258" s="49">
        <f t="shared" si="410"/>
        <v>93.702857142857141</v>
      </c>
      <c r="R4258" s="49">
        <f t="shared" si="410"/>
        <v>95.002857142857152</v>
      </c>
    </row>
    <row r="4259" spans="12:18" hidden="1">
      <c r="L4259" s="71"/>
      <c r="M4259" s="48">
        <v>32.5</v>
      </c>
      <c r="N4259" s="49">
        <f t="shared" si="406"/>
        <v>89.01428571428572</v>
      </c>
      <c r="O4259" s="49">
        <f t="shared" si="407"/>
        <v>90.87857142857132</v>
      </c>
      <c r="P4259" s="49">
        <f t="shared" si="408"/>
        <v>92.442857142857264</v>
      </c>
      <c r="Q4259" s="49">
        <f t="shared" si="410"/>
        <v>93.707142857142856</v>
      </c>
      <c r="R4259" s="49">
        <f t="shared" si="410"/>
        <v>95.007142857142867</v>
      </c>
    </row>
    <row r="4260" spans="12:18" hidden="1">
      <c r="L4260" s="71"/>
      <c r="M4260" s="48">
        <v>32.6</v>
      </c>
      <c r="N4260" s="49">
        <f t="shared" si="406"/>
        <v>89.022857142857148</v>
      </c>
      <c r="O4260" s="49">
        <f t="shared" si="407"/>
        <v>90.885714285714172</v>
      </c>
      <c r="P4260" s="49">
        <f t="shared" si="408"/>
        <v>92.448571428571555</v>
      </c>
      <c r="Q4260" s="49">
        <f t="shared" si="410"/>
        <v>93.71142857142857</v>
      </c>
      <c r="R4260" s="49">
        <f t="shared" si="410"/>
        <v>95.011428571428581</v>
      </c>
    </row>
    <row r="4261" spans="12:18" hidden="1">
      <c r="L4261" s="71"/>
      <c r="M4261" s="48">
        <v>32.700000000000003</v>
      </c>
      <c r="N4261" s="49">
        <f t="shared" si="406"/>
        <v>89.031428571428577</v>
      </c>
      <c r="O4261" s="49">
        <f t="shared" si="407"/>
        <v>90.892857142857025</v>
      </c>
      <c r="P4261" s="49">
        <f t="shared" si="408"/>
        <v>92.454285714285845</v>
      </c>
      <c r="Q4261" s="49">
        <f t="shared" si="410"/>
        <v>93.715714285714284</v>
      </c>
      <c r="R4261" s="49">
        <f t="shared" si="410"/>
        <v>95.015714285714296</v>
      </c>
    </row>
    <row r="4262" spans="12:18" hidden="1">
      <c r="L4262" s="71"/>
      <c r="M4262" s="48">
        <v>32.799999999999997</v>
      </c>
      <c r="N4262" s="49">
        <f t="shared" si="406"/>
        <v>89.04</v>
      </c>
      <c r="O4262" s="49">
        <f t="shared" si="407"/>
        <v>90.899999999999878</v>
      </c>
      <c r="P4262" s="49">
        <f t="shared" si="408"/>
        <v>92.460000000000136</v>
      </c>
      <c r="Q4262" s="49">
        <f t="shared" si="410"/>
        <v>93.72</v>
      </c>
      <c r="R4262" s="49">
        <f t="shared" si="410"/>
        <v>95.02000000000001</v>
      </c>
    </row>
    <row r="4263" spans="12:18" hidden="1">
      <c r="L4263" s="71"/>
      <c r="M4263" s="48">
        <v>32.9</v>
      </c>
      <c r="N4263" s="49">
        <f t="shared" si="406"/>
        <v>89.048571428571435</v>
      </c>
      <c r="O4263" s="49">
        <f t="shared" si="407"/>
        <v>90.90714285714273</v>
      </c>
      <c r="P4263" s="49">
        <f t="shared" si="408"/>
        <v>92.465714285714427</v>
      </c>
      <c r="Q4263" s="49">
        <f t="shared" si="410"/>
        <v>93.724285714285713</v>
      </c>
      <c r="R4263" s="49">
        <f t="shared" si="410"/>
        <v>95.024285714285725</v>
      </c>
    </row>
    <row r="4264" spans="12:18" hidden="1">
      <c r="L4264" s="71"/>
      <c r="M4264" s="48">
        <v>33</v>
      </c>
      <c r="N4264" s="49">
        <f t="shared" si="406"/>
        <v>89.057142857142864</v>
      </c>
      <c r="O4264" s="49">
        <f t="shared" si="407"/>
        <v>90.914285714285583</v>
      </c>
      <c r="P4264" s="49">
        <f t="shared" si="408"/>
        <v>92.471428571428717</v>
      </c>
      <c r="Q4264" s="49">
        <f t="shared" si="410"/>
        <v>93.728571428571428</v>
      </c>
      <c r="R4264" s="49">
        <f t="shared" si="410"/>
        <v>95.028571428571439</v>
      </c>
    </row>
    <row r="4265" spans="12:18" hidden="1">
      <c r="L4265" s="71"/>
      <c r="M4265" s="48">
        <v>33.1</v>
      </c>
      <c r="N4265" s="49">
        <f t="shared" si="406"/>
        <v>89.065714285714293</v>
      </c>
      <c r="O4265" s="49">
        <f t="shared" si="407"/>
        <v>90.921428571428436</v>
      </c>
      <c r="P4265" s="49">
        <f t="shared" si="408"/>
        <v>92.477142857143008</v>
      </c>
      <c r="Q4265" s="49">
        <f t="shared" si="410"/>
        <v>93.732857142857142</v>
      </c>
      <c r="R4265" s="49">
        <f t="shared" si="410"/>
        <v>95.032857142857154</v>
      </c>
    </row>
    <row r="4266" spans="12:18" hidden="1">
      <c r="L4266" s="71"/>
      <c r="M4266" s="48">
        <v>33.200000000000003</v>
      </c>
      <c r="N4266" s="49">
        <f t="shared" si="406"/>
        <v>89.074285714285722</v>
      </c>
      <c r="O4266" s="49">
        <f t="shared" si="407"/>
        <v>90.928571428571288</v>
      </c>
      <c r="P4266" s="49">
        <f t="shared" si="408"/>
        <v>92.482857142857299</v>
      </c>
      <c r="Q4266" s="49">
        <f t="shared" si="410"/>
        <v>93.737142857142857</v>
      </c>
      <c r="R4266" s="49">
        <f t="shared" si="410"/>
        <v>95.037142857142868</v>
      </c>
    </row>
    <row r="4267" spans="12:18" hidden="1">
      <c r="L4267" s="71"/>
      <c r="M4267" s="48">
        <v>33.299999999999997</v>
      </c>
      <c r="N4267" s="49">
        <f t="shared" si="406"/>
        <v>89.082857142857151</v>
      </c>
      <c r="O4267" s="49">
        <f t="shared" si="407"/>
        <v>90.935714285714141</v>
      </c>
      <c r="P4267" s="49">
        <f t="shared" si="408"/>
        <v>92.488571428571589</v>
      </c>
      <c r="Q4267" s="49">
        <f t="shared" si="410"/>
        <v>93.741428571428571</v>
      </c>
      <c r="R4267" s="49">
        <f t="shared" si="410"/>
        <v>95.041428571428582</v>
      </c>
    </row>
    <row r="4268" spans="12:18" hidden="1">
      <c r="L4268" s="71"/>
      <c r="M4268" s="48">
        <v>33.4</v>
      </c>
      <c r="N4268" s="49">
        <f t="shared" si="406"/>
        <v>89.09142857142858</v>
      </c>
      <c r="O4268" s="49">
        <f t="shared" si="407"/>
        <v>90.942857142856994</v>
      </c>
      <c r="P4268" s="49">
        <f t="shared" si="408"/>
        <v>92.49428571428588</v>
      </c>
      <c r="Q4268" s="49">
        <f t="shared" ref="Q4268:R4283" si="411">Q4267+0.0042857142857143</f>
        <v>93.745714285714286</v>
      </c>
      <c r="R4268" s="49">
        <f t="shared" si="411"/>
        <v>95.045714285714297</v>
      </c>
    </row>
    <row r="4269" spans="12:18" hidden="1">
      <c r="L4269" s="71"/>
      <c r="M4269" s="48">
        <v>33.5</v>
      </c>
      <c r="N4269" s="49">
        <f t="shared" si="406"/>
        <v>89.100000000000009</v>
      </c>
      <c r="O4269" s="49">
        <f t="shared" si="407"/>
        <v>90.949999999999847</v>
      </c>
      <c r="P4269" s="49">
        <f t="shared" si="408"/>
        <v>92.500000000000171</v>
      </c>
      <c r="Q4269" s="49">
        <f t="shared" si="411"/>
        <v>93.75</v>
      </c>
      <c r="R4269" s="49">
        <f t="shared" si="411"/>
        <v>95.050000000000011</v>
      </c>
    </row>
    <row r="4270" spans="12:18" hidden="1">
      <c r="L4270" s="71"/>
      <c r="M4270" s="48">
        <v>33.6</v>
      </c>
      <c r="N4270" s="49">
        <f t="shared" si="406"/>
        <v>89.108571428571437</v>
      </c>
      <c r="O4270" s="49">
        <f t="shared" si="407"/>
        <v>90.957142857142699</v>
      </c>
      <c r="P4270" s="49">
        <f t="shared" si="408"/>
        <v>92.505714285714461</v>
      </c>
      <c r="Q4270" s="49">
        <f t="shared" si="411"/>
        <v>93.754285714285714</v>
      </c>
      <c r="R4270" s="49">
        <f t="shared" si="411"/>
        <v>95.054285714285726</v>
      </c>
    </row>
    <row r="4271" spans="12:18" hidden="1">
      <c r="L4271" s="71"/>
      <c r="M4271" s="48">
        <v>33.700000000000003</v>
      </c>
      <c r="N4271" s="49">
        <f t="shared" si="406"/>
        <v>89.117142857142866</v>
      </c>
      <c r="O4271" s="49">
        <f t="shared" si="407"/>
        <v>90.964285714285552</v>
      </c>
      <c r="P4271" s="49">
        <f t="shared" si="408"/>
        <v>92.511428571428752</v>
      </c>
      <c r="Q4271" s="49">
        <f t="shared" si="411"/>
        <v>93.758571428571429</v>
      </c>
      <c r="R4271" s="49">
        <f t="shared" si="411"/>
        <v>95.05857142857144</v>
      </c>
    </row>
    <row r="4272" spans="12:18" hidden="1">
      <c r="L4272" s="71"/>
      <c r="M4272" s="48">
        <v>33.799999999999997</v>
      </c>
      <c r="N4272" s="49">
        <f t="shared" si="406"/>
        <v>89.125714285714295</v>
      </c>
      <c r="O4272" s="49">
        <f t="shared" si="407"/>
        <v>90.971428571428405</v>
      </c>
      <c r="P4272" s="49">
        <f t="shared" si="408"/>
        <v>92.517142857143043</v>
      </c>
      <c r="Q4272" s="49">
        <f t="shared" si="411"/>
        <v>93.762857142857143</v>
      </c>
      <c r="R4272" s="49">
        <f t="shared" si="411"/>
        <v>95.062857142857155</v>
      </c>
    </row>
    <row r="4273" spans="12:18" hidden="1">
      <c r="L4273" s="71"/>
      <c r="M4273" s="48">
        <v>33.9</v>
      </c>
      <c r="N4273" s="49">
        <f t="shared" si="406"/>
        <v>89.134285714285724</v>
      </c>
      <c r="O4273" s="49">
        <f t="shared" si="407"/>
        <v>90.978571428571257</v>
      </c>
      <c r="P4273" s="49">
        <f t="shared" si="408"/>
        <v>92.522857142857333</v>
      </c>
      <c r="Q4273" s="49">
        <f t="shared" si="411"/>
        <v>93.767142857142858</v>
      </c>
      <c r="R4273" s="49">
        <f t="shared" si="411"/>
        <v>95.067142857142869</v>
      </c>
    </row>
    <row r="4274" spans="12:18" hidden="1">
      <c r="L4274" s="71"/>
      <c r="M4274" s="48">
        <v>34</v>
      </c>
      <c r="N4274" s="49">
        <f t="shared" si="406"/>
        <v>89.142857142857153</v>
      </c>
      <c r="O4274" s="49">
        <f t="shared" si="407"/>
        <v>90.98571428571411</v>
      </c>
      <c r="P4274" s="49">
        <f t="shared" si="408"/>
        <v>92.528571428571624</v>
      </c>
      <c r="Q4274" s="49">
        <f t="shared" si="411"/>
        <v>93.771428571428572</v>
      </c>
      <c r="R4274" s="49">
        <f t="shared" si="411"/>
        <v>95.071428571428584</v>
      </c>
    </row>
    <row r="4275" spans="12:18" hidden="1">
      <c r="L4275" s="71"/>
      <c r="M4275" s="48">
        <v>34.1</v>
      </c>
      <c r="N4275" s="49">
        <f t="shared" si="406"/>
        <v>89.151428571428582</v>
      </c>
      <c r="O4275" s="49">
        <f t="shared" si="407"/>
        <v>90.992857142856963</v>
      </c>
      <c r="P4275" s="49">
        <f t="shared" si="408"/>
        <v>92.534285714285915</v>
      </c>
      <c r="Q4275" s="49">
        <f t="shared" si="411"/>
        <v>93.775714285714287</v>
      </c>
      <c r="R4275" s="49">
        <f t="shared" si="411"/>
        <v>95.075714285714298</v>
      </c>
    </row>
    <row r="4276" spans="12:18" hidden="1">
      <c r="L4276" s="71"/>
      <c r="M4276" s="48">
        <v>34.200000000000003</v>
      </c>
      <c r="N4276" s="49">
        <f t="shared" si="406"/>
        <v>89.160000000000011</v>
      </c>
      <c r="O4276" s="49">
        <f t="shared" si="407"/>
        <v>90.999999999999815</v>
      </c>
      <c r="P4276" s="49">
        <f t="shared" si="408"/>
        <v>92.540000000000205</v>
      </c>
      <c r="Q4276" s="49">
        <f t="shared" si="411"/>
        <v>93.78</v>
      </c>
      <c r="R4276" s="49">
        <f t="shared" si="411"/>
        <v>95.080000000000013</v>
      </c>
    </row>
    <row r="4277" spans="12:18" hidden="1">
      <c r="L4277" s="71"/>
      <c r="M4277" s="48">
        <v>34.299999999999997</v>
      </c>
      <c r="N4277" s="49">
        <f t="shared" si="406"/>
        <v>89.16857142857144</v>
      </c>
      <c r="O4277" s="49">
        <f t="shared" si="407"/>
        <v>91.007142857142668</v>
      </c>
      <c r="P4277" s="49">
        <f t="shared" si="408"/>
        <v>92.545714285714496</v>
      </c>
      <c r="Q4277" s="49">
        <f t="shared" si="411"/>
        <v>93.784285714285716</v>
      </c>
      <c r="R4277" s="49">
        <f t="shared" si="411"/>
        <v>95.084285714285727</v>
      </c>
    </row>
    <row r="4278" spans="12:18" hidden="1">
      <c r="L4278" s="71"/>
      <c r="M4278" s="48">
        <v>34.4</v>
      </c>
      <c r="N4278" s="49">
        <f t="shared" si="406"/>
        <v>89.177142857142869</v>
      </c>
      <c r="O4278" s="49">
        <f t="shared" si="407"/>
        <v>91.014285714285521</v>
      </c>
      <c r="P4278" s="49">
        <f t="shared" si="408"/>
        <v>92.551428571428787</v>
      </c>
      <c r="Q4278" s="49">
        <f t="shared" si="411"/>
        <v>93.78857142857143</v>
      </c>
      <c r="R4278" s="49">
        <f t="shared" si="411"/>
        <v>95.088571428571441</v>
      </c>
    </row>
    <row r="4279" spans="12:18" hidden="1">
      <c r="L4279" s="71"/>
      <c r="M4279" s="48">
        <v>34.5</v>
      </c>
      <c r="N4279" s="49">
        <f t="shared" si="406"/>
        <v>89.185714285714297</v>
      </c>
      <c r="O4279" s="49">
        <f t="shared" si="407"/>
        <v>91.021428571428373</v>
      </c>
      <c r="P4279" s="49">
        <f t="shared" si="408"/>
        <v>92.557142857143077</v>
      </c>
      <c r="Q4279" s="49">
        <f t="shared" si="411"/>
        <v>93.792857142857144</v>
      </c>
      <c r="R4279" s="49">
        <f t="shared" si="411"/>
        <v>95.092857142857156</v>
      </c>
    </row>
    <row r="4280" spans="12:18" hidden="1">
      <c r="L4280" s="71"/>
      <c r="M4280" s="48">
        <v>34.6</v>
      </c>
      <c r="N4280" s="49">
        <f t="shared" si="406"/>
        <v>89.194285714285726</v>
      </c>
      <c r="O4280" s="49">
        <f t="shared" si="407"/>
        <v>91.028571428571226</v>
      </c>
      <c r="P4280" s="49">
        <f t="shared" si="408"/>
        <v>92.562857142857368</v>
      </c>
      <c r="Q4280" s="49">
        <f t="shared" si="411"/>
        <v>93.797142857142859</v>
      </c>
      <c r="R4280" s="49">
        <f t="shared" si="411"/>
        <v>95.09714285714287</v>
      </c>
    </row>
    <row r="4281" spans="12:18" hidden="1">
      <c r="L4281" s="71"/>
      <c r="M4281" s="48">
        <v>34.700000000000003</v>
      </c>
      <c r="N4281" s="49">
        <f t="shared" si="406"/>
        <v>89.202857142857155</v>
      </c>
      <c r="O4281" s="49">
        <f t="shared" si="407"/>
        <v>91.035714285714079</v>
      </c>
      <c r="P4281" s="49">
        <f t="shared" si="408"/>
        <v>92.568571428571659</v>
      </c>
      <c r="Q4281" s="49">
        <f t="shared" si="411"/>
        <v>93.801428571428573</v>
      </c>
      <c r="R4281" s="49">
        <f t="shared" si="411"/>
        <v>95.101428571428585</v>
      </c>
    </row>
    <row r="4282" spans="12:18" hidden="1">
      <c r="L4282" s="71"/>
      <c r="M4282" s="48">
        <v>34.799999999999997</v>
      </c>
      <c r="N4282" s="49">
        <f t="shared" si="406"/>
        <v>89.211428571428584</v>
      </c>
      <c r="O4282" s="49">
        <f t="shared" si="407"/>
        <v>91.042857142856931</v>
      </c>
      <c r="P4282" s="49">
        <f t="shared" si="408"/>
        <v>92.574285714285949</v>
      </c>
      <c r="Q4282" s="49">
        <f t="shared" si="411"/>
        <v>93.805714285714288</v>
      </c>
      <c r="R4282" s="49">
        <f t="shared" si="411"/>
        <v>95.105714285714299</v>
      </c>
    </row>
    <row r="4283" spans="12:18" hidden="1">
      <c r="L4283" s="71"/>
      <c r="M4283" s="48">
        <v>34.9</v>
      </c>
      <c r="N4283" s="49">
        <f t="shared" si="406"/>
        <v>89.220000000000013</v>
      </c>
      <c r="O4283" s="49">
        <f t="shared" si="407"/>
        <v>91.049999999999784</v>
      </c>
      <c r="P4283" s="49">
        <f t="shared" si="408"/>
        <v>92.58000000000024</v>
      </c>
      <c r="Q4283" s="49">
        <f t="shared" si="411"/>
        <v>93.81</v>
      </c>
      <c r="R4283" s="49">
        <f t="shared" si="411"/>
        <v>95.110000000000014</v>
      </c>
    </row>
    <row r="4284" spans="12:18" hidden="1">
      <c r="L4284" s="71"/>
      <c r="M4284" s="48">
        <v>35</v>
      </c>
      <c r="N4284" s="49">
        <f t="shared" si="406"/>
        <v>89.228571428571442</v>
      </c>
      <c r="O4284" s="49">
        <f t="shared" si="407"/>
        <v>91.057142857142637</v>
      </c>
      <c r="P4284" s="49">
        <f t="shared" si="408"/>
        <v>92.585714285714531</v>
      </c>
      <c r="Q4284" s="49">
        <f t="shared" ref="Q4284:R4299" si="412">Q4283+0.0042857142857143</f>
        <v>93.814285714285717</v>
      </c>
      <c r="R4284" s="49">
        <f t="shared" si="412"/>
        <v>95.114285714285728</v>
      </c>
    </row>
    <row r="4285" spans="12:18" hidden="1">
      <c r="L4285" s="71"/>
      <c r="M4285" s="48">
        <v>35.1</v>
      </c>
      <c r="N4285" s="49">
        <f t="shared" si="406"/>
        <v>89.237142857142871</v>
      </c>
      <c r="O4285" s="49">
        <f t="shared" si="407"/>
        <v>91.064285714285489</v>
      </c>
      <c r="P4285" s="49">
        <f t="shared" si="408"/>
        <v>92.591428571428821</v>
      </c>
      <c r="Q4285" s="49">
        <f t="shared" si="412"/>
        <v>93.818571428571431</v>
      </c>
      <c r="R4285" s="49">
        <f t="shared" si="412"/>
        <v>95.118571428571443</v>
      </c>
    </row>
    <row r="4286" spans="12:18" hidden="1">
      <c r="L4286" s="71"/>
      <c r="M4286" s="48">
        <v>35.200000000000003</v>
      </c>
      <c r="N4286" s="49">
        <f t="shared" si="406"/>
        <v>89.2457142857143</v>
      </c>
      <c r="O4286" s="49">
        <f t="shared" si="407"/>
        <v>91.071428571428342</v>
      </c>
      <c r="P4286" s="49">
        <f t="shared" si="408"/>
        <v>92.597142857143112</v>
      </c>
      <c r="Q4286" s="49">
        <f t="shared" si="412"/>
        <v>93.822857142857146</v>
      </c>
      <c r="R4286" s="49">
        <f t="shared" si="412"/>
        <v>95.122857142857157</v>
      </c>
    </row>
    <row r="4287" spans="12:18" hidden="1">
      <c r="L4287" s="71"/>
      <c r="M4287" s="48">
        <v>35.299999999999997</v>
      </c>
      <c r="N4287" s="49">
        <f t="shared" si="406"/>
        <v>89.254285714285729</v>
      </c>
      <c r="O4287" s="49">
        <f t="shared" si="407"/>
        <v>91.078571428571195</v>
      </c>
      <c r="P4287" s="49">
        <f t="shared" si="408"/>
        <v>92.602857142857403</v>
      </c>
      <c r="Q4287" s="49">
        <f t="shared" si="412"/>
        <v>93.82714285714286</v>
      </c>
      <c r="R4287" s="49">
        <f t="shared" si="412"/>
        <v>95.127142857142871</v>
      </c>
    </row>
    <row r="4288" spans="12:18" hidden="1">
      <c r="L4288" s="71"/>
      <c r="M4288" s="48">
        <v>35.4</v>
      </c>
      <c r="N4288" s="49">
        <f t="shared" si="406"/>
        <v>89.262857142857158</v>
      </c>
      <c r="O4288" s="49">
        <f t="shared" si="407"/>
        <v>91.085714285714047</v>
      </c>
      <c r="P4288" s="49">
        <f t="shared" si="408"/>
        <v>92.608571428571693</v>
      </c>
      <c r="Q4288" s="49">
        <f t="shared" si="412"/>
        <v>93.831428571428575</v>
      </c>
      <c r="R4288" s="49">
        <f t="shared" si="412"/>
        <v>95.131428571428586</v>
      </c>
    </row>
    <row r="4289" spans="12:18" hidden="1">
      <c r="L4289" s="71"/>
      <c r="M4289" s="48">
        <v>35.5</v>
      </c>
      <c r="N4289" s="49">
        <f t="shared" si="406"/>
        <v>89.271428571428586</v>
      </c>
      <c r="O4289" s="49">
        <f t="shared" si="407"/>
        <v>91.0928571428569</v>
      </c>
      <c r="P4289" s="49">
        <f t="shared" si="408"/>
        <v>92.614285714285984</v>
      </c>
      <c r="Q4289" s="49">
        <f t="shared" si="412"/>
        <v>93.835714285714289</v>
      </c>
      <c r="R4289" s="49">
        <f t="shared" si="412"/>
        <v>95.1357142857143</v>
      </c>
    </row>
    <row r="4290" spans="12:18" hidden="1">
      <c r="L4290" s="71"/>
      <c r="M4290" s="48">
        <v>35.6</v>
      </c>
      <c r="N4290" s="49">
        <f t="shared" si="406"/>
        <v>89.280000000000015</v>
      </c>
      <c r="O4290" s="49">
        <f t="shared" si="407"/>
        <v>91.099999999999753</v>
      </c>
      <c r="P4290" s="49">
        <f t="shared" si="408"/>
        <v>92.620000000000275</v>
      </c>
      <c r="Q4290" s="49">
        <f t="shared" si="412"/>
        <v>93.84</v>
      </c>
      <c r="R4290" s="49">
        <f t="shared" si="412"/>
        <v>95.140000000000015</v>
      </c>
    </row>
    <row r="4291" spans="12:18" hidden="1">
      <c r="L4291" s="71"/>
      <c r="M4291" s="48">
        <v>35.700000000000003</v>
      </c>
      <c r="N4291" s="49">
        <f t="shared" si="406"/>
        <v>89.288571428571444</v>
      </c>
      <c r="O4291" s="49">
        <f t="shared" si="407"/>
        <v>91.107142857142605</v>
      </c>
      <c r="P4291" s="49">
        <f t="shared" si="408"/>
        <v>92.625714285714565</v>
      </c>
      <c r="Q4291" s="49">
        <f t="shared" si="412"/>
        <v>93.844285714285718</v>
      </c>
      <c r="R4291" s="49">
        <f t="shared" si="412"/>
        <v>95.144285714285729</v>
      </c>
    </row>
    <row r="4292" spans="12:18" hidden="1">
      <c r="L4292" s="71"/>
      <c r="M4292" s="48">
        <v>35.799999999999997</v>
      </c>
      <c r="N4292" s="49">
        <f t="shared" si="406"/>
        <v>89.297142857142873</v>
      </c>
      <c r="O4292" s="49">
        <f t="shared" si="407"/>
        <v>91.114285714285458</v>
      </c>
      <c r="P4292" s="49">
        <f t="shared" si="408"/>
        <v>92.631428571428856</v>
      </c>
      <c r="Q4292" s="49">
        <f t="shared" si="412"/>
        <v>93.848571428571432</v>
      </c>
      <c r="R4292" s="49">
        <f t="shared" si="412"/>
        <v>95.148571428571444</v>
      </c>
    </row>
    <row r="4293" spans="12:18" hidden="1">
      <c r="L4293" s="71"/>
      <c r="M4293" s="48">
        <v>35.9</v>
      </c>
      <c r="N4293" s="49">
        <f t="shared" si="406"/>
        <v>89.305714285714302</v>
      </c>
      <c r="O4293" s="49">
        <f t="shared" si="407"/>
        <v>91.121428571428311</v>
      </c>
      <c r="P4293" s="49">
        <f t="shared" si="408"/>
        <v>92.637142857143147</v>
      </c>
      <c r="Q4293" s="49">
        <f t="shared" si="412"/>
        <v>93.852857142857147</v>
      </c>
      <c r="R4293" s="49">
        <f t="shared" si="412"/>
        <v>95.152857142857158</v>
      </c>
    </row>
    <row r="4294" spans="12:18" hidden="1">
      <c r="L4294" s="71"/>
      <c r="M4294" s="48">
        <v>36</v>
      </c>
      <c r="N4294" s="49">
        <f t="shared" si="406"/>
        <v>89.314285714285731</v>
      </c>
      <c r="O4294" s="49">
        <f t="shared" si="407"/>
        <v>91.128571428571163</v>
      </c>
      <c r="P4294" s="49">
        <f t="shared" si="408"/>
        <v>92.642857142857437</v>
      </c>
      <c r="Q4294" s="49">
        <f t="shared" si="412"/>
        <v>93.857142857142861</v>
      </c>
      <c r="R4294" s="49">
        <f t="shared" si="412"/>
        <v>95.157142857142873</v>
      </c>
    </row>
    <row r="4295" spans="12:18" hidden="1">
      <c r="L4295" s="71"/>
      <c r="M4295" s="48">
        <v>36.1</v>
      </c>
      <c r="N4295" s="49">
        <f t="shared" si="406"/>
        <v>89.32285714285716</v>
      </c>
      <c r="O4295" s="49">
        <f t="shared" si="407"/>
        <v>91.135714285714016</v>
      </c>
      <c r="P4295" s="49">
        <f t="shared" si="408"/>
        <v>92.648571428571728</v>
      </c>
      <c r="Q4295" s="49">
        <f t="shared" si="412"/>
        <v>93.861428571428576</v>
      </c>
      <c r="R4295" s="49">
        <f t="shared" si="412"/>
        <v>95.161428571428587</v>
      </c>
    </row>
    <row r="4296" spans="12:18" hidden="1">
      <c r="L4296" s="71"/>
      <c r="M4296" s="48">
        <v>36.200000000000003</v>
      </c>
      <c r="N4296" s="49">
        <f t="shared" si="406"/>
        <v>89.331428571428589</v>
      </c>
      <c r="O4296" s="49">
        <f t="shared" si="407"/>
        <v>91.142857142856869</v>
      </c>
      <c r="P4296" s="49">
        <f t="shared" si="408"/>
        <v>92.654285714286019</v>
      </c>
      <c r="Q4296" s="49">
        <f t="shared" si="412"/>
        <v>93.86571428571429</v>
      </c>
      <c r="R4296" s="49">
        <f t="shared" si="412"/>
        <v>95.165714285714301</v>
      </c>
    </row>
    <row r="4297" spans="12:18" hidden="1">
      <c r="L4297" s="71"/>
      <c r="M4297" s="48">
        <v>36.299999999999997</v>
      </c>
      <c r="N4297" s="49">
        <f t="shared" si="406"/>
        <v>89.340000000000018</v>
      </c>
      <c r="O4297" s="49">
        <f t="shared" si="407"/>
        <v>91.149999999999721</v>
      </c>
      <c r="P4297" s="49">
        <f t="shared" si="408"/>
        <v>92.660000000000309</v>
      </c>
      <c r="Q4297" s="49">
        <f t="shared" si="412"/>
        <v>93.87</v>
      </c>
      <c r="R4297" s="49">
        <f t="shared" si="412"/>
        <v>95.170000000000016</v>
      </c>
    </row>
    <row r="4298" spans="12:18" hidden="1">
      <c r="L4298" s="71"/>
      <c r="M4298" s="48">
        <v>36.4</v>
      </c>
      <c r="N4298" s="49">
        <f t="shared" si="406"/>
        <v>89.348571428571447</v>
      </c>
      <c r="O4298" s="49">
        <f t="shared" si="407"/>
        <v>91.157142857142574</v>
      </c>
      <c r="P4298" s="49">
        <f t="shared" si="408"/>
        <v>92.6657142857146</v>
      </c>
      <c r="Q4298" s="49">
        <f t="shared" si="412"/>
        <v>93.874285714285719</v>
      </c>
      <c r="R4298" s="49">
        <f t="shared" si="412"/>
        <v>95.17428571428573</v>
      </c>
    </row>
    <row r="4299" spans="12:18" hidden="1">
      <c r="L4299" s="71"/>
      <c r="M4299" s="48">
        <v>36.5</v>
      </c>
      <c r="N4299" s="49">
        <f t="shared" si="406"/>
        <v>89.357142857142875</v>
      </c>
      <c r="O4299" s="49">
        <f t="shared" si="407"/>
        <v>91.164285714285427</v>
      </c>
      <c r="P4299" s="49">
        <f t="shared" si="408"/>
        <v>92.671428571428891</v>
      </c>
      <c r="Q4299" s="49">
        <f t="shared" si="412"/>
        <v>93.878571428571433</v>
      </c>
      <c r="R4299" s="49">
        <f t="shared" si="412"/>
        <v>95.178571428571445</v>
      </c>
    </row>
    <row r="4300" spans="12:18" hidden="1">
      <c r="L4300" s="71"/>
      <c r="M4300" s="48">
        <v>36.6</v>
      </c>
      <c r="N4300" s="49">
        <f t="shared" ref="N4300:N4303" si="413">N4299+0.0085714285714286</f>
        <v>89.365714285714304</v>
      </c>
      <c r="O4300" s="49">
        <f t="shared" ref="O4300:O4303" si="414">O4299+0.0071428571428571</f>
        <v>91.171428571428279</v>
      </c>
      <c r="P4300" s="49">
        <f t="shared" ref="P4300:P4303" si="415">P4299+0.0057142857142857</f>
        <v>92.677142857143181</v>
      </c>
      <c r="Q4300" s="49">
        <f t="shared" ref="Q4300:R4303" si="416">Q4299+0.0042857142857143</f>
        <v>93.882857142857148</v>
      </c>
      <c r="R4300" s="49">
        <f t="shared" si="416"/>
        <v>95.182857142857159</v>
      </c>
    </row>
    <row r="4301" spans="12:18" hidden="1">
      <c r="L4301" s="71"/>
      <c r="M4301" s="48">
        <v>36.700000000000003</v>
      </c>
      <c r="N4301" s="49">
        <f t="shared" si="413"/>
        <v>89.374285714285733</v>
      </c>
      <c r="O4301" s="49">
        <f t="shared" si="414"/>
        <v>91.178571428571132</v>
      </c>
      <c r="P4301" s="49">
        <f t="shared" si="415"/>
        <v>92.682857142857472</v>
      </c>
      <c r="Q4301" s="49">
        <f t="shared" si="416"/>
        <v>93.887142857142862</v>
      </c>
      <c r="R4301" s="49">
        <f t="shared" si="416"/>
        <v>95.187142857142874</v>
      </c>
    </row>
    <row r="4302" spans="12:18" hidden="1">
      <c r="L4302" s="71"/>
      <c r="M4302" s="48">
        <v>36.799999999999997</v>
      </c>
      <c r="N4302" s="49">
        <f t="shared" si="413"/>
        <v>89.382857142857162</v>
      </c>
      <c r="O4302" s="49">
        <f t="shared" si="414"/>
        <v>91.185714285713985</v>
      </c>
      <c r="P4302" s="49">
        <f t="shared" si="415"/>
        <v>92.688571428571763</v>
      </c>
      <c r="Q4302" s="49">
        <f t="shared" si="416"/>
        <v>93.891428571428577</v>
      </c>
      <c r="R4302" s="49">
        <f t="shared" si="416"/>
        <v>95.191428571428588</v>
      </c>
    </row>
    <row r="4303" spans="12:18" hidden="1">
      <c r="L4303" s="71"/>
      <c r="M4303" s="48">
        <v>36.9</v>
      </c>
      <c r="N4303" s="49">
        <f t="shared" si="413"/>
        <v>89.391428571428591</v>
      </c>
      <c r="O4303" s="49">
        <f t="shared" si="414"/>
        <v>91.192857142856838</v>
      </c>
      <c r="P4303" s="49">
        <f t="shared" si="415"/>
        <v>92.694285714286053</v>
      </c>
      <c r="Q4303" s="49">
        <f t="shared" si="416"/>
        <v>93.895714285714291</v>
      </c>
      <c r="R4303" s="49">
        <f t="shared" si="416"/>
        <v>95.195714285714303</v>
      </c>
    </row>
    <row r="4304" spans="12:18" hidden="1">
      <c r="L4304" s="71"/>
      <c r="M4304" s="48">
        <v>37</v>
      </c>
      <c r="N4304" s="49">
        <v>89.4</v>
      </c>
      <c r="O4304" s="49">
        <v>91.2</v>
      </c>
      <c r="P4304" s="49">
        <v>92.7</v>
      </c>
      <c r="Q4304" s="49">
        <v>93.9</v>
      </c>
      <c r="R4304" s="49">
        <v>95.2</v>
      </c>
    </row>
    <row r="4305" spans="12:18" hidden="1">
      <c r="L4305" s="71"/>
      <c r="M4305" s="48">
        <v>37.1</v>
      </c>
      <c r="N4305" s="49">
        <f>N4304+0.0075</f>
        <v>89.407499999999999</v>
      </c>
      <c r="O4305" s="49">
        <f>O4304+0.00625</f>
        <v>91.206249999999997</v>
      </c>
      <c r="P4305" s="49">
        <f>P4304+0.005</f>
        <v>92.704999999999998</v>
      </c>
      <c r="Q4305" s="49">
        <f>Q4304+0.00375</f>
        <v>93.903750000000002</v>
      </c>
      <c r="R4305" s="49">
        <f>R4304+0.0025</f>
        <v>95.202500000000001</v>
      </c>
    </row>
    <row r="4306" spans="12:18" hidden="1">
      <c r="L4306" s="71"/>
      <c r="M4306" s="48">
        <v>37.200000000000003</v>
      </c>
      <c r="N4306" s="49">
        <f t="shared" ref="N4306:N4369" si="417">N4305+0.0075</f>
        <v>89.414999999999992</v>
      </c>
      <c r="O4306" s="49">
        <f t="shared" ref="O4306:O4369" si="418">O4305+0.00625</f>
        <v>91.212499999999991</v>
      </c>
      <c r="P4306" s="49">
        <f t="shared" ref="P4306:P4369" si="419">P4305+0.005</f>
        <v>92.71</v>
      </c>
      <c r="Q4306" s="49">
        <f t="shared" ref="Q4306:Q4369" si="420">Q4305+0.00375</f>
        <v>93.907499999999999</v>
      </c>
      <c r="R4306" s="49">
        <f t="shared" ref="R4306:R4369" si="421">R4305+0.0025</f>
        <v>95.204999999999998</v>
      </c>
    </row>
    <row r="4307" spans="12:18" hidden="1">
      <c r="L4307" s="71"/>
      <c r="M4307" s="48">
        <v>37.299999999999997</v>
      </c>
      <c r="N4307" s="49">
        <f t="shared" si="417"/>
        <v>89.422499999999985</v>
      </c>
      <c r="O4307" s="49">
        <f t="shared" si="418"/>
        <v>91.218749999999986</v>
      </c>
      <c r="P4307" s="49">
        <f t="shared" si="419"/>
        <v>92.714999999999989</v>
      </c>
      <c r="Q4307" s="49">
        <f t="shared" si="420"/>
        <v>93.911249999999995</v>
      </c>
      <c r="R4307" s="49">
        <f t="shared" si="421"/>
        <v>95.207499999999996</v>
      </c>
    </row>
    <row r="4308" spans="12:18" hidden="1">
      <c r="L4308" s="71"/>
      <c r="M4308" s="48">
        <v>37.4</v>
      </c>
      <c r="N4308" s="49">
        <f t="shared" si="417"/>
        <v>89.429999999999978</v>
      </c>
      <c r="O4308" s="49">
        <f t="shared" si="418"/>
        <v>91.22499999999998</v>
      </c>
      <c r="P4308" s="49">
        <f t="shared" si="419"/>
        <v>92.719999999999985</v>
      </c>
      <c r="Q4308" s="49">
        <f t="shared" si="420"/>
        <v>93.914999999999992</v>
      </c>
      <c r="R4308" s="49">
        <f t="shared" si="421"/>
        <v>95.21</v>
      </c>
    </row>
    <row r="4309" spans="12:18" hidden="1">
      <c r="L4309" s="71"/>
      <c r="M4309" s="48">
        <v>37.5</v>
      </c>
      <c r="N4309" s="49">
        <f t="shared" si="417"/>
        <v>89.437499999999972</v>
      </c>
      <c r="O4309" s="49">
        <f t="shared" si="418"/>
        <v>91.231249999999974</v>
      </c>
      <c r="P4309" s="49">
        <f t="shared" si="419"/>
        <v>92.72499999999998</v>
      </c>
      <c r="Q4309" s="49">
        <f t="shared" si="420"/>
        <v>93.918749999999989</v>
      </c>
      <c r="R4309" s="49">
        <f t="shared" si="421"/>
        <v>95.212499999999991</v>
      </c>
    </row>
    <row r="4310" spans="12:18" hidden="1">
      <c r="L4310" s="71"/>
      <c r="M4310" s="48">
        <v>37.6</v>
      </c>
      <c r="N4310" s="49">
        <f t="shared" si="417"/>
        <v>89.444999999999965</v>
      </c>
      <c r="O4310" s="49">
        <f t="shared" si="418"/>
        <v>91.237499999999969</v>
      </c>
      <c r="P4310" s="49">
        <f t="shared" si="419"/>
        <v>92.729999999999976</v>
      </c>
      <c r="Q4310" s="49">
        <f t="shared" si="420"/>
        <v>93.922499999999985</v>
      </c>
      <c r="R4310" s="49">
        <f t="shared" si="421"/>
        <v>95.214999999999989</v>
      </c>
    </row>
    <row r="4311" spans="12:18" hidden="1">
      <c r="L4311" s="71"/>
      <c r="M4311" s="48">
        <v>37.700000000000003</v>
      </c>
      <c r="N4311" s="49">
        <f t="shared" si="417"/>
        <v>89.452499999999958</v>
      </c>
      <c r="O4311" s="49">
        <f t="shared" si="418"/>
        <v>91.243749999999963</v>
      </c>
      <c r="P4311" s="49">
        <f t="shared" si="419"/>
        <v>92.734999999999971</v>
      </c>
      <c r="Q4311" s="49">
        <f t="shared" si="420"/>
        <v>93.926249999999982</v>
      </c>
      <c r="R4311" s="49">
        <f t="shared" si="421"/>
        <v>95.217499999999987</v>
      </c>
    </row>
    <row r="4312" spans="12:18" hidden="1">
      <c r="L4312" s="71"/>
      <c r="M4312" s="48">
        <v>37.799999999999997</v>
      </c>
      <c r="N4312" s="49">
        <f t="shared" si="417"/>
        <v>89.459999999999951</v>
      </c>
      <c r="O4312" s="49">
        <f t="shared" si="418"/>
        <v>91.249999999999957</v>
      </c>
      <c r="P4312" s="49">
        <f t="shared" si="419"/>
        <v>92.739999999999966</v>
      </c>
      <c r="Q4312" s="49">
        <f t="shared" si="420"/>
        <v>93.929999999999978</v>
      </c>
      <c r="R4312" s="49">
        <f t="shared" si="421"/>
        <v>95.219999999999985</v>
      </c>
    </row>
    <row r="4313" spans="12:18" hidden="1">
      <c r="L4313" s="71"/>
      <c r="M4313" s="48">
        <v>37.9</v>
      </c>
      <c r="N4313" s="49">
        <f t="shared" si="417"/>
        <v>89.467499999999944</v>
      </c>
      <c r="O4313" s="49">
        <f t="shared" si="418"/>
        <v>91.256249999999952</v>
      </c>
      <c r="P4313" s="49">
        <f t="shared" si="419"/>
        <v>92.744999999999962</v>
      </c>
      <c r="Q4313" s="49">
        <f t="shared" si="420"/>
        <v>93.933749999999975</v>
      </c>
      <c r="R4313" s="49">
        <f t="shared" si="421"/>
        <v>95.222499999999982</v>
      </c>
    </row>
    <row r="4314" spans="12:18" hidden="1">
      <c r="L4314" s="71"/>
      <c r="M4314" s="48">
        <v>38</v>
      </c>
      <c r="N4314" s="49">
        <f t="shared" si="417"/>
        <v>89.474999999999937</v>
      </c>
      <c r="O4314" s="49">
        <f t="shared" si="418"/>
        <v>91.262499999999946</v>
      </c>
      <c r="P4314" s="49">
        <f t="shared" si="419"/>
        <v>92.749999999999957</v>
      </c>
      <c r="Q4314" s="49">
        <f t="shared" si="420"/>
        <v>93.937499999999972</v>
      </c>
      <c r="R4314" s="49">
        <f t="shared" si="421"/>
        <v>95.22499999999998</v>
      </c>
    </row>
    <row r="4315" spans="12:18" hidden="1">
      <c r="L4315" s="71"/>
      <c r="M4315" s="48">
        <v>38.1</v>
      </c>
      <c r="N4315" s="49">
        <f t="shared" si="417"/>
        <v>89.482499999999931</v>
      </c>
      <c r="O4315" s="49">
        <f t="shared" si="418"/>
        <v>91.26874999999994</v>
      </c>
      <c r="P4315" s="49">
        <f t="shared" si="419"/>
        <v>92.754999999999953</v>
      </c>
      <c r="Q4315" s="49">
        <f t="shared" si="420"/>
        <v>93.941249999999968</v>
      </c>
      <c r="R4315" s="49">
        <f t="shared" si="421"/>
        <v>95.227499999999978</v>
      </c>
    </row>
    <row r="4316" spans="12:18" hidden="1">
      <c r="L4316" s="71"/>
      <c r="M4316" s="48">
        <v>38.200000000000003</v>
      </c>
      <c r="N4316" s="49">
        <f t="shared" si="417"/>
        <v>89.489999999999924</v>
      </c>
      <c r="O4316" s="49">
        <f t="shared" si="418"/>
        <v>91.274999999999935</v>
      </c>
      <c r="P4316" s="49">
        <f t="shared" si="419"/>
        <v>92.759999999999948</v>
      </c>
      <c r="Q4316" s="49">
        <f t="shared" si="420"/>
        <v>93.944999999999965</v>
      </c>
      <c r="R4316" s="49">
        <f t="shared" si="421"/>
        <v>95.229999999999976</v>
      </c>
    </row>
    <row r="4317" spans="12:18" hidden="1">
      <c r="L4317" s="71"/>
      <c r="M4317" s="48">
        <v>38.299999999999997</v>
      </c>
      <c r="N4317" s="49">
        <f t="shared" si="417"/>
        <v>89.497499999999917</v>
      </c>
      <c r="O4317" s="49">
        <f t="shared" si="418"/>
        <v>91.281249999999929</v>
      </c>
      <c r="P4317" s="49">
        <f t="shared" si="419"/>
        <v>92.764999999999944</v>
      </c>
      <c r="Q4317" s="49">
        <f t="shared" si="420"/>
        <v>93.948749999999961</v>
      </c>
      <c r="R4317" s="49">
        <f t="shared" si="421"/>
        <v>95.232499999999973</v>
      </c>
    </row>
    <row r="4318" spans="12:18" hidden="1">
      <c r="L4318" s="71"/>
      <c r="M4318" s="48">
        <v>38.4</v>
      </c>
      <c r="N4318" s="49">
        <f t="shared" si="417"/>
        <v>89.50499999999991</v>
      </c>
      <c r="O4318" s="49">
        <f t="shared" si="418"/>
        <v>91.287499999999923</v>
      </c>
      <c r="P4318" s="49">
        <f t="shared" si="419"/>
        <v>92.769999999999939</v>
      </c>
      <c r="Q4318" s="49">
        <f t="shared" si="420"/>
        <v>93.952499999999958</v>
      </c>
      <c r="R4318" s="49">
        <f t="shared" si="421"/>
        <v>95.234999999999971</v>
      </c>
    </row>
    <row r="4319" spans="12:18" hidden="1">
      <c r="L4319" s="71"/>
      <c r="M4319" s="48">
        <v>38.5</v>
      </c>
      <c r="N4319" s="49">
        <f t="shared" si="417"/>
        <v>89.512499999999903</v>
      </c>
      <c r="O4319" s="49">
        <f t="shared" si="418"/>
        <v>91.293749999999918</v>
      </c>
      <c r="P4319" s="49">
        <f t="shared" si="419"/>
        <v>92.774999999999935</v>
      </c>
      <c r="Q4319" s="49">
        <f t="shared" si="420"/>
        <v>93.956249999999955</v>
      </c>
      <c r="R4319" s="49">
        <f t="shared" si="421"/>
        <v>95.237499999999969</v>
      </c>
    </row>
    <row r="4320" spans="12:18" hidden="1">
      <c r="L4320" s="71"/>
      <c r="M4320" s="48">
        <v>38.6</v>
      </c>
      <c r="N4320" s="49">
        <f t="shared" si="417"/>
        <v>89.519999999999897</v>
      </c>
      <c r="O4320" s="49">
        <f t="shared" si="418"/>
        <v>91.299999999999912</v>
      </c>
      <c r="P4320" s="49">
        <f t="shared" si="419"/>
        <v>92.77999999999993</v>
      </c>
      <c r="Q4320" s="49">
        <f t="shared" si="420"/>
        <v>93.959999999999951</v>
      </c>
      <c r="R4320" s="49">
        <f t="shared" si="421"/>
        <v>95.239999999999966</v>
      </c>
    </row>
    <row r="4321" spans="12:18" hidden="1">
      <c r="L4321" s="71"/>
      <c r="M4321" s="48">
        <v>38.700000000000003</v>
      </c>
      <c r="N4321" s="49">
        <f t="shared" si="417"/>
        <v>89.52749999999989</v>
      </c>
      <c r="O4321" s="49">
        <f t="shared" si="418"/>
        <v>91.306249999999906</v>
      </c>
      <c r="P4321" s="49">
        <f t="shared" si="419"/>
        <v>92.784999999999926</v>
      </c>
      <c r="Q4321" s="49">
        <f t="shared" si="420"/>
        <v>93.963749999999948</v>
      </c>
      <c r="R4321" s="49">
        <f t="shared" si="421"/>
        <v>95.242499999999964</v>
      </c>
    </row>
    <row r="4322" spans="12:18" hidden="1">
      <c r="L4322" s="71"/>
      <c r="M4322" s="48">
        <v>38.799999999999997</v>
      </c>
      <c r="N4322" s="49">
        <f t="shared" si="417"/>
        <v>89.534999999999883</v>
      </c>
      <c r="O4322" s="49">
        <f t="shared" si="418"/>
        <v>91.312499999999901</v>
      </c>
      <c r="P4322" s="49">
        <f t="shared" si="419"/>
        <v>92.789999999999921</v>
      </c>
      <c r="Q4322" s="49">
        <f t="shared" si="420"/>
        <v>93.967499999999944</v>
      </c>
      <c r="R4322" s="49">
        <f t="shared" si="421"/>
        <v>95.244999999999962</v>
      </c>
    </row>
    <row r="4323" spans="12:18" hidden="1">
      <c r="L4323" s="71"/>
      <c r="M4323" s="48">
        <v>38.9</v>
      </c>
      <c r="N4323" s="49">
        <f t="shared" si="417"/>
        <v>89.542499999999876</v>
      </c>
      <c r="O4323" s="49">
        <f t="shared" si="418"/>
        <v>91.318749999999895</v>
      </c>
      <c r="P4323" s="49">
        <f t="shared" si="419"/>
        <v>92.794999999999916</v>
      </c>
      <c r="Q4323" s="49">
        <f t="shared" si="420"/>
        <v>93.971249999999941</v>
      </c>
      <c r="R4323" s="49">
        <f t="shared" si="421"/>
        <v>95.24749999999996</v>
      </c>
    </row>
    <row r="4324" spans="12:18" hidden="1">
      <c r="L4324" s="71"/>
      <c r="M4324" s="48">
        <v>39</v>
      </c>
      <c r="N4324" s="49">
        <f t="shared" si="417"/>
        <v>89.549999999999869</v>
      </c>
      <c r="O4324" s="49">
        <f t="shared" si="418"/>
        <v>91.324999999999889</v>
      </c>
      <c r="P4324" s="49">
        <f t="shared" si="419"/>
        <v>92.799999999999912</v>
      </c>
      <c r="Q4324" s="49">
        <f t="shared" si="420"/>
        <v>93.974999999999937</v>
      </c>
      <c r="R4324" s="49">
        <f t="shared" si="421"/>
        <v>95.249999999999957</v>
      </c>
    </row>
    <row r="4325" spans="12:18" hidden="1">
      <c r="L4325" s="71"/>
      <c r="M4325" s="48">
        <v>39.1</v>
      </c>
      <c r="N4325" s="49">
        <f t="shared" si="417"/>
        <v>89.557499999999862</v>
      </c>
      <c r="O4325" s="49">
        <f t="shared" si="418"/>
        <v>91.331249999999883</v>
      </c>
      <c r="P4325" s="49">
        <f t="shared" si="419"/>
        <v>92.804999999999907</v>
      </c>
      <c r="Q4325" s="49">
        <f t="shared" si="420"/>
        <v>93.978749999999934</v>
      </c>
      <c r="R4325" s="49">
        <f t="shared" si="421"/>
        <v>95.252499999999955</v>
      </c>
    </row>
    <row r="4326" spans="12:18" hidden="1">
      <c r="L4326" s="71"/>
      <c r="M4326" s="48">
        <v>39.200000000000003</v>
      </c>
      <c r="N4326" s="49">
        <f t="shared" si="417"/>
        <v>89.564999999999856</v>
      </c>
      <c r="O4326" s="49">
        <f t="shared" si="418"/>
        <v>91.337499999999878</v>
      </c>
      <c r="P4326" s="49">
        <f t="shared" si="419"/>
        <v>92.809999999999903</v>
      </c>
      <c r="Q4326" s="49">
        <f t="shared" si="420"/>
        <v>93.982499999999931</v>
      </c>
      <c r="R4326" s="49">
        <f t="shared" si="421"/>
        <v>95.254999999999953</v>
      </c>
    </row>
    <row r="4327" spans="12:18" hidden="1">
      <c r="L4327" s="71"/>
      <c r="M4327" s="48">
        <v>39.299999999999997</v>
      </c>
      <c r="N4327" s="49">
        <f t="shared" si="417"/>
        <v>89.572499999999849</v>
      </c>
      <c r="O4327" s="49">
        <f t="shared" si="418"/>
        <v>91.343749999999872</v>
      </c>
      <c r="P4327" s="49">
        <f t="shared" si="419"/>
        <v>92.814999999999898</v>
      </c>
      <c r="Q4327" s="49">
        <f t="shared" si="420"/>
        <v>93.986249999999927</v>
      </c>
      <c r="R4327" s="49">
        <f t="shared" si="421"/>
        <v>95.257499999999951</v>
      </c>
    </row>
    <row r="4328" spans="12:18" hidden="1">
      <c r="L4328" s="71"/>
      <c r="M4328" s="48">
        <v>39.4</v>
      </c>
      <c r="N4328" s="49">
        <f t="shared" si="417"/>
        <v>89.579999999999842</v>
      </c>
      <c r="O4328" s="49">
        <f t="shared" si="418"/>
        <v>91.349999999999866</v>
      </c>
      <c r="P4328" s="49">
        <f t="shared" si="419"/>
        <v>92.819999999999894</v>
      </c>
      <c r="Q4328" s="49">
        <f t="shared" si="420"/>
        <v>93.989999999999924</v>
      </c>
      <c r="R4328" s="49">
        <f t="shared" si="421"/>
        <v>95.259999999999948</v>
      </c>
    </row>
    <row r="4329" spans="12:18" hidden="1">
      <c r="L4329" s="71"/>
      <c r="M4329" s="48">
        <v>39.5</v>
      </c>
      <c r="N4329" s="49">
        <f t="shared" si="417"/>
        <v>89.587499999999835</v>
      </c>
      <c r="O4329" s="49">
        <f t="shared" si="418"/>
        <v>91.356249999999861</v>
      </c>
      <c r="P4329" s="49">
        <f t="shared" si="419"/>
        <v>92.824999999999889</v>
      </c>
      <c r="Q4329" s="49">
        <f t="shared" si="420"/>
        <v>93.99374999999992</v>
      </c>
      <c r="R4329" s="49">
        <f t="shared" si="421"/>
        <v>95.262499999999946</v>
      </c>
    </row>
    <row r="4330" spans="12:18" hidden="1">
      <c r="L4330" s="71"/>
      <c r="M4330" s="48">
        <v>39.6</v>
      </c>
      <c r="N4330" s="49">
        <f t="shared" si="417"/>
        <v>89.594999999999828</v>
      </c>
      <c r="O4330" s="49">
        <f t="shared" si="418"/>
        <v>91.362499999999855</v>
      </c>
      <c r="P4330" s="49">
        <f t="shared" si="419"/>
        <v>92.829999999999885</v>
      </c>
      <c r="Q4330" s="49">
        <f t="shared" si="420"/>
        <v>93.997499999999917</v>
      </c>
      <c r="R4330" s="49">
        <f t="shared" si="421"/>
        <v>95.264999999999944</v>
      </c>
    </row>
    <row r="4331" spans="12:18" hidden="1">
      <c r="L4331" s="71"/>
      <c r="M4331" s="48">
        <v>39.700000000000003</v>
      </c>
      <c r="N4331" s="49">
        <f t="shared" si="417"/>
        <v>89.602499999999822</v>
      </c>
      <c r="O4331" s="49">
        <f t="shared" si="418"/>
        <v>91.368749999999849</v>
      </c>
      <c r="P4331" s="49">
        <f t="shared" si="419"/>
        <v>92.83499999999988</v>
      </c>
      <c r="Q4331" s="49">
        <f t="shared" si="420"/>
        <v>94.001249999999914</v>
      </c>
      <c r="R4331" s="49">
        <f t="shared" si="421"/>
        <v>95.267499999999941</v>
      </c>
    </row>
    <row r="4332" spans="12:18" hidden="1">
      <c r="L4332" s="71"/>
      <c r="M4332" s="48">
        <v>39.799999999999997</v>
      </c>
      <c r="N4332" s="49">
        <f t="shared" si="417"/>
        <v>89.609999999999815</v>
      </c>
      <c r="O4332" s="49">
        <f t="shared" si="418"/>
        <v>91.374999999999844</v>
      </c>
      <c r="P4332" s="49">
        <f t="shared" si="419"/>
        <v>92.839999999999876</v>
      </c>
      <c r="Q4332" s="49">
        <f t="shared" si="420"/>
        <v>94.00499999999991</v>
      </c>
      <c r="R4332" s="49">
        <f t="shared" si="421"/>
        <v>95.269999999999939</v>
      </c>
    </row>
    <row r="4333" spans="12:18" hidden="1">
      <c r="L4333" s="71"/>
      <c r="M4333" s="48">
        <v>39.9</v>
      </c>
      <c r="N4333" s="49">
        <f t="shared" si="417"/>
        <v>89.617499999999808</v>
      </c>
      <c r="O4333" s="49">
        <f t="shared" si="418"/>
        <v>91.381249999999838</v>
      </c>
      <c r="P4333" s="49">
        <f t="shared" si="419"/>
        <v>92.844999999999871</v>
      </c>
      <c r="Q4333" s="49">
        <f t="shared" si="420"/>
        <v>94.008749999999907</v>
      </c>
      <c r="R4333" s="49">
        <f t="shared" si="421"/>
        <v>95.272499999999937</v>
      </c>
    </row>
    <row r="4334" spans="12:18" hidden="1">
      <c r="L4334" s="71"/>
      <c r="M4334" s="48">
        <v>40</v>
      </c>
      <c r="N4334" s="49">
        <f t="shared" si="417"/>
        <v>89.624999999999801</v>
      </c>
      <c r="O4334" s="49">
        <f t="shared" si="418"/>
        <v>91.387499999999832</v>
      </c>
      <c r="P4334" s="49">
        <f t="shared" si="419"/>
        <v>92.849999999999866</v>
      </c>
      <c r="Q4334" s="49">
        <f t="shared" si="420"/>
        <v>94.012499999999903</v>
      </c>
      <c r="R4334" s="49">
        <f t="shared" si="421"/>
        <v>95.274999999999935</v>
      </c>
    </row>
    <row r="4335" spans="12:18" hidden="1">
      <c r="L4335" s="71"/>
      <c r="M4335" s="48">
        <v>40.1</v>
      </c>
      <c r="N4335" s="49">
        <f t="shared" si="417"/>
        <v>89.632499999999794</v>
      </c>
      <c r="O4335" s="49">
        <f t="shared" si="418"/>
        <v>91.393749999999827</v>
      </c>
      <c r="P4335" s="49">
        <f t="shared" si="419"/>
        <v>92.854999999999862</v>
      </c>
      <c r="Q4335" s="49">
        <f t="shared" si="420"/>
        <v>94.0162499999999</v>
      </c>
      <c r="R4335" s="49">
        <f t="shared" si="421"/>
        <v>95.277499999999932</v>
      </c>
    </row>
    <row r="4336" spans="12:18" hidden="1">
      <c r="L4336" s="71"/>
      <c r="M4336" s="48">
        <v>40.200000000000003</v>
      </c>
      <c r="N4336" s="49">
        <f t="shared" si="417"/>
        <v>89.639999999999787</v>
      </c>
      <c r="O4336" s="49">
        <f t="shared" si="418"/>
        <v>91.399999999999821</v>
      </c>
      <c r="P4336" s="49">
        <f t="shared" si="419"/>
        <v>92.859999999999857</v>
      </c>
      <c r="Q4336" s="49">
        <f t="shared" si="420"/>
        <v>94.019999999999897</v>
      </c>
      <c r="R4336" s="49">
        <f t="shared" si="421"/>
        <v>95.27999999999993</v>
      </c>
    </row>
    <row r="4337" spans="12:18" hidden="1">
      <c r="L4337" s="71"/>
      <c r="M4337" s="48">
        <v>40.299999999999997</v>
      </c>
      <c r="N4337" s="49">
        <f t="shared" si="417"/>
        <v>89.647499999999781</v>
      </c>
      <c r="O4337" s="49">
        <f t="shared" si="418"/>
        <v>91.406249999999815</v>
      </c>
      <c r="P4337" s="49">
        <f t="shared" si="419"/>
        <v>92.864999999999853</v>
      </c>
      <c r="Q4337" s="49">
        <f t="shared" si="420"/>
        <v>94.023749999999893</v>
      </c>
      <c r="R4337" s="49">
        <f t="shared" si="421"/>
        <v>95.282499999999928</v>
      </c>
    </row>
    <row r="4338" spans="12:18" hidden="1">
      <c r="L4338" s="71"/>
      <c r="M4338" s="48">
        <v>40.4</v>
      </c>
      <c r="N4338" s="49">
        <f t="shared" si="417"/>
        <v>89.654999999999774</v>
      </c>
      <c r="O4338" s="49">
        <f t="shared" si="418"/>
        <v>91.41249999999981</v>
      </c>
      <c r="P4338" s="49">
        <f t="shared" si="419"/>
        <v>92.869999999999848</v>
      </c>
      <c r="Q4338" s="49">
        <f t="shared" si="420"/>
        <v>94.02749999999989</v>
      </c>
      <c r="R4338" s="49">
        <f t="shared" si="421"/>
        <v>95.284999999999926</v>
      </c>
    </row>
    <row r="4339" spans="12:18" hidden="1">
      <c r="L4339" s="71"/>
      <c r="M4339" s="48">
        <v>40.5</v>
      </c>
      <c r="N4339" s="49">
        <f t="shared" si="417"/>
        <v>89.662499999999767</v>
      </c>
      <c r="O4339" s="49">
        <f t="shared" si="418"/>
        <v>91.418749999999804</v>
      </c>
      <c r="P4339" s="49">
        <f t="shared" si="419"/>
        <v>92.874999999999844</v>
      </c>
      <c r="Q4339" s="49">
        <f t="shared" si="420"/>
        <v>94.031249999999886</v>
      </c>
      <c r="R4339" s="49">
        <f t="shared" si="421"/>
        <v>95.287499999999923</v>
      </c>
    </row>
    <row r="4340" spans="12:18" hidden="1">
      <c r="L4340" s="71"/>
      <c r="M4340" s="48">
        <v>40.6</v>
      </c>
      <c r="N4340" s="49">
        <f t="shared" si="417"/>
        <v>89.66999999999976</v>
      </c>
      <c r="O4340" s="49">
        <f t="shared" si="418"/>
        <v>91.424999999999798</v>
      </c>
      <c r="P4340" s="49">
        <f t="shared" si="419"/>
        <v>92.879999999999839</v>
      </c>
      <c r="Q4340" s="49">
        <f t="shared" si="420"/>
        <v>94.034999999999883</v>
      </c>
      <c r="R4340" s="49">
        <f t="shared" si="421"/>
        <v>95.289999999999921</v>
      </c>
    </row>
    <row r="4341" spans="12:18" hidden="1">
      <c r="L4341" s="71"/>
      <c r="M4341" s="48">
        <v>40.700000000000003</v>
      </c>
      <c r="N4341" s="49">
        <f t="shared" si="417"/>
        <v>89.677499999999753</v>
      </c>
      <c r="O4341" s="49">
        <f t="shared" si="418"/>
        <v>91.431249999999793</v>
      </c>
      <c r="P4341" s="49">
        <f t="shared" si="419"/>
        <v>92.884999999999835</v>
      </c>
      <c r="Q4341" s="49">
        <f t="shared" si="420"/>
        <v>94.038749999999879</v>
      </c>
      <c r="R4341" s="49">
        <f t="shared" si="421"/>
        <v>95.292499999999919</v>
      </c>
    </row>
    <row r="4342" spans="12:18" hidden="1">
      <c r="L4342" s="71"/>
      <c r="M4342" s="48">
        <v>40.799999999999997</v>
      </c>
      <c r="N4342" s="49">
        <f t="shared" si="417"/>
        <v>89.684999999999746</v>
      </c>
      <c r="O4342" s="49">
        <f t="shared" si="418"/>
        <v>91.437499999999787</v>
      </c>
      <c r="P4342" s="49">
        <f t="shared" si="419"/>
        <v>92.88999999999983</v>
      </c>
      <c r="Q4342" s="49">
        <f t="shared" si="420"/>
        <v>94.042499999999876</v>
      </c>
      <c r="R4342" s="49">
        <f t="shared" si="421"/>
        <v>95.294999999999916</v>
      </c>
    </row>
    <row r="4343" spans="12:18" hidden="1">
      <c r="L4343" s="71"/>
      <c r="M4343" s="48">
        <v>40.9</v>
      </c>
      <c r="N4343" s="49">
        <f t="shared" si="417"/>
        <v>89.69249999999974</v>
      </c>
      <c r="O4343" s="49">
        <f t="shared" si="418"/>
        <v>91.443749999999781</v>
      </c>
      <c r="P4343" s="49">
        <f t="shared" si="419"/>
        <v>92.894999999999825</v>
      </c>
      <c r="Q4343" s="49">
        <f t="shared" si="420"/>
        <v>94.046249999999873</v>
      </c>
      <c r="R4343" s="49">
        <f t="shared" si="421"/>
        <v>95.297499999999914</v>
      </c>
    </row>
    <row r="4344" spans="12:18" hidden="1">
      <c r="L4344" s="71"/>
      <c r="M4344" s="48">
        <v>41</v>
      </c>
      <c r="N4344" s="49">
        <f t="shared" si="417"/>
        <v>89.699999999999733</v>
      </c>
      <c r="O4344" s="49">
        <f t="shared" si="418"/>
        <v>91.449999999999775</v>
      </c>
      <c r="P4344" s="49">
        <f t="shared" si="419"/>
        <v>92.899999999999821</v>
      </c>
      <c r="Q4344" s="49">
        <f t="shared" si="420"/>
        <v>94.049999999999869</v>
      </c>
      <c r="R4344" s="49">
        <f t="shared" si="421"/>
        <v>95.299999999999912</v>
      </c>
    </row>
    <row r="4345" spans="12:18" hidden="1">
      <c r="L4345" s="71"/>
      <c r="M4345" s="48">
        <v>41.1</v>
      </c>
      <c r="N4345" s="49">
        <f t="shared" si="417"/>
        <v>89.707499999999726</v>
      </c>
      <c r="O4345" s="49">
        <f t="shared" si="418"/>
        <v>91.45624999999977</v>
      </c>
      <c r="P4345" s="49">
        <f t="shared" si="419"/>
        <v>92.904999999999816</v>
      </c>
      <c r="Q4345" s="49">
        <f t="shared" si="420"/>
        <v>94.053749999999866</v>
      </c>
      <c r="R4345" s="49">
        <f t="shared" si="421"/>
        <v>95.30249999999991</v>
      </c>
    </row>
    <row r="4346" spans="12:18" hidden="1">
      <c r="L4346" s="71"/>
      <c r="M4346" s="48">
        <v>41.2</v>
      </c>
      <c r="N4346" s="49">
        <f t="shared" si="417"/>
        <v>89.714999999999719</v>
      </c>
      <c r="O4346" s="49">
        <f t="shared" si="418"/>
        <v>91.462499999999764</v>
      </c>
      <c r="P4346" s="49">
        <f t="shared" si="419"/>
        <v>92.909999999999812</v>
      </c>
      <c r="Q4346" s="49">
        <f t="shared" si="420"/>
        <v>94.057499999999862</v>
      </c>
      <c r="R4346" s="49">
        <f t="shared" si="421"/>
        <v>95.304999999999907</v>
      </c>
    </row>
    <row r="4347" spans="12:18" hidden="1">
      <c r="L4347" s="71"/>
      <c r="M4347" s="48">
        <v>41.3</v>
      </c>
      <c r="N4347" s="49">
        <f t="shared" si="417"/>
        <v>89.722499999999712</v>
      </c>
      <c r="O4347" s="49">
        <f t="shared" si="418"/>
        <v>91.468749999999758</v>
      </c>
      <c r="P4347" s="49">
        <f t="shared" si="419"/>
        <v>92.914999999999807</v>
      </c>
      <c r="Q4347" s="49">
        <f t="shared" si="420"/>
        <v>94.061249999999859</v>
      </c>
      <c r="R4347" s="49">
        <f t="shared" si="421"/>
        <v>95.307499999999905</v>
      </c>
    </row>
    <row r="4348" spans="12:18" hidden="1">
      <c r="L4348" s="71"/>
      <c r="M4348" s="48">
        <v>41.4</v>
      </c>
      <c r="N4348" s="49">
        <f t="shared" si="417"/>
        <v>89.729999999999706</v>
      </c>
      <c r="O4348" s="49">
        <f t="shared" si="418"/>
        <v>91.474999999999753</v>
      </c>
      <c r="P4348" s="49">
        <f t="shared" si="419"/>
        <v>92.919999999999803</v>
      </c>
      <c r="Q4348" s="49">
        <f t="shared" si="420"/>
        <v>94.064999999999856</v>
      </c>
      <c r="R4348" s="49">
        <f t="shared" si="421"/>
        <v>95.309999999999903</v>
      </c>
    </row>
    <row r="4349" spans="12:18" hidden="1">
      <c r="L4349" s="71"/>
      <c r="M4349" s="48">
        <v>41.5</v>
      </c>
      <c r="N4349" s="49">
        <f t="shared" si="417"/>
        <v>89.737499999999699</v>
      </c>
      <c r="O4349" s="49">
        <f t="shared" si="418"/>
        <v>91.481249999999747</v>
      </c>
      <c r="P4349" s="49">
        <f t="shared" si="419"/>
        <v>92.924999999999798</v>
      </c>
      <c r="Q4349" s="49">
        <f t="shared" si="420"/>
        <v>94.068749999999852</v>
      </c>
      <c r="R4349" s="49">
        <f t="shared" si="421"/>
        <v>95.312499999999901</v>
      </c>
    </row>
    <row r="4350" spans="12:18" hidden="1">
      <c r="L4350" s="71"/>
      <c r="M4350" s="48">
        <v>41.6</v>
      </c>
      <c r="N4350" s="49">
        <f t="shared" si="417"/>
        <v>89.744999999999692</v>
      </c>
      <c r="O4350" s="49">
        <f t="shared" si="418"/>
        <v>91.487499999999741</v>
      </c>
      <c r="P4350" s="49">
        <f t="shared" si="419"/>
        <v>92.929999999999794</v>
      </c>
      <c r="Q4350" s="49">
        <f t="shared" si="420"/>
        <v>94.072499999999849</v>
      </c>
      <c r="R4350" s="49">
        <f t="shared" si="421"/>
        <v>95.314999999999898</v>
      </c>
    </row>
    <row r="4351" spans="12:18" hidden="1">
      <c r="L4351" s="71"/>
      <c r="M4351" s="48">
        <v>41.7</v>
      </c>
      <c r="N4351" s="49">
        <f t="shared" si="417"/>
        <v>89.752499999999685</v>
      </c>
      <c r="O4351" s="49">
        <f t="shared" si="418"/>
        <v>91.493749999999736</v>
      </c>
      <c r="P4351" s="49">
        <f t="shared" si="419"/>
        <v>92.934999999999789</v>
      </c>
      <c r="Q4351" s="49">
        <f t="shared" si="420"/>
        <v>94.076249999999845</v>
      </c>
      <c r="R4351" s="49">
        <f t="shared" si="421"/>
        <v>95.317499999999896</v>
      </c>
    </row>
    <row r="4352" spans="12:18" hidden="1">
      <c r="L4352" s="71"/>
      <c r="M4352" s="48">
        <v>41.8</v>
      </c>
      <c r="N4352" s="49">
        <f t="shared" si="417"/>
        <v>89.759999999999678</v>
      </c>
      <c r="O4352" s="49">
        <f t="shared" si="418"/>
        <v>91.49999999999973</v>
      </c>
      <c r="P4352" s="49">
        <f t="shared" si="419"/>
        <v>92.939999999999785</v>
      </c>
      <c r="Q4352" s="49">
        <f t="shared" si="420"/>
        <v>94.079999999999842</v>
      </c>
      <c r="R4352" s="49">
        <f t="shared" si="421"/>
        <v>95.319999999999894</v>
      </c>
    </row>
    <row r="4353" spans="12:18" hidden="1">
      <c r="L4353" s="71"/>
      <c r="M4353" s="48">
        <v>41.9</v>
      </c>
      <c r="N4353" s="49">
        <f t="shared" si="417"/>
        <v>89.767499999999671</v>
      </c>
      <c r="O4353" s="49">
        <f t="shared" si="418"/>
        <v>91.506249999999724</v>
      </c>
      <c r="P4353" s="49">
        <f t="shared" si="419"/>
        <v>92.94499999999978</v>
      </c>
      <c r="Q4353" s="49">
        <f t="shared" si="420"/>
        <v>94.083749999999839</v>
      </c>
      <c r="R4353" s="49">
        <f t="shared" si="421"/>
        <v>95.322499999999891</v>
      </c>
    </row>
    <row r="4354" spans="12:18" hidden="1">
      <c r="L4354" s="71"/>
      <c r="M4354" s="48">
        <v>42</v>
      </c>
      <c r="N4354" s="49">
        <f t="shared" si="417"/>
        <v>89.774999999999665</v>
      </c>
      <c r="O4354" s="49">
        <f t="shared" si="418"/>
        <v>91.512499999999719</v>
      </c>
      <c r="P4354" s="49">
        <f t="shared" si="419"/>
        <v>92.949999999999775</v>
      </c>
      <c r="Q4354" s="49">
        <f t="shared" si="420"/>
        <v>94.087499999999835</v>
      </c>
      <c r="R4354" s="49">
        <f t="shared" si="421"/>
        <v>95.324999999999889</v>
      </c>
    </row>
    <row r="4355" spans="12:18" hidden="1">
      <c r="L4355" s="71"/>
      <c r="M4355" s="48">
        <v>42.1</v>
      </c>
      <c r="N4355" s="49">
        <f t="shared" si="417"/>
        <v>89.782499999999658</v>
      </c>
      <c r="O4355" s="49">
        <f t="shared" si="418"/>
        <v>91.518749999999713</v>
      </c>
      <c r="P4355" s="49">
        <f t="shared" si="419"/>
        <v>92.954999999999771</v>
      </c>
      <c r="Q4355" s="49">
        <f t="shared" si="420"/>
        <v>94.091249999999832</v>
      </c>
      <c r="R4355" s="49">
        <f t="shared" si="421"/>
        <v>95.327499999999887</v>
      </c>
    </row>
    <row r="4356" spans="12:18" hidden="1">
      <c r="L4356" s="71"/>
      <c r="M4356" s="48">
        <v>42.2</v>
      </c>
      <c r="N4356" s="49">
        <f t="shared" si="417"/>
        <v>89.789999999999651</v>
      </c>
      <c r="O4356" s="49">
        <f t="shared" si="418"/>
        <v>91.524999999999707</v>
      </c>
      <c r="P4356" s="49">
        <f t="shared" si="419"/>
        <v>92.959999999999766</v>
      </c>
      <c r="Q4356" s="49">
        <f t="shared" si="420"/>
        <v>94.094999999999828</v>
      </c>
      <c r="R4356" s="49">
        <f t="shared" si="421"/>
        <v>95.329999999999885</v>
      </c>
    </row>
    <row r="4357" spans="12:18" hidden="1">
      <c r="L4357" s="71"/>
      <c r="M4357" s="48">
        <v>42.3</v>
      </c>
      <c r="N4357" s="49">
        <f t="shared" si="417"/>
        <v>89.797499999999644</v>
      </c>
      <c r="O4357" s="49">
        <f t="shared" si="418"/>
        <v>91.531249999999702</v>
      </c>
      <c r="P4357" s="49">
        <f t="shared" si="419"/>
        <v>92.964999999999762</v>
      </c>
      <c r="Q4357" s="49">
        <f t="shared" si="420"/>
        <v>94.098749999999825</v>
      </c>
      <c r="R4357" s="49">
        <f t="shared" si="421"/>
        <v>95.332499999999882</v>
      </c>
    </row>
    <row r="4358" spans="12:18" hidden="1">
      <c r="L4358" s="71"/>
      <c r="M4358" s="48">
        <v>42.4</v>
      </c>
      <c r="N4358" s="49">
        <f t="shared" si="417"/>
        <v>89.804999999999637</v>
      </c>
      <c r="O4358" s="49">
        <f t="shared" si="418"/>
        <v>91.537499999999696</v>
      </c>
      <c r="P4358" s="49">
        <f t="shared" si="419"/>
        <v>92.969999999999757</v>
      </c>
      <c r="Q4358" s="49">
        <f t="shared" si="420"/>
        <v>94.102499999999822</v>
      </c>
      <c r="R4358" s="49">
        <f t="shared" si="421"/>
        <v>95.33499999999988</v>
      </c>
    </row>
    <row r="4359" spans="12:18" hidden="1">
      <c r="L4359" s="71"/>
      <c r="M4359" s="48">
        <v>42.5</v>
      </c>
      <c r="N4359" s="49">
        <f t="shared" si="417"/>
        <v>89.812499999999631</v>
      </c>
      <c r="O4359" s="49">
        <f t="shared" si="418"/>
        <v>91.54374999999969</v>
      </c>
      <c r="P4359" s="49">
        <f t="shared" si="419"/>
        <v>92.974999999999753</v>
      </c>
      <c r="Q4359" s="49">
        <f t="shared" si="420"/>
        <v>94.106249999999818</v>
      </c>
      <c r="R4359" s="49">
        <f t="shared" si="421"/>
        <v>95.337499999999878</v>
      </c>
    </row>
    <row r="4360" spans="12:18" hidden="1">
      <c r="L4360" s="71"/>
      <c r="M4360" s="48">
        <v>42.6</v>
      </c>
      <c r="N4360" s="49">
        <f t="shared" si="417"/>
        <v>89.819999999999624</v>
      </c>
      <c r="O4360" s="49">
        <f t="shared" si="418"/>
        <v>91.549999999999685</v>
      </c>
      <c r="P4360" s="49">
        <f t="shared" si="419"/>
        <v>92.979999999999748</v>
      </c>
      <c r="Q4360" s="49">
        <f t="shared" si="420"/>
        <v>94.109999999999815</v>
      </c>
      <c r="R4360" s="49">
        <f t="shared" si="421"/>
        <v>95.339999999999876</v>
      </c>
    </row>
    <row r="4361" spans="12:18" hidden="1">
      <c r="L4361" s="71"/>
      <c r="M4361" s="48">
        <v>42.7</v>
      </c>
      <c r="N4361" s="49">
        <f t="shared" si="417"/>
        <v>89.827499999999617</v>
      </c>
      <c r="O4361" s="49">
        <f t="shared" si="418"/>
        <v>91.556249999999679</v>
      </c>
      <c r="P4361" s="49">
        <f t="shared" si="419"/>
        <v>92.984999999999744</v>
      </c>
      <c r="Q4361" s="49">
        <f t="shared" si="420"/>
        <v>94.113749999999811</v>
      </c>
      <c r="R4361" s="49">
        <f t="shared" si="421"/>
        <v>95.342499999999873</v>
      </c>
    </row>
    <row r="4362" spans="12:18" hidden="1">
      <c r="L4362" s="71"/>
      <c r="M4362" s="48">
        <v>42.8</v>
      </c>
      <c r="N4362" s="49">
        <f t="shared" si="417"/>
        <v>89.83499999999961</v>
      </c>
      <c r="O4362" s="49">
        <f t="shared" si="418"/>
        <v>91.562499999999673</v>
      </c>
      <c r="P4362" s="49">
        <f t="shared" si="419"/>
        <v>92.989999999999739</v>
      </c>
      <c r="Q4362" s="49">
        <f t="shared" si="420"/>
        <v>94.117499999999808</v>
      </c>
      <c r="R4362" s="49">
        <f t="shared" si="421"/>
        <v>95.344999999999871</v>
      </c>
    </row>
    <row r="4363" spans="12:18" hidden="1">
      <c r="L4363" s="71"/>
      <c r="M4363" s="48">
        <v>42.9</v>
      </c>
      <c r="N4363" s="49">
        <f t="shared" si="417"/>
        <v>89.842499999999603</v>
      </c>
      <c r="O4363" s="49">
        <f t="shared" si="418"/>
        <v>91.568749999999667</v>
      </c>
      <c r="P4363" s="49">
        <f t="shared" si="419"/>
        <v>92.994999999999735</v>
      </c>
      <c r="Q4363" s="49">
        <f t="shared" si="420"/>
        <v>94.121249999999804</v>
      </c>
      <c r="R4363" s="49">
        <f t="shared" si="421"/>
        <v>95.347499999999869</v>
      </c>
    </row>
    <row r="4364" spans="12:18" hidden="1">
      <c r="L4364" s="71"/>
      <c r="M4364" s="48">
        <v>43</v>
      </c>
      <c r="N4364" s="49">
        <f t="shared" si="417"/>
        <v>89.849999999999596</v>
      </c>
      <c r="O4364" s="49">
        <f t="shared" si="418"/>
        <v>91.574999999999662</v>
      </c>
      <c r="P4364" s="49">
        <f t="shared" si="419"/>
        <v>92.99999999999973</v>
      </c>
      <c r="Q4364" s="49">
        <f t="shared" si="420"/>
        <v>94.124999999999801</v>
      </c>
      <c r="R4364" s="49">
        <f t="shared" si="421"/>
        <v>95.349999999999866</v>
      </c>
    </row>
    <row r="4365" spans="12:18" hidden="1">
      <c r="L4365" s="71"/>
      <c r="M4365" s="48">
        <v>43.1</v>
      </c>
      <c r="N4365" s="49">
        <f t="shared" si="417"/>
        <v>89.85749999999959</v>
      </c>
      <c r="O4365" s="49">
        <f t="shared" si="418"/>
        <v>91.581249999999656</v>
      </c>
      <c r="P4365" s="49">
        <f t="shared" si="419"/>
        <v>93.004999999999725</v>
      </c>
      <c r="Q4365" s="49">
        <f t="shared" si="420"/>
        <v>94.128749999999798</v>
      </c>
      <c r="R4365" s="49">
        <f t="shared" si="421"/>
        <v>95.352499999999864</v>
      </c>
    </row>
    <row r="4366" spans="12:18" hidden="1">
      <c r="L4366" s="71"/>
      <c r="M4366" s="48">
        <v>43.2</v>
      </c>
      <c r="N4366" s="49">
        <f t="shared" si="417"/>
        <v>89.864999999999583</v>
      </c>
      <c r="O4366" s="49">
        <f t="shared" si="418"/>
        <v>91.58749999999965</v>
      </c>
      <c r="P4366" s="49">
        <f t="shared" si="419"/>
        <v>93.009999999999721</v>
      </c>
      <c r="Q4366" s="49">
        <f t="shared" si="420"/>
        <v>94.132499999999794</v>
      </c>
      <c r="R4366" s="49">
        <f t="shared" si="421"/>
        <v>95.354999999999862</v>
      </c>
    </row>
    <row r="4367" spans="12:18" hidden="1">
      <c r="L4367" s="71"/>
      <c r="M4367" s="48">
        <v>43.3</v>
      </c>
      <c r="N4367" s="49">
        <f t="shared" si="417"/>
        <v>89.872499999999576</v>
      </c>
      <c r="O4367" s="49">
        <f t="shared" si="418"/>
        <v>91.593749999999645</v>
      </c>
      <c r="P4367" s="49">
        <f t="shared" si="419"/>
        <v>93.014999999999716</v>
      </c>
      <c r="Q4367" s="49">
        <f t="shared" si="420"/>
        <v>94.136249999999791</v>
      </c>
      <c r="R4367" s="49">
        <f t="shared" si="421"/>
        <v>95.35749999999986</v>
      </c>
    </row>
    <row r="4368" spans="12:18" hidden="1">
      <c r="L4368" s="71"/>
      <c r="M4368" s="48">
        <v>43.4</v>
      </c>
      <c r="N4368" s="49">
        <f t="shared" si="417"/>
        <v>89.879999999999569</v>
      </c>
      <c r="O4368" s="49">
        <f t="shared" si="418"/>
        <v>91.599999999999639</v>
      </c>
      <c r="P4368" s="49">
        <f t="shared" si="419"/>
        <v>93.019999999999712</v>
      </c>
      <c r="Q4368" s="49">
        <f t="shared" si="420"/>
        <v>94.139999999999787</v>
      </c>
      <c r="R4368" s="49">
        <f t="shared" si="421"/>
        <v>95.359999999999857</v>
      </c>
    </row>
    <row r="4369" spans="12:18" hidden="1">
      <c r="L4369" s="71"/>
      <c r="M4369" s="48">
        <v>43.5</v>
      </c>
      <c r="N4369" s="49">
        <f t="shared" si="417"/>
        <v>89.887499999999562</v>
      </c>
      <c r="O4369" s="49">
        <f t="shared" si="418"/>
        <v>91.606249999999633</v>
      </c>
      <c r="P4369" s="49">
        <f t="shared" si="419"/>
        <v>93.024999999999707</v>
      </c>
      <c r="Q4369" s="49">
        <f t="shared" si="420"/>
        <v>94.143749999999784</v>
      </c>
      <c r="R4369" s="49">
        <f t="shared" si="421"/>
        <v>95.362499999999855</v>
      </c>
    </row>
    <row r="4370" spans="12:18" hidden="1">
      <c r="L4370" s="71"/>
      <c r="M4370" s="48">
        <v>43.6</v>
      </c>
      <c r="N4370" s="49">
        <f t="shared" ref="N4370:N4383" si="422">N4369+0.0075</f>
        <v>89.894999999999555</v>
      </c>
      <c r="O4370" s="49">
        <f t="shared" ref="O4370:O4383" si="423">O4369+0.00625</f>
        <v>91.612499999999628</v>
      </c>
      <c r="P4370" s="49">
        <f t="shared" ref="P4370:P4383" si="424">P4369+0.005</f>
        <v>93.029999999999703</v>
      </c>
      <c r="Q4370" s="49">
        <f t="shared" ref="Q4370:Q4383" si="425">Q4369+0.00375</f>
        <v>94.147499999999781</v>
      </c>
      <c r="R4370" s="49">
        <f t="shared" ref="R4370:R4383" si="426">R4369+0.0025</f>
        <v>95.364999999999853</v>
      </c>
    </row>
    <row r="4371" spans="12:18" hidden="1">
      <c r="L4371" s="71"/>
      <c r="M4371" s="48">
        <v>43.7</v>
      </c>
      <c r="N4371" s="49">
        <f t="shared" si="422"/>
        <v>89.902499999999549</v>
      </c>
      <c r="O4371" s="49">
        <f t="shared" si="423"/>
        <v>91.618749999999622</v>
      </c>
      <c r="P4371" s="49">
        <f t="shared" si="424"/>
        <v>93.034999999999698</v>
      </c>
      <c r="Q4371" s="49">
        <f t="shared" si="425"/>
        <v>94.151249999999777</v>
      </c>
      <c r="R4371" s="49">
        <f t="shared" si="426"/>
        <v>95.367499999999851</v>
      </c>
    </row>
    <row r="4372" spans="12:18" hidden="1">
      <c r="L4372" s="71"/>
      <c r="M4372" s="48">
        <v>43.8</v>
      </c>
      <c r="N4372" s="49">
        <f t="shared" si="422"/>
        <v>89.909999999999542</v>
      </c>
      <c r="O4372" s="49">
        <f t="shared" si="423"/>
        <v>91.624999999999616</v>
      </c>
      <c r="P4372" s="49">
        <f t="shared" si="424"/>
        <v>93.039999999999694</v>
      </c>
      <c r="Q4372" s="49">
        <f t="shared" si="425"/>
        <v>94.154999999999774</v>
      </c>
      <c r="R4372" s="49">
        <f t="shared" si="426"/>
        <v>95.369999999999848</v>
      </c>
    </row>
    <row r="4373" spans="12:18" hidden="1">
      <c r="L4373" s="71"/>
      <c r="M4373" s="48">
        <v>43.9</v>
      </c>
      <c r="N4373" s="49">
        <f t="shared" si="422"/>
        <v>89.917499999999535</v>
      </c>
      <c r="O4373" s="49">
        <f t="shared" si="423"/>
        <v>91.631249999999611</v>
      </c>
      <c r="P4373" s="49">
        <f t="shared" si="424"/>
        <v>93.044999999999689</v>
      </c>
      <c r="Q4373" s="49">
        <f t="shared" si="425"/>
        <v>94.15874999999977</v>
      </c>
      <c r="R4373" s="49">
        <f t="shared" si="426"/>
        <v>95.372499999999846</v>
      </c>
    </row>
    <row r="4374" spans="12:18" hidden="1">
      <c r="L4374" s="71"/>
      <c r="M4374" s="48">
        <v>44</v>
      </c>
      <c r="N4374" s="49">
        <f t="shared" si="422"/>
        <v>89.924999999999528</v>
      </c>
      <c r="O4374" s="49">
        <f t="shared" si="423"/>
        <v>91.637499999999605</v>
      </c>
      <c r="P4374" s="49">
        <f t="shared" si="424"/>
        <v>93.049999999999685</v>
      </c>
      <c r="Q4374" s="49">
        <f t="shared" si="425"/>
        <v>94.162499999999767</v>
      </c>
      <c r="R4374" s="49">
        <f t="shared" si="426"/>
        <v>95.374999999999844</v>
      </c>
    </row>
    <row r="4375" spans="12:18" hidden="1">
      <c r="L4375" s="71"/>
      <c r="M4375" s="48">
        <v>44.1</v>
      </c>
      <c r="N4375" s="49">
        <f t="shared" si="422"/>
        <v>89.932499999999521</v>
      </c>
      <c r="O4375" s="49">
        <f t="shared" si="423"/>
        <v>91.643749999999599</v>
      </c>
      <c r="P4375" s="49">
        <f t="shared" si="424"/>
        <v>93.05499999999968</v>
      </c>
      <c r="Q4375" s="49">
        <f t="shared" si="425"/>
        <v>94.166249999999764</v>
      </c>
      <c r="R4375" s="49">
        <f t="shared" si="426"/>
        <v>95.377499999999841</v>
      </c>
    </row>
    <row r="4376" spans="12:18" hidden="1">
      <c r="L4376" s="71"/>
      <c r="M4376" s="48">
        <v>44.2</v>
      </c>
      <c r="N4376" s="49">
        <f t="shared" si="422"/>
        <v>89.939999999999515</v>
      </c>
      <c r="O4376" s="49">
        <f t="shared" si="423"/>
        <v>91.649999999999594</v>
      </c>
      <c r="P4376" s="49">
        <f t="shared" si="424"/>
        <v>93.059999999999675</v>
      </c>
      <c r="Q4376" s="49">
        <f t="shared" si="425"/>
        <v>94.16999999999976</v>
      </c>
      <c r="R4376" s="49">
        <f t="shared" si="426"/>
        <v>95.379999999999839</v>
      </c>
    </row>
    <row r="4377" spans="12:18" hidden="1">
      <c r="L4377" s="71"/>
      <c r="M4377" s="48">
        <v>44.3</v>
      </c>
      <c r="N4377" s="49">
        <f t="shared" si="422"/>
        <v>89.947499999999508</v>
      </c>
      <c r="O4377" s="49">
        <f t="shared" si="423"/>
        <v>91.656249999999588</v>
      </c>
      <c r="P4377" s="49">
        <f t="shared" si="424"/>
        <v>93.064999999999671</v>
      </c>
      <c r="Q4377" s="49">
        <f t="shared" si="425"/>
        <v>94.173749999999757</v>
      </c>
      <c r="R4377" s="49">
        <f t="shared" si="426"/>
        <v>95.382499999999837</v>
      </c>
    </row>
    <row r="4378" spans="12:18" hidden="1">
      <c r="L4378" s="71"/>
      <c r="M4378" s="48">
        <v>44.4</v>
      </c>
      <c r="N4378" s="49">
        <f t="shared" si="422"/>
        <v>89.954999999999501</v>
      </c>
      <c r="O4378" s="49">
        <f t="shared" si="423"/>
        <v>91.662499999999582</v>
      </c>
      <c r="P4378" s="49">
        <f t="shared" si="424"/>
        <v>93.069999999999666</v>
      </c>
      <c r="Q4378" s="49">
        <f t="shared" si="425"/>
        <v>94.177499999999753</v>
      </c>
      <c r="R4378" s="49">
        <f t="shared" si="426"/>
        <v>95.384999999999835</v>
      </c>
    </row>
    <row r="4379" spans="12:18" hidden="1">
      <c r="L4379" s="71"/>
      <c r="M4379" s="48">
        <v>44.5</v>
      </c>
      <c r="N4379" s="49">
        <f t="shared" si="422"/>
        <v>89.962499999999494</v>
      </c>
      <c r="O4379" s="49">
        <f t="shared" si="423"/>
        <v>91.668749999999577</v>
      </c>
      <c r="P4379" s="49">
        <f t="shared" si="424"/>
        <v>93.074999999999662</v>
      </c>
      <c r="Q4379" s="49">
        <f t="shared" si="425"/>
        <v>94.18124999999975</v>
      </c>
      <c r="R4379" s="49">
        <f t="shared" si="426"/>
        <v>95.387499999999832</v>
      </c>
    </row>
    <row r="4380" spans="12:18" hidden="1">
      <c r="L4380" s="71"/>
      <c r="M4380" s="48">
        <v>44.6</v>
      </c>
      <c r="N4380" s="49">
        <f t="shared" si="422"/>
        <v>89.969999999999487</v>
      </c>
      <c r="O4380" s="49">
        <f t="shared" si="423"/>
        <v>91.674999999999571</v>
      </c>
      <c r="P4380" s="49">
        <f t="shared" si="424"/>
        <v>93.079999999999657</v>
      </c>
      <c r="Q4380" s="49">
        <f t="shared" si="425"/>
        <v>94.184999999999746</v>
      </c>
      <c r="R4380" s="49">
        <f t="shared" si="426"/>
        <v>95.38999999999983</v>
      </c>
    </row>
    <row r="4381" spans="12:18" hidden="1">
      <c r="L4381" s="71"/>
      <c r="M4381" s="48">
        <v>44.7</v>
      </c>
      <c r="N4381" s="49">
        <f t="shared" si="422"/>
        <v>89.97749999999948</v>
      </c>
      <c r="O4381" s="49">
        <f t="shared" si="423"/>
        <v>91.681249999999565</v>
      </c>
      <c r="P4381" s="49">
        <f t="shared" si="424"/>
        <v>93.084999999999653</v>
      </c>
      <c r="Q4381" s="49">
        <f t="shared" si="425"/>
        <v>94.188749999999743</v>
      </c>
      <c r="R4381" s="49">
        <f t="shared" si="426"/>
        <v>95.392499999999828</v>
      </c>
    </row>
    <row r="4382" spans="12:18" hidden="1">
      <c r="L4382" s="71"/>
      <c r="M4382" s="48">
        <v>44.8</v>
      </c>
      <c r="N4382" s="49">
        <f t="shared" si="422"/>
        <v>89.984999999999474</v>
      </c>
      <c r="O4382" s="49">
        <f t="shared" si="423"/>
        <v>91.687499999999559</v>
      </c>
      <c r="P4382" s="49">
        <f t="shared" si="424"/>
        <v>93.089999999999648</v>
      </c>
      <c r="Q4382" s="49">
        <f t="shared" si="425"/>
        <v>94.19249999999974</v>
      </c>
      <c r="R4382" s="49">
        <f t="shared" si="426"/>
        <v>95.394999999999825</v>
      </c>
    </row>
    <row r="4383" spans="12:18" hidden="1">
      <c r="L4383" s="71"/>
      <c r="M4383" s="48">
        <v>44.9</v>
      </c>
      <c r="N4383" s="49">
        <f t="shared" si="422"/>
        <v>89.992499999999467</v>
      </c>
      <c r="O4383" s="49">
        <f t="shared" si="423"/>
        <v>91.693749999999554</v>
      </c>
      <c r="P4383" s="49">
        <f t="shared" si="424"/>
        <v>93.094999999999644</v>
      </c>
      <c r="Q4383" s="49">
        <f t="shared" si="425"/>
        <v>94.196249999999736</v>
      </c>
      <c r="R4383" s="49">
        <f t="shared" si="426"/>
        <v>95.397499999999823</v>
      </c>
    </row>
    <row r="4384" spans="12:18" hidden="1">
      <c r="L4384" s="71"/>
      <c r="M4384" s="48">
        <v>45</v>
      </c>
      <c r="N4384" s="49">
        <v>90</v>
      </c>
      <c r="O4384" s="49">
        <v>91.7</v>
      </c>
      <c r="P4384" s="49">
        <v>93.1</v>
      </c>
      <c r="Q4384" s="49">
        <v>94.2</v>
      </c>
      <c r="R4384" s="49">
        <v>95.4</v>
      </c>
    </row>
    <row r="4385" spans="12:18" hidden="1">
      <c r="L4385" s="71"/>
      <c r="M4385" s="48">
        <v>45.1</v>
      </c>
      <c r="N4385" s="49">
        <f>N4384+0.005</f>
        <v>90.004999999999995</v>
      </c>
      <c r="O4385" s="49">
        <f>O4384+0.004</f>
        <v>91.704000000000008</v>
      </c>
      <c r="P4385" s="49">
        <f>P4384+0.004</f>
        <v>93.103999999999999</v>
      </c>
      <c r="Q4385" s="49">
        <f>Q4384+0.004</f>
        <v>94.204000000000008</v>
      </c>
      <c r="R4385" s="49">
        <f>R4384+0.003</f>
        <v>95.403000000000006</v>
      </c>
    </row>
    <row r="4386" spans="12:18" hidden="1">
      <c r="L4386" s="71"/>
      <c r="M4386" s="48">
        <v>45.2</v>
      </c>
      <c r="N4386" s="49">
        <f t="shared" ref="N4386:N4449" si="427">N4385+0.005</f>
        <v>90.009999999999991</v>
      </c>
      <c r="O4386" s="49">
        <f t="shared" ref="O4386:Q4401" si="428">O4385+0.004</f>
        <v>91.708000000000013</v>
      </c>
      <c r="P4386" s="49">
        <f t="shared" si="428"/>
        <v>93.108000000000004</v>
      </c>
      <c r="Q4386" s="49">
        <f t="shared" si="428"/>
        <v>94.208000000000013</v>
      </c>
      <c r="R4386" s="49">
        <f t="shared" ref="R4386:R4449" si="429">R4385+0.003</f>
        <v>95.406000000000006</v>
      </c>
    </row>
    <row r="4387" spans="12:18" hidden="1">
      <c r="L4387" s="71"/>
      <c r="M4387" s="48">
        <v>45.3</v>
      </c>
      <c r="N4387" s="49">
        <f t="shared" si="427"/>
        <v>90.014999999999986</v>
      </c>
      <c r="O4387" s="49">
        <f t="shared" si="428"/>
        <v>91.712000000000018</v>
      </c>
      <c r="P4387" s="49">
        <f t="shared" si="428"/>
        <v>93.112000000000009</v>
      </c>
      <c r="Q4387" s="49">
        <f t="shared" si="428"/>
        <v>94.212000000000018</v>
      </c>
      <c r="R4387" s="49">
        <f t="shared" si="429"/>
        <v>95.409000000000006</v>
      </c>
    </row>
    <row r="4388" spans="12:18" hidden="1">
      <c r="L4388" s="71"/>
      <c r="M4388" s="48">
        <v>45.4</v>
      </c>
      <c r="N4388" s="49">
        <f t="shared" si="427"/>
        <v>90.019999999999982</v>
      </c>
      <c r="O4388" s="49">
        <f t="shared" si="428"/>
        <v>91.716000000000022</v>
      </c>
      <c r="P4388" s="49">
        <f t="shared" si="428"/>
        <v>93.116000000000014</v>
      </c>
      <c r="Q4388" s="49">
        <f t="shared" si="428"/>
        <v>94.216000000000022</v>
      </c>
      <c r="R4388" s="49">
        <f t="shared" si="429"/>
        <v>95.412000000000006</v>
      </c>
    </row>
    <row r="4389" spans="12:18" hidden="1">
      <c r="L4389" s="71"/>
      <c r="M4389" s="48">
        <v>45.5</v>
      </c>
      <c r="N4389" s="49">
        <f t="shared" si="427"/>
        <v>90.024999999999977</v>
      </c>
      <c r="O4389" s="49">
        <f t="shared" si="428"/>
        <v>91.720000000000027</v>
      </c>
      <c r="P4389" s="49">
        <f t="shared" si="428"/>
        <v>93.120000000000019</v>
      </c>
      <c r="Q4389" s="49">
        <f t="shared" si="428"/>
        <v>94.220000000000027</v>
      </c>
      <c r="R4389" s="49">
        <f t="shared" si="429"/>
        <v>95.415000000000006</v>
      </c>
    </row>
    <row r="4390" spans="12:18" hidden="1">
      <c r="L4390" s="71"/>
      <c r="M4390" s="48">
        <v>45.6</v>
      </c>
      <c r="N4390" s="49">
        <f t="shared" si="427"/>
        <v>90.029999999999973</v>
      </c>
      <c r="O4390" s="49">
        <f t="shared" si="428"/>
        <v>91.724000000000032</v>
      </c>
      <c r="P4390" s="49">
        <f t="shared" si="428"/>
        <v>93.124000000000024</v>
      </c>
      <c r="Q4390" s="49">
        <f t="shared" si="428"/>
        <v>94.224000000000032</v>
      </c>
      <c r="R4390" s="49">
        <f t="shared" si="429"/>
        <v>95.418000000000006</v>
      </c>
    </row>
    <row r="4391" spans="12:18" hidden="1">
      <c r="L4391" s="71"/>
      <c r="M4391" s="48">
        <v>45.7</v>
      </c>
      <c r="N4391" s="49">
        <f t="shared" si="427"/>
        <v>90.034999999999968</v>
      </c>
      <c r="O4391" s="49">
        <f t="shared" si="428"/>
        <v>91.728000000000037</v>
      </c>
      <c r="P4391" s="49">
        <f t="shared" si="428"/>
        <v>93.128000000000029</v>
      </c>
      <c r="Q4391" s="49">
        <f t="shared" si="428"/>
        <v>94.228000000000037</v>
      </c>
      <c r="R4391" s="49">
        <f t="shared" si="429"/>
        <v>95.421000000000006</v>
      </c>
    </row>
    <row r="4392" spans="12:18" hidden="1">
      <c r="L4392" s="71"/>
      <c r="M4392" s="48">
        <v>45.8</v>
      </c>
      <c r="N4392" s="49">
        <f t="shared" si="427"/>
        <v>90.039999999999964</v>
      </c>
      <c r="O4392" s="49">
        <f t="shared" si="428"/>
        <v>91.732000000000042</v>
      </c>
      <c r="P4392" s="49">
        <f t="shared" si="428"/>
        <v>93.132000000000033</v>
      </c>
      <c r="Q4392" s="49">
        <f t="shared" si="428"/>
        <v>94.232000000000042</v>
      </c>
      <c r="R4392" s="49">
        <f t="shared" si="429"/>
        <v>95.424000000000007</v>
      </c>
    </row>
    <row r="4393" spans="12:18" hidden="1">
      <c r="L4393" s="71"/>
      <c r="M4393" s="48">
        <v>45.9</v>
      </c>
      <c r="N4393" s="49">
        <f t="shared" si="427"/>
        <v>90.044999999999959</v>
      </c>
      <c r="O4393" s="49">
        <f t="shared" si="428"/>
        <v>91.736000000000047</v>
      </c>
      <c r="P4393" s="49">
        <f t="shared" si="428"/>
        <v>93.136000000000038</v>
      </c>
      <c r="Q4393" s="49">
        <f t="shared" si="428"/>
        <v>94.236000000000047</v>
      </c>
      <c r="R4393" s="49">
        <f t="shared" si="429"/>
        <v>95.427000000000007</v>
      </c>
    </row>
    <row r="4394" spans="12:18" hidden="1">
      <c r="L4394" s="71"/>
      <c r="M4394" s="48">
        <v>46</v>
      </c>
      <c r="N4394" s="49">
        <f t="shared" si="427"/>
        <v>90.049999999999955</v>
      </c>
      <c r="O4394" s="49">
        <f t="shared" si="428"/>
        <v>91.740000000000052</v>
      </c>
      <c r="P4394" s="49">
        <f t="shared" si="428"/>
        <v>93.140000000000043</v>
      </c>
      <c r="Q4394" s="49">
        <f t="shared" si="428"/>
        <v>94.240000000000052</v>
      </c>
      <c r="R4394" s="49">
        <f t="shared" si="429"/>
        <v>95.43</v>
      </c>
    </row>
    <row r="4395" spans="12:18" hidden="1">
      <c r="L4395" s="71"/>
      <c r="M4395" s="48">
        <v>46.1</v>
      </c>
      <c r="N4395" s="49">
        <f t="shared" si="427"/>
        <v>90.05499999999995</v>
      </c>
      <c r="O4395" s="49">
        <f t="shared" si="428"/>
        <v>91.744000000000057</v>
      </c>
      <c r="P4395" s="49">
        <f t="shared" si="428"/>
        <v>93.144000000000048</v>
      </c>
      <c r="Q4395" s="49">
        <f t="shared" si="428"/>
        <v>94.244000000000057</v>
      </c>
      <c r="R4395" s="49">
        <f t="shared" si="429"/>
        <v>95.433000000000007</v>
      </c>
    </row>
    <row r="4396" spans="12:18" hidden="1">
      <c r="L4396" s="71"/>
      <c r="M4396" s="48">
        <v>46.2</v>
      </c>
      <c r="N4396" s="49">
        <f t="shared" si="427"/>
        <v>90.059999999999945</v>
      </c>
      <c r="O4396" s="49">
        <f t="shared" si="428"/>
        <v>91.748000000000062</v>
      </c>
      <c r="P4396" s="49">
        <f t="shared" si="428"/>
        <v>93.148000000000053</v>
      </c>
      <c r="Q4396" s="49">
        <f t="shared" si="428"/>
        <v>94.248000000000062</v>
      </c>
      <c r="R4396" s="49">
        <f t="shared" si="429"/>
        <v>95.436000000000007</v>
      </c>
    </row>
    <row r="4397" spans="12:18" hidden="1">
      <c r="L4397" s="71"/>
      <c r="M4397" s="48">
        <v>46.3</v>
      </c>
      <c r="N4397" s="49">
        <f t="shared" si="427"/>
        <v>90.064999999999941</v>
      </c>
      <c r="O4397" s="49">
        <f t="shared" si="428"/>
        <v>91.752000000000066</v>
      </c>
      <c r="P4397" s="49">
        <f t="shared" si="428"/>
        <v>93.152000000000058</v>
      </c>
      <c r="Q4397" s="49">
        <f t="shared" si="428"/>
        <v>94.252000000000066</v>
      </c>
      <c r="R4397" s="49">
        <f t="shared" si="429"/>
        <v>95.439000000000007</v>
      </c>
    </row>
    <row r="4398" spans="12:18" hidden="1">
      <c r="L4398" s="71"/>
      <c r="M4398" s="48">
        <v>46.4</v>
      </c>
      <c r="N4398" s="49">
        <f t="shared" si="427"/>
        <v>90.069999999999936</v>
      </c>
      <c r="O4398" s="49">
        <f t="shared" si="428"/>
        <v>91.756000000000071</v>
      </c>
      <c r="P4398" s="49">
        <f t="shared" si="428"/>
        <v>93.156000000000063</v>
      </c>
      <c r="Q4398" s="49">
        <f t="shared" si="428"/>
        <v>94.256000000000071</v>
      </c>
      <c r="R4398" s="49">
        <f t="shared" si="429"/>
        <v>95.442000000000007</v>
      </c>
    </row>
    <row r="4399" spans="12:18" hidden="1">
      <c r="L4399" s="71"/>
      <c r="M4399" s="48">
        <v>46.5</v>
      </c>
      <c r="N4399" s="49">
        <f t="shared" si="427"/>
        <v>90.074999999999932</v>
      </c>
      <c r="O4399" s="49">
        <f t="shared" si="428"/>
        <v>91.760000000000076</v>
      </c>
      <c r="P4399" s="49">
        <f t="shared" si="428"/>
        <v>93.160000000000068</v>
      </c>
      <c r="Q4399" s="49">
        <f t="shared" si="428"/>
        <v>94.260000000000076</v>
      </c>
      <c r="R4399" s="49">
        <f t="shared" si="429"/>
        <v>95.445000000000007</v>
      </c>
    </row>
    <row r="4400" spans="12:18" hidden="1">
      <c r="L4400" s="71"/>
      <c r="M4400" s="48">
        <v>46.6</v>
      </c>
      <c r="N4400" s="49">
        <f t="shared" si="427"/>
        <v>90.079999999999927</v>
      </c>
      <c r="O4400" s="49">
        <f t="shared" si="428"/>
        <v>91.764000000000081</v>
      </c>
      <c r="P4400" s="49">
        <f t="shared" si="428"/>
        <v>93.164000000000073</v>
      </c>
      <c r="Q4400" s="49">
        <f t="shared" si="428"/>
        <v>94.264000000000081</v>
      </c>
      <c r="R4400" s="49">
        <f t="shared" si="429"/>
        <v>95.448000000000008</v>
      </c>
    </row>
    <row r="4401" spans="12:18" hidden="1">
      <c r="L4401" s="71"/>
      <c r="M4401" s="48">
        <v>46.7</v>
      </c>
      <c r="N4401" s="49">
        <f t="shared" si="427"/>
        <v>90.084999999999923</v>
      </c>
      <c r="O4401" s="49">
        <f t="shared" si="428"/>
        <v>91.768000000000086</v>
      </c>
      <c r="P4401" s="49">
        <f t="shared" si="428"/>
        <v>93.168000000000077</v>
      </c>
      <c r="Q4401" s="49">
        <f t="shared" si="428"/>
        <v>94.268000000000086</v>
      </c>
      <c r="R4401" s="49">
        <f t="shared" si="429"/>
        <v>95.451000000000008</v>
      </c>
    </row>
    <row r="4402" spans="12:18" hidden="1">
      <c r="L4402" s="71"/>
      <c r="M4402" s="48">
        <v>46.8</v>
      </c>
      <c r="N4402" s="49">
        <f t="shared" si="427"/>
        <v>90.089999999999918</v>
      </c>
      <c r="O4402" s="49">
        <f t="shared" ref="O4402:Q4417" si="430">O4401+0.004</f>
        <v>91.772000000000091</v>
      </c>
      <c r="P4402" s="49">
        <f t="shared" si="430"/>
        <v>93.172000000000082</v>
      </c>
      <c r="Q4402" s="49">
        <f t="shared" si="430"/>
        <v>94.272000000000091</v>
      </c>
      <c r="R4402" s="49">
        <f t="shared" si="429"/>
        <v>95.454000000000008</v>
      </c>
    </row>
    <row r="4403" spans="12:18" hidden="1">
      <c r="L4403" s="71"/>
      <c r="M4403" s="48">
        <v>46.9</v>
      </c>
      <c r="N4403" s="49">
        <f t="shared" si="427"/>
        <v>90.094999999999914</v>
      </c>
      <c r="O4403" s="49">
        <f t="shared" si="430"/>
        <v>91.776000000000096</v>
      </c>
      <c r="P4403" s="49">
        <f t="shared" si="430"/>
        <v>93.176000000000087</v>
      </c>
      <c r="Q4403" s="49">
        <f t="shared" si="430"/>
        <v>94.276000000000096</v>
      </c>
      <c r="R4403" s="49">
        <f t="shared" si="429"/>
        <v>95.457000000000008</v>
      </c>
    </row>
    <row r="4404" spans="12:18" hidden="1">
      <c r="L4404" s="71"/>
      <c r="M4404" s="48">
        <v>47</v>
      </c>
      <c r="N4404" s="49">
        <f t="shared" si="427"/>
        <v>90.099999999999909</v>
      </c>
      <c r="O4404" s="49">
        <f t="shared" si="430"/>
        <v>91.780000000000101</v>
      </c>
      <c r="P4404" s="49">
        <f t="shared" si="430"/>
        <v>93.180000000000092</v>
      </c>
      <c r="Q4404" s="49">
        <f t="shared" si="430"/>
        <v>94.280000000000101</v>
      </c>
      <c r="R4404" s="49">
        <f t="shared" si="429"/>
        <v>95.460000000000008</v>
      </c>
    </row>
    <row r="4405" spans="12:18" hidden="1">
      <c r="L4405" s="71"/>
      <c r="M4405" s="48">
        <v>47.1</v>
      </c>
      <c r="N4405" s="49">
        <f t="shared" si="427"/>
        <v>90.104999999999905</v>
      </c>
      <c r="O4405" s="49">
        <f t="shared" si="430"/>
        <v>91.784000000000106</v>
      </c>
      <c r="P4405" s="49">
        <f t="shared" si="430"/>
        <v>93.184000000000097</v>
      </c>
      <c r="Q4405" s="49">
        <f t="shared" si="430"/>
        <v>94.284000000000106</v>
      </c>
      <c r="R4405" s="49">
        <f t="shared" si="429"/>
        <v>95.463000000000008</v>
      </c>
    </row>
    <row r="4406" spans="12:18" hidden="1">
      <c r="L4406" s="71"/>
      <c r="M4406" s="48">
        <v>47.2</v>
      </c>
      <c r="N4406" s="49">
        <f t="shared" si="427"/>
        <v>90.1099999999999</v>
      </c>
      <c r="O4406" s="49">
        <f t="shared" si="430"/>
        <v>91.78800000000011</v>
      </c>
      <c r="P4406" s="49">
        <f t="shared" si="430"/>
        <v>93.188000000000102</v>
      </c>
      <c r="Q4406" s="49">
        <f t="shared" si="430"/>
        <v>94.28800000000011</v>
      </c>
      <c r="R4406" s="49">
        <f t="shared" si="429"/>
        <v>95.466000000000008</v>
      </c>
    </row>
    <row r="4407" spans="12:18" hidden="1">
      <c r="L4407" s="71"/>
      <c r="M4407" s="48">
        <v>47.3</v>
      </c>
      <c r="N4407" s="49">
        <f t="shared" si="427"/>
        <v>90.114999999999895</v>
      </c>
      <c r="O4407" s="49">
        <f t="shared" si="430"/>
        <v>91.792000000000115</v>
      </c>
      <c r="P4407" s="49">
        <f t="shared" si="430"/>
        <v>93.192000000000107</v>
      </c>
      <c r="Q4407" s="49">
        <f t="shared" si="430"/>
        <v>94.292000000000115</v>
      </c>
      <c r="R4407" s="49">
        <f t="shared" si="429"/>
        <v>95.469000000000008</v>
      </c>
    </row>
    <row r="4408" spans="12:18" hidden="1">
      <c r="L4408" s="71"/>
      <c r="M4408" s="48">
        <v>47.4</v>
      </c>
      <c r="N4408" s="49">
        <f t="shared" si="427"/>
        <v>90.119999999999891</v>
      </c>
      <c r="O4408" s="49">
        <f t="shared" si="430"/>
        <v>91.79600000000012</v>
      </c>
      <c r="P4408" s="49">
        <f t="shared" si="430"/>
        <v>93.196000000000112</v>
      </c>
      <c r="Q4408" s="49">
        <f t="shared" si="430"/>
        <v>94.29600000000012</v>
      </c>
      <c r="R4408" s="49">
        <f t="shared" si="429"/>
        <v>95.472000000000008</v>
      </c>
    </row>
    <row r="4409" spans="12:18" hidden="1">
      <c r="L4409" s="71"/>
      <c r="M4409" s="48">
        <v>47.5</v>
      </c>
      <c r="N4409" s="49">
        <f t="shared" si="427"/>
        <v>90.124999999999886</v>
      </c>
      <c r="O4409" s="49">
        <f t="shared" si="430"/>
        <v>91.800000000000125</v>
      </c>
      <c r="P4409" s="49">
        <f t="shared" si="430"/>
        <v>93.200000000000117</v>
      </c>
      <c r="Q4409" s="49">
        <f t="shared" si="430"/>
        <v>94.300000000000125</v>
      </c>
      <c r="R4409" s="49">
        <f t="shared" si="429"/>
        <v>95.475000000000009</v>
      </c>
    </row>
    <row r="4410" spans="12:18" hidden="1">
      <c r="L4410" s="71"/>
      <c r="M4410" s="48">
        <v>47.6</v>
      </c>
      <c r="N4410" s="49">
        <f t="shared" si="427"/>
        <v>90.129999999999882</v>
      </c>
      <c r="O4410" s="49">
        <f t="shared" si="430"/>
        <v>91.80400000000013</v>
      </c>
      <c r="P4410" s="49">
        <f t="shared" si="430"/>
        <v>93.204000000000121</v>
      </c>
      <c r="Q4410" s="49">
        <f t="shared" si="430"/>
        <v>94.30400000000013</v>
      </c>
      <c r="R4410" s="49">
        <f t="shared" si="429"/>
        <v>95.478000000000009</v>
      </c>
    </row>
    <row r="4411" spans="12:18" hidden="1">
      <c r="L4411" s="71"/>
      <c r="M4411" s="48">
        <v>47.7</v>
      </c>
      <c r="N4411" s="49">
        <f t="shared" si="427"/>
        <v>90.134999999999877</v>
      </c>
      <c r="O4411" s="49">
        <f t="shared" si="430"/>
        <v>91.808000000000135</v>
      </c>
      <c r="P4411" s="49">
        <f t="shared" si="430"/>
        <v>93.208000000000126</v>
      </c>
      <c r="Q4411" s="49">
        <f t="shared" si="430"/>
        <v>94.308000000000135</v>
      </c>
      <c r="R4411" s="49">
        <f t="shared" si="429"/>
        <v>95.481000000000009</v>
      </c>
    </row>
    <row r="4412" spans="12:18" hidden="1">
      <c r="L4412" s="71"/>
      <c r="M4412" s="48">
        <v>47.8</v>
      </c>
      <c r="N4412" s="49">
        <f t="shared" si="427"/>
        <v>90.139999999999873</v>
      </c>
      <c r="O4412" s="49">
        <f t="shared" si="430"/>
        <v>91.81200000000014</v>
      </c>
      <c r="P4412" s="49">
        <f t="shared" si="430"/>
        <v>93.212000000000131</v>
      </c>
      <c r="Q4412" s="49">
        <f t="shared" si="430"/>
        <v>94.31200000000014</v>
      </c>
      <c r="R4412" s="49">
        <f t="shared" si="429"/>
        <v>95.484000000000009</v>
      </c>
    </row>
    <row r="4413" spans="12:18" hidden="1">
      <c r="L4413" s="71"/>
      <c r="M4413" s="48">
        <v>47.9</v>
      </c>
      <c r="N4413" s="49">
        <f t="shared" si="427"/>
        <v>90.144999999999868</v>
      </c>
      <c r="O4413" s="49">
        <f t="shared" si="430"/>
        <v>91.816000000000145</v>
      </c>
      <c r="P4413" s="49">
        <f t="shared" si="430"/>
        <v>93.216000000000136</v>
      </c>
      <c r="Q4413" s="49">
        <f t="shared" si="430"/>
        <v>94.316000000000145</v>
      </c>
      <c r="R4413" s="49">
        <f t="shared" si="429"/>
        <v>95.487000000000009</v>
      </c>
    </row>
    <row r="4414" spans="12:18" hidden="1">
      <c r="L4414" s="71"/>
      <c r="M4414" s="48">
        <v>48</v>
      </c>
      <c r="N4414" s="49">
        <f t="shared" si="427"/>
        <v>90.149999999999864</v>
      </c>
      <c r="O4414" s="49">
        <f t="shared" si="430"/>
        <v>91.820000000000149</v>
      </c>
      <c r="P4414" s="49">
        <f t="shared" si="430"/>
        <v>93.220000000000141</v>
      </c>
      <c r="Q4414" s="49">
        <f t="shared" si="430"/>
        <v>94.320000000000149</v>
      </c>
      <c r="R4414" s="49">
        <f t="shared" si="429"/>
        <v>95.490000000000009</v>
      </c>
    </row>
    <row r="4415" spans="12:18" hidden="1">
      <c r="L4415" s="71"/>
      <c r="M4415" s="48">
        <v>48.1</v>
      </c>
      <c r="N4415" s="49">
        <f t="shared" si="427"/>
        <v>90.154999999999859</v>
      </c>
      <c r="O4415" s="49">
        <f t="shared" si="430"/>
        <v>91.824000000000154</v>
      </c>
      <c r="P4415" s="49">
        <f t="shared" si="430"/>
        <v>93.224000000000146</v>
      </c>
      <c r="Q4415" s="49">
        <f t="shared" si="430"/>
        <v>94.324000000000154</v>
      </c>
      <c r="R4415" s="49">
        <f t="shared" si="429"/>
        <v>95.493000000000009</v>
      </c>
    </row>
    <row r="4416" spans="12:18" hidden="1">
      <c r="L4416" s="71"/>
      <c r="M4416" s="48">
        <v>48.2</v>
      </c>
      <c r="N4416" s="49">
        <f t="shared" si="427"/>
        <v>90.159999999999854</v>
      </c>
      <c r="O4416" s="49">
        <f t="shared" si="430"/>
        <v>91.828000000000159</v>
      </c>
      <c r="P4416" s="49">
        <f t="shared" si="430"/>
        <v>93.228000000000151</v>
      </c>
      <c r="Q4416" s="49">
        <f t="shared" si="430"/>
        <v>94.328000000000159</v>
      </c>
      <c r="R4416" s="49">
        <f t="shared" si="429"/>
        <v>95.496000000000009</v>
      </c>
    </row>
    <row r="4417" spans="12:18" hidden="1">
      <c r="L4417" s="71"/>
      <c r="M4417" s="48">
        <v>48.3</v>
      </c>
      <c r="N4417" s="49">
        <f t="shared" si="427"/>
        <v>90.16499999999985</v>
      </c>
      <c r="O4417" s="49">
        <f t="shared" si="430"/>
        <v>91.832000000000164</v>
      </c>
      <c r="P4417" s="49">
        <f t="shared" si="430"/>
        <v>93.232000000000156</v>
      </c>
      <c r="Q4417" s="49">
        <f t="shared" si="430"/>
        <v>94.332000000000164</v>
      </c>
      <c r="R4417" s="49">
        <f t="shared" si="429"/>
        <v>95.499000000000009</v>
      </c>
    </row>
    <row r="4418" spans="12:18" hidden="1">
      <c r="L4418" s="71"/>
      <c r="M4418" s="48">
        <v>48.4</v>
      </c>
      <c r="N4418" s="49">
        <f t="shared" si="427"/>
        <v>90.169999999999845</v>
      </c>
      <c r="O4418" s="49">
        <f t="shared" ref="O4418:Q4433" si="431">O4417+0.004</f>
        <v>91.836000000000169</v>
      </c>
      <c r="P4418" s="49">
        <f t="shared" si="431"/>
        <v>93.236000000000161</v>
      </c>
      <c r="Q4418" s="49">
        <f t="shared" si="431"/>
        <v>94.336000000000169</v>
      </c>
      <c r="R4418" s="49">
        <f t="shared" si="429"/>
        <v>95.50200000000001</v>
      </c>
    </row>
    <row r="4419" spans="12:18" hidden="1">
      <c r="L4419" s="71"/>
      <c r="M4419" s="48">
        <v>48.5</v>
      </c>
      <c r="N4419" s="49">
        <f t="shared" si="427"/>
        <v>90.174999999999841</v>
      </c>
      <c r="O4419" s="49">
        <f t="shared" si="431"/>
        <v>91.840000000000174</v>
      </c>
      <c r="P4419" s="49">
        <f t="shared" si="431"/>
        <v>93.240000000000165</v>
      </c>
      <c r="Q4419" s="49">
        <f t="shared" si="431"/>
        <v>94.340000000000174</v>
      </c>
      <c r="R4419" s="49">
        <f t="shared" si="429"/>
        <v>95.50500000000001</v>
      </c>
    </row>
    <row r="4420" spans="12:18" hidden="1">
      <c r="L4420" s="71"/>
      <c r="M4420" s="48">
        <v>48.6</v>
      </c>
      <c r="N4420" s="49">
        <f t="shared" si="427"/>
        <v>90.179999999999836</v>
      </c>
      <c r="O4420" s="49">
        <f t="shared" si="431"/>
        <v>91.844000000000179</v>
      </c>
      <c r="P4420" s="49">
        <f t="shared" si="431"/>
        <v>93.24400000000017</v>
      </c>
      <c r="Q4420" s="49">
        <f t="shared" si="431"/>
        <v>94.344000000000179</v>
      </c>
      <c r="R4420" s="49">
        <f t="shared" si="429"/>
        <v>95.50800000000001</v>
      </c>
    </row>
    <row r="4421" spans="12:18" hidden="1">
      <c r="L4421" s="71"/>
      <c r="M4421" s="48">
        <v>48.7</v>
      </c>
      <c r="N4421" s="49">
        <f t="shared" si="427"/>
        <v>90.184999999999832</v>
      </c>
      <c r="O4421" s="49">
        <f t="shared" si="431"/>
        <v>91.848000000000184</v>
      </c>
      <c r="P4421" s="49">
        <f t="shared" si="431"/>
        <v>93.248000000000175</v>
      </c>
      <c r="Q4421" s="49">
        <f t="shared" si="431"/>
        <v>94.348000000000184</v>
      </c>
      <c r="R4421" s="49">
        <f t="shared" si="429"/>
        <v>95.51100000000001</v>
      </c>
    </row>
    <row r="4422" spans="12:18" hidden="1">
      <c r="L4422" s="71"/>
      <c r="M4422" s="48">
        <v>48.8</v>
      </c>
      <c r="N4422" s="49">
        <f t="shared" si="427"/>
        <v>90.189999999999827</v>
      </c>
      <c r="O4422" s="49">
        <f t="shared" si="431"/>
        <v>91.852000000000189</v>
      </c>
      <c r="P4422" s="49">
        <f t="shared" si="431"/>
        <v>93.25200000000018</v>
      </c>
      <c r="Q4422" s="49">
        <f t="shared" si="431"/>
        <v>94.352000000000189</v>
      </c>
      <c r="R4422" s="49">
        <f t="shared" si="429"/>
        <v>95.51400000000001</v>
      </c>
    </row>
    <row r="4423" spans="12:18" hidden="1">
      <c r="L4423" s="71"/>
      <c r="M4423" s="48">
        <v>48.9</v>
      </c>
      <c r="N4423" s="49">
        <f t="shared" si="427"/>
        <v>90.194999999999823</v>
      </c>
      <c r="O4423" s="49">
        <f t="shared" si="431"/>
        <v>91.856000000000193</v>
      </c>
      <c r="P4423" s="49">
        <f t="shared" si="431"/>
        <v>93.256000000000185</v>
      </c>
      <c r="Q4423" s="49">
        <f t="shared" si="431"/>
        <v>94.356000000000193</v>
      </c>
      <c r="R4423" s="49">
        <f t="shared" si="429"/>
        <v>95.51700000000001</v>
      </c>
    </row>
    <row r="4424" spans="12:18" hidden="1">
      <c r="L4424" s="71"/>
      <c r="M4424" s="48">
        <v>49</v>
      </c>
      <c r="N4424" s="49">
        <f t="shared" si="427"/>
        <v>90.199999999999818</v>
      </c>
      <c r="O4424" s="49">
        <f t="shared" si="431"/>
        <v>91.860000000000198</v>
      </c>
      <c r="P4424" s="49">
        <f t="shared" si="431"/>
        <v>93.26000000000019</v>
      </c>
      <c r="Q4424" s="49">
        <f t="shared" si="431"/>
        <v>94.360000000000198</v>
      </c>
      <c r="R4424" s="49">
        <f t="shared" si="429"/>
        <v>95.52000000000001</v>
      </c>
    </row>
    <row r="4425" spans="12:18" hidden="1">
      <c r="L4425" s="71"/>
      <c r="M4425" s="48">
        <v>49.1</v>
      </c>
      <c r="N4425" s="49">
        <f t="shared" si="427"/>
        <v>90.204999999999814</v>
      </c>
      <c r="O4425" s="49">
        <f t="shared" si="431"/>
        <v>91.864000000000203</v>
      </c>
      <c r="P4425" s="49">
        <f t="shared" si="431"/>
        <v>93.264000000000195</v>
      </c>
      <c r="Q4425" s="49">
        <f t="shared" si="431"/>
        <v>94.364000000000203</v>
      </c>
      <c r="R4425" s="49">
        <f t="shared" si="429"/>
        <v>95.52300000000001</v>
      </c>
    </row>
    <row r="4426" spans="12:18" hidden="1">
      <c r="L4426" s="71"/>
      <c r="M4426" s="48">
        <v>49.2</v>
      </c>
      <c r="N4426" s="49">
        <f t="shared" si="427"/>
        <v>90.209999999999809</v>
      </c>
      <c r="O4426" s="49">
        <f t="shared" si="431"/>
        <v>91.868000000000208</v>
      </c>
      <c r="P4426" s="49">
        <f t="shared" si="431"/>
        <v>93.2680000000002</v>
      </c>
      <c r="Q4426" s="49">
        <f t="shared" si="431"/>
        <v>94.368000000000208</v>
      </c>
      <c r="R4426" s="49">
        <f t="shared" si="429"/>
        <v>95.52600000000001</v>
      </c>
    </row>
    <row r="4427" spans="12:18" hidden="1">
      <c r="L4427" s="71"/>
      <c r="M4427" s="48">
        <v>49.3</v>
      </c>
      <c r="N4427" s="49">
        <f t="shared" si="427"/>
        <v>90.214999999999804</v>
      </c>
      <c r="O4427" s="49">
        <f t="shared" si="431"/>
        <v>91.872000000000213</v>
      </c>
      <c r="P4427" s="49">
        <f t="shared" si="431"/>
        <v>93.272000000000205</v>
      </c>
      <c r="Q4427" s="49">
        <f t="shared" si="431"/>
        <v>94.372000000000213</v>
      </c>
      <c r="R4427" s="49">
        <f t="shared" si="429"/>
        <v>95.529000000000011</v>
      </c>
    </row>
    <row r="4428" spans="12:18" hidden="1">
      <c r="L4428" s="71"/>
      <c r="M4428" s="48">
        <v>49.4</v>
      </c>
      <c r="N4428" s="49">
        <f t="shared" si="427"/>
        <v>90.2199999999998</v>
      </c>
      <c r="O4428" s="49">
        <f t="shared" si="431"/>
        <v>91.876000000000218</v>
      </c>
      <c r="P4428" s="49">
        <f t="shared" si="431"/>
        <v>93.276000000000209</v>
      </c>
      <c r="Q4428" s="49">
        <f t="shared" si="431"/>
        <v>94.376000000000218</v>
      </c>
      <c r="R4428" s="49">
        <f t="shared" si="429"/>
        <v>95.532000000000011</v>
      </c>
    </row>
    <row r="4429" spans="12:18" hidden="1">
      <c r="L4429" s="71"/>
      <c r="M4429" s="48">
        <v>49.5</v>
      </c>
      <c r="N4429" s="49">
        <f t="shared" si="427"/>
        <v>90.224999999999795</v>
      </c>
      <c r="O4429" s="49">
        <f t="shared" si="431"/>
        <v>91.880000000000223</v>
      </c>
      <c r="P4429" s="49">
        <f t="shared" si="431"/>
        <v>93.280000000000214</v>
      </c>
      <c r="Q4429" s="49">
        <f t="shared" si="431"/>
        <v>94.380000000000223</v>
      </c>
      <c r="R4429" s="49">
        <f t="shared" si="429"/>
        <v>95.535000000000011</v>
      </c>
    </row>
    <row r="4430" spans="12:18" hidden="1">
      <c r="L4430" s="71"/>
      <c r="M4430" s="48">
        <v>49.6</v>
      </c>
      <c r="N4430" s="49">
        <f t="shared" si="427"/>
        <v>90.229999999999791</v>
      </c>
      <c r="O4430" s="49">
        <f t="shared" si="431"/>
        <v>91.884000000000228</v>
      </c>
      <c r="P4430" s="49">
        <f t="shared" si="431"/>
        <v>93.284000000000219</v>
      </c>
      <c r="Q4430" s="49">
        <f t="shared" si="431"/>
        <v>94.384000000000228</v>
      </c>
      <c r="R4430" s="49">
        <f t="shared" si="429"/>
        <v>95.538000000000011</v>
      </c>
    </row>
    <row r="4431" spans="12:18" hidden="1">
      <c r="L4431" s="71"/>
      <c r="M4431" s="48">
        <v>49.7</v>
      </c>
      <c r="N4431" s="49">
        <f t="shared" si="427"/>
        <v>90.234999999999786</v>
      </c>
      <c r="O4431" s="49">
        <f t="shared" si="431"/>
        <v>91.888000000000233</v>
      </c>
      <c r="P4431" s="49">
        <f t="shared" si="431"/>
        <v>93.288000000000224</v>
      </c>
      <c r="Q4431" s="49">
        <f t="shared" si="431"/>
        <v>94.388000000000233</v>
      </c>
      <c r="R4431" s="49">
        <f t="shared" si="429"/>
        <v>95.541000000000011</v>
      </c>
    </row>
    <row r="4432" spans="12:18" hidden="1">
      <c r="L4432" s="71"/>
      <c r="M4432" s="48">
        <v>49.8</v>
      </c>
      <c r="N4432" s="49">
        <f t="shared" si="427"/>
        <v>90.239999999999782</v>
      </c>
      <c r="O4432" s="49">
        <f t="shared" si="431"/>
        <v>91.892000000000237</v>
      </c>
      <c r="P4432" s="49">
        <f t="shared" si="431"/>
        <v>93.292000000000229</v>
      </c>
      <c r="Q4432" s="49">
        <f t="shared" si="431"/>
        <v>94.392000000000237</v>
      </c>
      <c r="R4432" s="49">
        <f t="shared" si="429"/>
        <v>95.544000000000011</v>
      </c>
    </row>
    <row r="4433" spans="12:18" hidden="1">
      <c r="L4433" s="71"/>
      <c r="M4433" s="48">
        <v>49.9</v>
      </c>
      <c r="N4433" s="49">
        <f t="shared" si="427"/>
        <v>90.244999999999777</v>
      </c>
      <c r="O4433" s="49">
        <f t="shared" si="431"/>
        <v>91.896000000000242</v>
      </c>
      <c r="P4433" s="49">
        <f t="shared" si="431"/>
        <v>93.296000000000234</v>
      </c>
      <c r="Q4433" s="49">
        <f t="shared" si="431"/>
        <v>94.396000000000242</v>
      </c>
      <c r="R4433" s="49">
        <f t="shared" si="429"/>
        <v>95.547000000000011</v>
      </c>
    </row>
    <row r="4434" spans="12:18" hidden="1">
      <c r="L4434" s="71"/>
      <c r="M4434" s="48">
        <v>50</v>
      </c>
      <c r="N4434" s="49">
        <f t="shared" si="427"/>
        <v>90.249999999999773</v>
      </c>
      <c r="O4434" s="49">
        <f t="shared" ref="O4434:Q4449" si="432">O4433+0.004</f>
        <v>91.900000000000247</v>
      </c>
      <c r="P4434" s="49">
        <f t="shared" si="432"/>
        <v>93.300000000000239</v>
      </c>
      <c r="Q4434" s="49">
        <f t="shared" si="432"/>
        <v>94.400000000000247</v>
      </c>
      <c r="R4434" s="49">
        <f t="shared" si="429"/>
        <v>95.550000000000011</v>
      </c>
    </row>
    <row r="4435" spans="12:18" hidden="1">
      <c r="L4435" s="71"/>
      <c r="M4435" s="48">
        <v>50.1</v>
      </c>
      <c r="N4435" s="49">
        <f t="shared" si="427"/>
        <v>90.254999999999768</v>
      </c>
      <c r="O4435" s="49">
        <f t="shared" si="432"/>
        <v>91.904000000000252</v>
      </c>
      <c r="P4435" s="49">
        <f t="shared" si="432"/>
        <v>93.304000000000244</v>
      </c>
      <c r="Q4435" s="49">
        <f t="shared" si="432"/>
        <v>94.404000000000252</v>
      </c>
      <c r="R4435" s="49">
        <f t="shared" si="429"/>
        <v>95.553000000000011</v>
      </c>
    </row>
    <row r="4436" spans="12:18" hidden="1">
      <c r="L4436" s="71"/>
      <c r="M4436" s="48">
        <v>50.2</v>
      </c>
      <c r="N4436" s="49">
        <f t="shared" si="427"/>
        <v>90.259999999999764</v>
      </c>
      <c r="O4436" s="49">
        <f t="shared" si="432"/>
        <v>91.908000000000257</v>
      </c>
      <c r="P4436" s="49">
        <f t="shared" si="432"/>
        <v>93.308000000000249</v>
      </c>
      <c r="Q4436" s="49">
        <f t="shared" si="432"/>
        <v>94.408000000000257</v>
      </c>
      <c r="R4436" s="49">
        <f t="shared" si="429"/>
        <v>95.556000000000012</v>
      </c>
    </row>
    <row r="4437" spans="12:18" hidden="1">
      <c r="L4437" s="71"/>
      <c r="M4437" s="48">
        <v>50.3</v>
      </c>
      <c r="N4437" s="49">
        <f t="shared" si="427"/>
        <v>90.264999999999759</v>
      </c>
      <c r="O4437" s="49">
        <f t="shared" si="432"/>
        <v>91.912000000000262</v>
      </c>
      <c r="P4437" s="49">
        <f t="shared" si="432"/>
        <v>93.312000000000253</v>
      </c>
      <c r="Q4437" s="49">
        <f t="shared" si="432"/>
        <v>94.412000000000262</v>
      </c>
      <c r="R4437" s="49">
        <f t="shared" si="429"/>
        <v>95.559000000000012</v>
      </c>
    </row>
    <row r="4438" spans="12:18" hidden="1">
      <c r="L4438" s="71"/>
      <c r="M4438" s="48">
        <v>50.4</v>
      </c>
      <c r="N4438" s="49">
        <f t="shared" si="427"/>
        <v>90.269999999999754</v>
      </c>
      <c r="O4438" s="49">
        <f t="shared" si="432"/>
        <v>91.916000000000267</v>
      </c>
      <c r="P4438" s="49">
        <f t="shared" si="432"/>
        <v>93.316000000000258</v>
      </c>
      <c r="Q4438" s="49">
        <f t="shared" si="432"/>
        <v>94.416000000000267</v>
      </c>
      <c r="R4438" s="49">
        <f t="shared" si="429"/>
        <v>95.562000000000012</v>
      </c>
    </row>
    <row r="4439" spans="12:18" hidden="1">
      <c r="L4439" s="71"/>
      <c r="M4439" s="48">
        <v>50.5</v>
      </c>
      <c r="N4439" s="49">
        <f t="shared" si="427"/>
        <v>90.27499999999975</v>
      </c>
      <c r="O4439" s="49">
        <f t="shared" si="432"/>
        <v>91.920000000000272</v>
      </c>
      <c r="P4439" s="49">
        <f t="shared" si="432"/>
        <v>93.320000000000263</v>
      </c>
      <c r="Q4439" s="49">
        <f t="shared" si="432"/>
        <v>94.420000000000272</v>
      </c>
      <c r="R4439" s="49">
        <f t="shared" si="429"/>
        <v>95.565000000000012</v>
      </c>
    </row>
    <row r="4440" spans="12:18" hidden="1">
      <c r="L4440" s="71"/>
      <c r="M4440" s="48">
        <v>50.6</v>
      </c>
      <c r="N4440" s="49">
        <f t="shared" si="427"/>
        <v>90.279999999999745</v>
      </c>
      <c r="O4440" s="49">
        <f t="shared" si="432"/>
        <v>91.924000000000277</v>
      </c>
      <c r="P4440" s="49">
        <f t="shared" si="432"/>
        <v>93.324000000000268</v>
      </c>
      <c r="Q4440" s="49">
        <f t="shared" si="432"/>
        <v>94.424000000000277</v>
      </c>
      <c r="R4440" s="49">
        <f t="shared" si="429"/>
        <v>95.568000000000012</v>
      </c>
    </row>
    <row r="4441" spans="12:18" hidden="1">
      <c r="L4441" s="71"/>
      <c r="M4441" s="48">
        <v>50.7</v>
      </c>
      <c r="N4441" s="49">
        <f t="shared" si="427"/>
        <v>90.284999999999741</v>
      </c>
      <c r="O4441" s="49">
        <f t="shared" si="432"/>
        <v>91.928000000000281</v>
      </c>
      <c r="P4441" s="49">
        <f t="shared" si="432"/>
        <v>93.328000000000273</v>
      </c>
      <c r="Q4441" s="49">
        <f t="shared" si="432"/>
        <v>94.428000000000281</v>
      </c>
      <c r="R4441" s="49">
        <f t="shared" si="429"/>
        <v>95.571000000000012</v>
      </c>
    </row>
    <row r="4442" spans="12:18" hidden="1">
      <c r="L4442" s="71"/>
      <c r="M4442" s="48">
        <v>50.8</v>
      </c>
      <c r="N4442" s="49">
        <f t="shared" si="427"/>
        <v>90.289999999999736</v>
      </c>
      <c r="O4442" s="49">
        <f t="shared" si="432"/>
        <v>91.932000000000286</v>
      </c>
      <c r="P4442" s="49">
        <f t="shared" si="432"/>
        <v>93.332000000000278</v>
      </c>
      <c r="Q4442" s="49">
        <f t="shared" si="432"/>
        <v>94.432000000000286</v>
      </c>
      <c r="R4442" s="49">
        <f t="shared" si="429"/>
        <v>95.574000000000012</v>
      </c>
    </row>
    <row r="4443" spans="12:18" hidden="1">
      <c r="L4443" s="71"/>
      <c r="M4443" s="48">
        <v>50.9</v>
      </c>
      <c r="N4443" s="49">
        <f t="shared" si="427"/>
        <v>90.294999999999732</v>
      </c>
      <c r="O4443" s="49">
        <f t="shared" si="432"/>
        <v>91.936000000000291</v>
      </c>
      <c r="P4443" s="49">
        <f t="shared" si="432"/>
        <v>93.336000000000283</v>
      </c>
      <c r="Q4443" s="49">
        <f t="shared" si="432"/>
        <v>94.436000000000291</v>
      </c>
      <c r="R4443" s="49">
        <f t="shared" si="429"/>
        <v>95.577000000000012</v>
      </c>
    </row>
    <row r="4444" spans="12:18" hidden="1">
      <c r="L4444" s="71"/>
      <c r="M4444" s="48">
        <v>51</v>
      </c>
      <c r="N4444" s="49">
        <f t="shared" si="427"/>
        <v>90.299999999999727</v>
      </c>
      <c r="O4444" s="49">
        <f t="shared" si="432"/>
        <v>91.940000000000296</v>
      </c>
      <c r="P4444" s="49">
        <f t="shared" si="432"/>
        <v>93.340000000000288</v>
      </c>
      <c r="Q4444" s="49">
        <f t="shared" si="432"/>
        <v>94.440000000000296</v>
      </c>
      <c r="R4444" s="49">
        <f t="shared" si="429"/>
        <v>95.580000000000013</v>
      </c>
    </row>
    <row r="4445" spans="12:18" hidden="1">
      <c r="L4445" s="71"/>
      <c r="M4445" s="48">
        <v>51.1</v>
      </c>
      <c r="N4445" s="49">
        <f t="shared" si="427"/>
        <v>90.304999999999723</v>
      </c>
      <c r="O4445" s="49">
        <f t="shared" si="432"/>
        <v>91.944000000000301</v>
      </c>
      <c r="P4445" s="49">
        <f t="shared" si="432"/>
        <v>93.344000000000293</v>
      </c>
      <c r="Q4445" s="49">
        <f t="shared" si="432"/>
        <v>94.444000000000301</v>
      </c>
      <c r="R4445" s="49">
        <f t="shared" si="429"/>
        <v>95.583000000000013</v>
      </c>
    </row>
    <row r="4446" spans="12:18" hidden="1">
      <c r="L4446" s="71"/>
      <c r="M4446" s="48">
        <v>51.2</v>
      </c>
      <c r="N4446" s="49">
        <f t="shared" si="427"/>
        <v>90.309999999999718</v>
      </c>
      <c r="O4446" s="49">
        <f t="shared" si="432"/>
        <v>91.948000000000306</v>
      </c>
      <c r="P4446" s="49">
        <f t="shared" si="432"/>
        <v>93.348000000000297</v>
      </c>
      <c r="Q4446" s="49">
        <f t="shared" si="432"/>
        <v>94.448000000000306</v>
      </c>
      <c r="R4446" s="49">
        <f t="shared" si="429"/>
        <v>95.586000000000013</v>
      </c>
    </row>
    <row r="4447" spans="12:18" hidden="1">
      <c r="L4447" s="71"/>
      <c r="M4447" s="48">
        <v>51.3</v>
      </c>
      <c r="N4447" s="49">
        <f t="shared" si="427"/>
        <v>90.314999999999714</v>
      </c>
      <c r="O4447" s="49">
        <f t="shared" si="432"/>
        <v>91.952000000000311</v>
      </c>
      <c r="P4447" s="49">
        <f t="shared" si="432"/>
        <v>93.352000000000302</v>
      </c>
      <c r="Q4447" s="49">
        <f t="shared" si="432"/>
        <v>94.452000000000311</v>
      </c>
      <c r="R4447" s="49">
        <f t="shared" si="429"/>
        <v>95.589000000000013</v>
      </c>
    </row>
    <row r="4448" spans="12:18" hidden="1">
      <c r="L4448" s="71"/>
      <c r="M4448" s="48">
        <v>51.4</v>
      </c>
      <c r="N4448" s="49">
        <f t="shared" si="427"/>
        <v>90.319999999999709</v>
      </c>
      <c r="O4448" s="49">
        <f t="shared" si="432"/>
        <v>91.956000000000316</v>
      </c>
      <c r="P4448" s="49">
        <f t="shared" si="432"/>
        <v>93.356000000000307</v>
      </c>
      <c r="Q4448" s="49">
        <f t="shared" si="432"/>
        <v>94.456000000000316</v>
      </c>
      <c r="R4448" s="49">
        <f t="shared" si="429"/>
        <v>95.592000000000013</v>
      </c>
    </row>
    <row r="4449" spans="12:18" hidden="1">
      <c r="L4449" s="71"/>
      <c r="M4449" s="48">
        <v>51.5</v>
      </c>
      <c r="N4449" s="49">
        <f t="shared" si="427"/>
        <v>90.324999999999704</v>
      </c>
      <c r="O4449" s="49">
        <f t="shared" si="432"/>
        <v>91.960000000000321</v>
      </c>
      <c r="P4449" s="49">
        <f t="shared" si="432"/>
        <v>93.360000000000312</v>
      </c>
      <c r="Q4449" s="49">
        <f t="shared" si="432"/>
        <v>94.460000000000321</v>
      </c>
      <c r="R4449" s="49">
        <f t="shared" si="429"/>
        <v>95.595000000000013</v>
      </c>
    </row>
    <row r="4450" spans="12:18" hidden="1">
      <c r="L4450" s="71"/>
      <c r="M4450" s="48">
        <v>51.6</v>
      </c>
      <c r="N4450" s="49">
        <f t="shared" ref="N4450:N4483" si="433">N4449+0.005</f>
        <v>90.3299999999997</v>
      </c>
      <c r="O4450" s="49">
        <f t="shared" ref="O4450:Q4465" si="434">O4449+0.004</f>
        <v>91.964000000000325</v>
      </c>
      <c r="P4450" s="49">
        <f t="shared" si="434"/>
        <v>93.364000000000317</v>
      </c>
      <c r="Q4450" s="49">
        <f t="shared" si="434"/>
        <v>94.464000000000325</v>
      </c>
      <c r="R4450" s="49">
        <f t="shared" ref="R4450:R4483" si="435">R4449+0.003</f>
        <v>95.598000000000013</v>
      </c>
    </row>
    <row r="4451" spans="12:18" hidden="1">
      <c r="L4451" s="71"/>
      <c r="M4451" s="48">
        <v>51.7</v>
      </c>
      <c r="N4451" s="49">
        <f t="shared" si="433"/>
        <v>90.334999999999695</v>
      </c>
      <c r="O4451" s="49">
        <f t="shared" si="434"/>
        <v>91.96800000000033</v>
      </c>
      <c r="P4451" s="49">
        <f t="shared" si="434"/>
        <v>93.368000000000322</v>
      </c>
      <c r="Q4451" s="49">
        <f t="shared" si="434"/>
        <v>94.46800000000033</v>
      </c>
      <c r="R4451" s="49">
        <f t="shared" si="435"/>
        <v>95.601000000000013</v>
      </c>
    </row>
    <row r="4452" spans="12:18" hidden="1">
      <c r="L4452" s="71"/>
      <c r="M4452" s="48">
        <v>51.8</v>
      </c>
      <c r="N4452" s="49">
        <f t="shared" si="433"/>
        <v>90.339999999999691</v>
      </c>
      <c r="O4452" s="49">
        <f t="shared" si="434"/>
        <v>91.972000000000335</v>
      </c>
      <c r="P4452" s="49">
        <f t="shared" si="434"/>
        <v>93.372000000000327</v>
      </c>
      <c r="Q4452" s="49">
        <f t="shared" si="434"/>
        <v>94.472000000000335</v>
      </c>
      <c r="R4452" s="49">
        <f t="shared" si="435"/>
        <v>95.604000000000013</v>
      </c>
    </row>
    <row r="4453" spans="12:18" hidden="1">
      <c r="L4453" s="71"/>
      <c r="M4453" s="48">
        <v>51.9</v>
      </c>
      <c r="N4453" s="49">
        <f t="shared" si="433"/>
        <v>90.344999999999686</v>
      </c>
      <c r="O4453" s="49">
        <f t="shared" si="434"/>
        <v>91.97600000000034</v>
      </c>
      <c r="P4453" s="49">
        <f t="shared" si="434"/>
        <v>93.376000000000332</v>
      </c>
      <c r="Q4453" s="49">
        <f t="shared" si="434"/>
        <v>94.47600000000034</v>
      </c>
      <c r="R4453" s="49">
        <f t="shared" si="435"/>
        <v>95.607000000000014</v>
      </c>
    </row>
    <row r="4454" spans="12:18" hidden="1">
      <c r="L4454" s="71"/>
      <c r="M4454" s="48">
        <v>52</v>
      </c>
      <c r="N4454" s="49">
        <f t="shared" si="433"/>
        <v>90.349999999999682</v>
      </c>
      <c r="O4454" s="49">
        <f t="shared" si="434"/>
        <v>91.980000000000345</v>
      </c>
      <c r="P4454" s="49">
        <f t="shared" si="434"/>
        <v>93.380000000000337</v>
      </c>
      <c r="Q4454" s="49">
        <f t="shared" si="434"/>
        <v>94.480000000000345</v>
      </c>
      <c r="R4454" s="49">
        <f t="shared" si="435"/>
        <v>95.610000000000014</v>
      </c>
    </row>
    <row r="4455" spans="12:18" hidden="1">
      <c r="L4455" s="71"/>
      <c r="M4455" s="48">
        <v>52.1</v>
      </c>
      <c r="N4455" s="49">
        <f t="shared" si="433"/>
        <v>90.354999999999677</v>
      </c>
      <c r="O4455" s="49">
        <f t="shared" si="434"/>
        <v>91.98400000000035</v>
      </c>
      <c r="P4455" s="49">
        <f t="shared" si="434"/>
        <v>93.384000000000341</v>
      </c>
      <c r="Q4455" s="49">
        <f t="shared" si="434"/>
        <v>94.48400000000035</v>
      </c>
      <c r="R4455" s="49">
        <f t="shared" si="435"/>
        <v>95.613000000000014</v>
      </c>
    </row>
    <row r="4456" spans="12:18" hidden="1">
      <c r="L4456" s="71"/>
      <c r="M4456" s="48">
        <v>52.2</v>
      </c>
      <c r="N4456" s="49">
        <f t="shared" si="433"/>
        <v>90.359999999999673</v>
      </c>
      <c r="O4456" s="49">
        <f t="shared" si="434"/>
        <v>91.988000000000355</v>
      </c>
      <c r="P4456" s="49">
        <f t="shared" si="434"/>
        <v>93.388000000000346</v>
      </c>
      <c r="Q4456" s="49">
        <f t="shared" si="434"/>
        <v>94.488000000000355</v>
      </c>
      <c r="R4456" s="49">
        <f t="shared" si="435"/>
        <v>95.616000000000014</v>
      </c>
    </row>
    <row r="4457" spans="12:18" hidden="1">
      <c r="L4457" s="71"/>
      <c r="M4457" s="48">
        <v>52.3</v>
      </c>
      <c r="N4457" s="49">
        <f t="shared" si="433"/>
        <v>90.364999999999668</v>
      </c>
      <c r="O4457" s="49">
        <f t="shared" si="434"/>
        <v>91.99200000000036</v>
      </c>
      <c r="P4457" s="49">
        <f t="shared" si="434"/>
        <v>93.392000000000351</v>
      </c>
      <c r="Q4457" s="49">
        <f t="shared" si="434"/>
        <v>94.49200000000036</v>
      </c>
      <c r="R4457" s="49">
        <f t="shared" si="435"/>
        <v>95.619000000000014</v>
      </c>
    </row>
    <row r="4458" spans="12:18" hidden="1">
      <c r="L4458" s="71"/>
      <c r="M4458" s="48">
        <v>52.4</v>
      </c>
      <c r="N4458" s="49">
        <f t="shared" si="433"/>
        <v>90.369999999999663</v>
      </c>
      <c r="O4458" s="49">
        <f t="shared" si="434"/>
        <v>91.996000000000365</v>
      </c>
      <c r="P4458" s="49">
        <f t="shared" si="434"/>
        <v>93.396000000000356</v>
      </c>
      <c r="Q4458" s="49">
        <f t="shared" si="434"/>
        <v>94.496000000000365</v>
      </c>
      <c r="R4458" s="49">
        <f t="shared" si="435"/>
        <v>95.622000000000014</v>
      </c>
    </row>
    <row r="4459" spans="12:18" hidden="1">
      <c r="L4459" s="71"/>
      <c r="M4459" s="48">
        <v>52.5</v>
      </c>
      <c r="N4459" s="49">
        <f t="shared" si="433"/>
        <v>90.374999999999659</v>
      </c>
      <c r="O4459" s="49">
        <f t="shared" si="434"/>
        <v>92.000000000000369</v>
      </c>
      <c r="P4459" s="49">
        <f t="shared" si="434"/>
        <v>93.400000000000361</v>
      </c>
      <c r="Q4459" s="49">
        <f t="shared" si="434"/>
        <v>94.500000000000369</v>
      </c>
      <c r="R4459" s="49">
        <f t="shared" si="435"/>
        <v>95.625000000000014</v>
      </c>
    </row>
    <row r="4460" spans="12:18" hidden="1">
      <c r="L4460" s="71"/>
      <c r="M4460" s="48">
        <v>52.6</v>
      </c>
      <c r="N4460" s="49">
        <f t="shared" si="433"/>
        <v>90.379999999999654</v>
      </c>
      <c r="O4460" s="49">
        <f t="shared" si="434"/>
        <v>92.004000000000374</v>
      </c>
      <c r="P4460" s="49">
        <f t="shared" si="434"/>
        <v>93.404000000000366</v>
      </c>
      <c r="Q4460" s="49">
        <f t="shared" si="434"/>
        <v>94.504000000000374</v>
      </c>
      <c r="R4460" s="49">
        <f t="shared" si="435"/>
        <v>95.628000000000014</v>
      </c>
    </row>
    <row r="4461" spans="12:18" hidden="1">
      <c r="L4461" s="71"/>
      <c r="M4461" s="48">
        <v>52.7</v>
      </c>
      <c r="N4461" s="49">
        <f t="shared" si="433"/>
        <v>90.38499999999965</v>
      </c>
      <c r="O4461" s="49">
        <f t="shared" si="434"/>
        <v>92.008000000000379</v>
      </c>
      <c r="P4461" s="49">
        <f t="shared" si="434"/>
        <v>93.408000000000371</v>
      </c>
      <c r="Q4461" s="49">
        <f t="shared" si="434"/>
        <v>94.508000000000379</v>
      </c>
      <c r="R4461" s="49">
        <f t="shared" si="435"/>
        <v>95.631000000000014</v>
      </c>
    </row>
    <row r="4462" spans="12:18" hidden="1">
      <c r="L4462" s="71"/>
      <c r="M4462" s="48">
        <v>52.8</v>
      </c>
      <c r="N4462" s="49">
        <f t="shared" si="433"/>
        <v>90.389999999999645</v>
      </c>
      <c r="O4462" s="49">
        <f t="shared" si="434"/>
        <v>92.012000000000384</v>
      </c>
      <c r="P4462" s="49">
        <f t="shared" si="434"/>
        <v>93.412000000000376</v>
      </c>
      <c r="Q4462" s="49">
        <f t="shared" si="434"/>
        <v>94.512000000000384</v>
      </c>
      <c r="R4462" s="49">
        <f t="shared" si="435"/>
        <v>95.634000000000015</v>
      </c>
    </row>
    <row r="4463" spans="12:18" hidden="1">
      <c r="L4463" s="71"/>
      <c r="M4463" s="48">
        <v>52.9</v>
      </c>
      <c r="N4463" s="49">
        <f t="shared" si="433"/>
        <v>90.394999999999641</v>
      </c>
      <c r="O4463" s="49">
        <f t="shared" si="434"/>
        <v>92.016000000000389</v>
      </c>
      <c r="P4463" s="49">
        <f t="shared" si="434"/>
        <v>93.416000000000381</v>
      </c>
      <c r="Q4463" s="49">
        <f t="shared" si="434"/>
        <v>94.516000000000389</v>
      </c>
      <c r="R4463" s="49">
        <f t="shared" si="435"/>
        <v>95.637000000000015</v>
      </c>
    </row>
    <row r="4464" spans="12:18" hidden="1">
      <c r="L4464" s="71"/>
      <c r="M4464" s="48">
        <v>53</v>
      </c>
      <c r="N4464" s="49">
        <f t="shared" si="433"/>
        <v>90.399999999999636</v>
      </c>
      <c r="O4464" s="49">
        <f t="shared" si="434"/>
        <v>92.020000000000394</v>
      </c>
      <c r="P4464" s="49">
        <f t="shared" si="434"/>
        <v>93.420000000000385</v>
      </c>
      <c r="Q4464" s="49">
        <f t="shared" si="434"/>
        <v>94.520000000000394</v>
      </c>
      <c r="R4464" s="49">
        <f t="shared" si="435"/>
        <v>95.640000000000015</v>
      </c>
    </row>
    <row r="4465" spans="12:18" hidden="1">
      <c r="L4465" s="71"/>
      <c r="M4465" s="48">
        <v>53.1</v>
      </c>
      <c r="N4465" s="49">
        <f t="shared" si="433"/>
        <v>90.404999999999632</v>
      </c>
      <c r="O4465" s="49">
        <f t="shared" si="434"/>
        <v>92.024000000000399</v>
      </c>
      <c r="P4465" s="49">
        <f t="shared" si="434"/>
        <v>93.42400000000039</v>
      </c>
      <c r="Q4465" s="49">
        <f t="shared" si="434"/>
        <v>94.524000000000399</v>
      </c>
      <c r="R4465" s="49">
        <f t="shared" si="435"/>
        <v>95.643000000000015</v>
      </c>
    </row>
    <row r="4466" spans="12:18" hidden="1">
      <c r="L4466" s="71"/>
      <c r="M4466" s="48">
        <v>53.2</v>
      </c>
      <c r="N4466" s="49">
        <f t="shared" si="433"/>
        <v>90.409999999999627</v>
      </c>
      <c r="O4466" s="49">
        <f t="shared" ref="O4466:Q4481" si="436">O4465+0.004</f>
        <v>92.028000000000404</v>
      </c>
      <c r="P4466" s="49">
        <f t="shared" si="436"/>
        <v>93.428000000000395</v>
      </c>
      <c r="Q4466" s="49">
        <f t="shared" si="436"/>
        <v>94.528000000000404</v>
      </c>
      <c r="R4466" s="49">
        <f t="shared" si="435"/>
        <v>95.646000000000015</v>
      </c>
    </row>
    <row r="4467" spans="12:18" hidden="1">
      <c r="L4467" s="71"/>
      <c r="M4467" s="48">
        <v>53.3</v>
      </c>
      <c r="N4467" s="49">
        <f t="shared" si="433"/>
        <v>90.414999999999623</v>
      </c>
      <c r="O4467" s="49">
        <f t="shared" si="436"/>
        <v>92.032000000000409</v>
      </c>
      <c r="P4467" s="49">
        <f t="shared" si="436"/>
        <v>93.4320000000004</v>
      </c>
      <c r="Q4467" s="49">
        <f t="shared" si="436"/>
        <v>94.532000000000409</v>
      </c>
      <c r="R4467" s="49">
        <f t="shared" si="435"/>
        <v>95.649000000000015</v>
      </c>
    </row>
    <row r="4468" spans="12:18" hidden="1">
      <c r="L4468" s="71"/>
      <c r="M4468" s="48">
        <v>53.4</v>
      </c>
      <c r="N4468" s="49">
        <f t="shared" si="433"/>
        <v>90.419999999999618</v>
      </c>
      <c r="O4468" s="49">
        <f t="shared" si="436"/>
        <v>92.036000000000413</v>
      </c>
      <c r="P4468" s="49">
        <f t="shared" si="436"/>
        <v>93.436000000000405</v>
      </c>
      <c r="Q4468" s="49">
        <f t="shared" si="436"/>
        <v>94.536000000000413</v>
      </c>
      <c r="R4468" s="49">
        <f t="shared" si="435"/>
        <v>95.652000000000015</v>
      </c>
    </row>
    <row r="4469" spans="12:18" hidden="1">
      <c r="L4469" s="71"/>
      <c r="M4469" s="48">
        <v>53.5</v>
      </c>
      <c r="N4469" s="49">
        <f t="shared" si="433"/>
        <v>90.424999999999613</v>
      </c>
      <c r="O4469" s="49">
        <f t="shared" si="436"/>
        <v>92.040000000000418</v>
      </c>
      <c r="P4469" s="49">
        <f t="shared" si="436"/>
        <v>93.44000000000041</v>
      </c>
      <c r="Q4469" s="49">
        <f t="shared" si="436"/>
        <v>94.540000000000418</v>
      </c>
      <c r="R4469" s="49">
        <f t="shared" si="435"/>
        <v>95.655000000000015</v>
      </c>
    </row>
    <row r="4470" spans="12:18" hidden="1">
      <c r="L4470" s="71"/>
      <c r="M4470" s="48">
        <v>53.6</v>
      </c>
      <c r="N4470" s="49">
        <f t="shared" si="433"/>
        <v>90.429999999999609</v>
      </c>
      <c r="O4470" s="49">
        <f t="shared" si="436"/>
        <v>92.044000000000423</v>
      </c>
      <c r="P4470" s="49">
        <f t="shared" si="436"/>
        <v>93.444000000000415</v>
      </c>
      <c r="Q4470" s="49">
        <f t="shared" si="436"/>
        <v>94.544000000000423</v>
      </c>
      <c r="R4470" s="49">
        <f t="shared" si="435"/>
        <v>95.658000000000015</v>
      </c>
    </row>
    <row r="4471" spans="12:18" hidden="1">
      <c r="L4471" s="71"/>
      <c r="M4471" s="48">
        <v>53.7</v>
      </c>
      <c r="N4471" s="49">
        <f t="shared" si="433"/>
        <v>90.434999999999604</v>
      </c>
      <c r="O4471" s="49">
        <f t="shared" si="436"/>
        <v>92.048000000000428</v>
      </c>
      <c r="P4471" s="49">
        <f t="shared" si="436"/>
        <v>93.44800000000042</v>
      </c>
      <c r="Q4471" s="49">
        <f t="shared" si="436"/>
        <v>94.548000000000428</v>
      </c>
      <c r="R4471" s="49">
        <f t="shared" si="435"/>
        <v>95.661000000000016</v>
      </c>
    </row>
    <row r="4472" spans="12:18" hidden="1">
      <c r="L4472" s="71"/>
      <c r="M4472" s="48">
        <v>53.8</v>
      </c>
      <c r="N4472" s="49">
        <f t="shared" si="433"/>
        <v>90.4399999999996</v>
      </c>
      <c r="O4472" s="49">
        <f t="shared" si="436"/>
        <v>92.052000000000433</v>
      </c>
      <c r="P4472" s="49">
        <f t="shared" si="436"/>
        <v>93.452000000000425</v>
      </c>
      <c r="Q4472" s="49">
        <f t="shared" si="436"/>
        <v>94.552000000000433</v>
      </c>
      <c r="R4472" s="49">
        <f t="shared" si="435"/>
        <v>95.664000000000016</v>
      </c>
    </row>
    <row r="4473" spans="12:18" hidden="1">
      <c r="L4473" s="71"/>
      <c r="M4473" s="48">
        <v>53.9</v>
      </c>
      <c r="N4473" s="49">
        <f t="shared" si="433"/>
        <v>90.444999999999595</v>
      </c>
      <c r="O4473" s="49">
        <f t="shared" si="436"/>
        <v>92.056000000000438</v>
      </c>
      <c r="P4473" s="49">
        <f t="shared" si="436"/>
        <v>93.456000000000429</v>
      </c>
      <c r="Q4473" s="49">
        <f t="shared" si="436"/>
        <v>94.556000000000438</v>
      </c>
      <c r="R4473" s="49">
        <f t="shared" si="435"/>
        <v>95.667000000000016</v>
      </c>
    </row>
    <row r="4474" spans="12:18" hidden="1">
      <c r="L4474" s="71"/>
      <c r="M4474" s="48">
        <v>54</v>
      </c>
      <c r="N4474" s="49">
        <f t="shared" si="433"/>
        <v>90.449999999999591</v>
      </c>
      <c r="O4474" s="49">
        <f t="shared" si="436"/>
        <v>92.060000000000443</v>
      </c>
      <c r="P4474" s="49">
        <f t="shared" si="436"/>
        <v>93.460000000000434</v>
      </c>
      <c r="Q4474" s="49">
        <f t="shared" si="436"/>
        <v>94.560000000000443</v>
      </c>
      <c r="R4474" s="49">
        <f t="shared" si="435"/>
        <v>95.670000000000016</v>
      </c>
    </row>
    <row r="4475" spans="12:18" hidden="1">
      <c r="L4475" s="71"/>
      <c r="M4475" s="48">
        <v>54.1</v>
      </c>
      <c r="N4475" s="49">
        <f t="shared" si="433"/>
        <v>90.454999999999586</v>
      </c>
      <c r="O4475" s="49">
        <f t="shared" si="436"/>
        <v>92.064000000000448</v>
      </c>
      <c r="P4475" s="49">
        <f t="shared" si="436"/>
        <v>93.464000000000439</v>
      </c>
      <c r="Q4475" s="49">
        <f t="shared" si="436"/>
        <v>94.564000000000448</v>
      </c>
      <c r="R4475" s="49">
        <f t="shared" si="435"/>
        <v>95.673000000000016</v>
      </c>
    </row>
    <row r="4476" spans="12:18" hidden="1">
      <c r="L4476" s="71"/>
      <c r="M4476" s="48">
        <v>54.2</v>
      </c>
      <c r="N4476" s="49">
        <f t="shared" si="433"/>
        <v>90.459999999999582</v>
      </c>
      <c r="O4476" s="49">
        <f t="shared" si="436"/>
        <v>92.068000000000453</v>
      </c>
      <c r="P4476" s="49">
        <f t="shared" si="436"/>
        <v>93.468000000000444</v>
      </c>
      <c r="Q4476" s="49">
        <f t="shared" si="436"/>
        <v>94.568000000000453</v>
      </c>
      <c r="R4476" s="49">
        <f t="shared" si="435"/>
        <v>95.676000000000016</v>
      </c>
    </row>
    <row r="4477" spans="12:18" hidden="1">
      <c r="L4477" s="71"/>
      <c r="M4477" s="48">
        <v>54.3</v>
      </c>
      <c r="N4477" s="49">
        <f t="shared" si="433"/>
        <v>90.464999999999577</v>
      </c>
      <c r="O4477" s="49">
        <f t="shared" si="436"/>
        <v>92.072000000000457</v>
      </c>
      <c r="P4477" s="49">
        <f t="shared" si="436"/>
        <v>93.472000000000449</v>
      </c>
      <c r="Q4477" s="49">
        <f t="shared" si="436"/>
        <v>94.572000000000457</v>
      </c>
      <c r="R4477" s="49">
        <f t="shared" si="435"/>
        <v>95.679000000000016</v>
      </c>
    </row>
    <row r="4478" spans="12:18" hidden="1">
      <c r="L4478" s="71"/>
      <c r="M4478" s="48">
        <v>54.4</v>
      </c>
      <c r="N4478" s="49">
        <f t="shared" si="433"/>
        <v>90.469999999999573</v>
      </c>
      <c r="O4478" s="49">
        <f t="shared" si="436"/>
        <v>92.076000000000462</v>
      </c>
      <c r="P4478" s="49">
        <f t="shared" si="436"/>
        <v>93.476000000000454</v>
      </c>
      <c r="Q4478" s="49">
        <f t="shared" si="436"/>
        <v>94.576000000000462</v>
      </c>
      <c r="R4478" s="49">
        <f t="shared" si="435"/>
        <v>95.682000000000016</v>
      </c>
    </row>
    <row r="4479" spans="12:18" hidden="1">
      <c r="L4479" s="71"/>
      <c r="M4479" s="48">
        <v>54.5</v>
      </c>
      <c r="N4479" s="49">
        <f t="shared" si="433"/>
        <v>90.474999999999568</v>
      </c>
      <c r="O4479" s="49">
        <f t="shared" si="436"/>
        <v>92.080000000000467</v>
      </c>
      <c r="P4479" s="49">
        <f t="shared" si="436"/>
        <v>93.480000000000459</v>
      </c>
      <c r="Q4479" s="49">
        <f t="shared" si="436"/>
        <v>94.580000000000467</v>
      </c>
      <c r="R4479" s="49">
        <f t="shared" si="435"/>
        <v>95.685000000000016</v>
      </c>
    </row>
    <row r="4480" spans="12:18" hidden="1">
      <c r="L4480" s="71"/>
      <c r="M4480" s="48">
        <v>54.6</v>
      </c>
      <c r="N4480" s="49">
        <f t="shared" si="433"/>
        <v>90.479999999999563</v>
      </c>
      <c r="O4480" s="49">
        <f t="shared" si="436"/>
        <v>92.084000000000472</v>
      </c>
      <c r="P4480" s="49">
        <f t="shared" si="436"/>
        <v>93.484000000000464</v>
      </c>
      <c r="Q4480" s="49">
        <f t="shared" si="436"/>
        <v>94.584000000000472</v>
      </c>
      <c r="R4480" s="49">
        <f t="shared" si="435"/>
        <v>95.688000000000017</v>
      </c>
    </row>
    <row r="4481" spans="12:18" hidden="1">
      <c r="L4481" s="71"/>
      <c r="M4481" s="48">
        <v>54.7</v>
      </c>
      <c r="N4481" s="49">
        <f t="shared" si="433"/>
        <v>90.484999999999559</v>
      </c>
      <c r="O4481" s="49">
        <f t="shared" si="436"/>
        <v>92.088000000000477</v>
      </c>
      <c r="P4481" s="49">
        <f t="shared" si="436"/>
        <v>93.488000000000469</v>
      </c>
      <c r="Q4481" s="49">
        <f t="shared" si="436"/>
        <v>94.588000000000477</v>
      </c>
      <c r="R4481" s="49">
        <f t="shared" si="435"/>
        <v>95.691000000000017</v>
      </c>
    </row>
    <row r="4482" spans="12:18" hidden="1">
      <c r="L4482" s="71"/>
      <c r="M4482" s="48">
        <v>54.8</v>
      </c>
      <c r="N4482" s="49">
        <f t="shared" si="433"/>
        <v>90.489999999999554</v>
      </c>
      <c r="O4482" s="49">
        <f t="shared" ref="O4482:Q4483" si="437">O4481+0.004</f>
        <v>92.092000000000482</v>
      </c>
      <c r="P4482" s="49">
        <f t="shared" si="437"/>
        <v>93.492000000000473</v>
      </c>
      <c r="Q4482" s="49">
        <f t="shared" si="437"/>
        <v>94.592000000000482</v>
      </c>
      <c r="R4482" s="49">
        <f t="shared" si="435"/>
        <v>95.694000000000017</v>
      </c>
    </row>
    <row r="4483" spans="12:18" hidden="1">
      <c r="L4483" s="71"/>
      <c r="M4483" s="48">
        <v>54.9</v>
      </c>
      <c r="N4483" s="49">
        <f t="shared" si="433"/>
        <v>90.49499999999955</v>
      </c>
      <c r="O4483" s="49">
        <f t="shared" si="437"/>
        <v>92.096000000000487</v>
      </c>
      <c r="P4483" s="49">
        <f t="shared" si="437"/>
        <v>93.496000000000478</v>
      </c>
      <c r="Q4483" s="49">
        <f t="shared" si="437"/>
        <v>94.596000000000487</v>
      </c>
      <c r="R4483" s="49">
        <f t="shared" si="435"/>
        <v>95.697000000000017</v>
      </c>
    </row>
    <row r="4484" spans="12:18" hidden="1">
      <c r="L4484" s="71"/>
      <c r="M4484" s="48">
        <v>55</v>
      </c>
      <c r="N4484" s="49">
        <v>90.5</v>
      </c>
      <c r="O4484" s="49">
        <v>92.1</v>
      </c>
      <c r="P4484" s="49">
        <v>93.5</v>
      </c>
      <c r="Q4484" s="49">
        <v>94.6</v>
      </c>
      <c r="R4484" s="49">
        <v>95.7</v>
      </c>
    </row>
    <row r="4485" spans="12:18" hidden="1">
      <c r="L4485" s="71"/>
      <c r="M4485" s="48">
        <v>55.1</v>
      </c>
      <c r="N4485" s="49">
        <f>N4484+0.0035</f>
        <v>90.503500000000003</v>
      </c>
      <c r="O4485" s="49">
        <f>O4484+0.003</f>
        <v>92.102999999999994</v>
      </c>
      <c r="P4485" s="49">
        <f>P4484+0.002</f>
        <v>93.501999999999995</v>
      </c>
      <c r="Q4485" s="49">
        <f>Q4484+0.002</f>
        <v>94.60199999999999</v>
      </c>
      <c r="R4485" s="49">
        <f>R4484+0.0015</f>
        <v>95.701499999999996</v>
      </c>
    </row>
    <row r="4486" spans="12:18" hidden="1">
      <c r="L4486" s="71"/>
      <c r="M4486" s="48">
        <v>55.2</v>
      </c>
      <c r="N4486" s="49">
        <f t="shared" ref="N4486:N4549" si="438">N4485+0.0035</f>
        <v>90.507000000000005</v>
      </c>
      <c r="O4486" s="49">
        <f t="shared" ref="O4486:O4549" si="439">O4485+0.003</f>
        <v>92.105999999999995</v>
      </c>
      <c r="P4486" s="49">
        <f t="shared" ref="P4486:Q4501" si="440">P4485+0.002</f>
        <v>93.503999999999991</v>
      </c>
      <c r="Q4486" s="49">
        <f t="shared" si="440"/>
        <v>94.603999999999985</v>
      </c>
      <c r="R4486" s="49">
        <f t="shared" ref="R4486:R4549" si="441">R4485+0.0015</f>
        <v>95.702999999999989</v>
      </c>
    </row>
    <row r="4487" spans="12:18" hidden="1">
      <c r="L4487" s="71"/>
      <c r="M4487" s="48">
        <v>55.3</v>
      </c>
      <c r="N4487" s="49">
        <f t="shared" si="438"/>
        <v>90.510500000000008</v>
      </c>
      <c r="O4487" s="49">
        <f t="shared" si="439"/>
        <v>92.108999999999995</v>
      </c>
      <c r="P4487" s="49">
        <f t="shared" si="440"/>
        <v>93.505999999999986</v>
      </c>
      <c r="Q4487" s="49">
        <f t="shared" si="440"/>
        <v>94.60599999999998</v>
      </c>
      <c r="R4487" s="49">
        <f t="shared" si="441"/>
        <v>95.704499999999982</v>
      </c>
    </row>
    <row r="4488" spans="12:18" hidden="1">
      <c r="L4488" s="71"/>
      <c r="M4488" s="48">
        <v>55.4</v>
      </c>
      <c r="N4488" s="49">
        <f t="shared" si="438"/>
        <v>90.51400000000001</v>
      </c>
      <c r="O4488" s="49">
        <f t="shared" si="439"/>
        <v>92.111999999999995</v>
      </c>
      <c r="P4488" s="49">
        <f t="shared" si="440"/>
        <v>93.507999999999981</v>
      </c>
      <c r="Q4488" s="49">
        <f t="shared" si="440"/>
        <v>94.607999999999976</v>
      </c>
      <c r="R4488" s="49">
        <f t="shared" si="441"/>
        <v>95.705999999999975</v>
      </c>
    </row>
    <row r="4489" spans="12:18" hidden="1">
      <c r="L4489" s="71"/>
      <c r="M4489" s="48">
        <v>55.5</v>
      </c>
      <c r="N4489" s="49">
        <f t="shared" si="438"/>
        <v>90.517500000000013</v>
      </c>
      <c r="O4489" s="49">
        <f t="shared" si="439"/>
        <v>92.114999999999995</v>
      </c>
      <c r="P4489" s="49">
        <f t="shared" si="440"/>
        <v>93.509999999999977</v>
      </c>
      <c r="Q4489" s="49">
        <f t="shared" si="440"/>
        <v>94.609999999999971</v>
      </c>
      <c r="R4489" s="49">
        <f t="shared" si="441"/>
        <v>95.707499999999968</v>
      </c>
    </row>
    <row r="4490" spans="12:18" hidden="1">
      <c r="L4490" s="71"/>
      <c r="M4490" s="48">
        <v>55.6</v>
      </c>
      <c r="N4490" s="49">
        <f t="shared" si="438"/>
        <v>90.521000000000015</v>
      </c>
      <c r="O4490" s="49">
        <f t="shared" si="439"/>
        <v>92.117999999999995</v>
      </c>
      <c r="P4490" s="49">
        <f t="shared" si="440"/>
        <v>93.511999999999972</v>
      </c>
      <c r="Q4490" s="49">
        <f t="shared" si="440"/>
        <v>94.611999999999966</v>
      </c>
      <c r="R4490" s="49">
        <f t="shared" si="441"/>
        <v>95.708999999999961</v>
      </c>
    </row>
    <row r="4491" spans="12:18" hidden="1">
      <c r="L4491" s="71"/>
      <c r="M4491" s="48">
        <v>55.7</v>
      </c>
      <c r="N4491" s="49">
        <f t="shared" si="438"/>
        <v>90.524500000000018</v>
      </c>
      <c r="O4491" s="49">
        <f t="shared" si="439"/>
        <v>92.120999999999995</v>
      </c>
      <c r="P4491" s="49">
        <f t="shared" si="440"/>
        <v>93.513999999999967</v>
      </c>
      <c r="Q4491" s="49">
        <f t="shared" si="440"/>
        <v>94.613999999999962</v>
      </c>
      <c r="R4491" s="49">
        <f t="shared" si="441"/>
        <v>95.710499999999954</v>
      </c>
    </row>
    <row r="4492" spans="12:18" hidden="1">
      <c r="L4492" s="71"/>
      <c r="M4492" s="48">
        <v>55.8</v>
      </c>
      <c r="N4492" s="49">
        <f t="shared" si="438"/>
        <v>90.52800000000002</v>
      </c>
      <c r="O4492" s="49">
        <f t="shared" si="439"/>
        <v>92.123999999999995</v>
      </c>
      <c r="P4492" s="49">
        <f t="shared" si="440"/>
        <v>93.515999999999963</v>
      </c>
      <c r="Q4492" s="49">
        <f t="shared" si="440"/>
        <v>94.615999999999957</v>
      </c>
      <c r="R4492" s="49">
        <f t="shared" si="441"/>
        <v>95.711999999999946</v>
      </c>
    </row>
    <row r="4493" spans="12:18" hidden="1">
      <c r="L4493" s="71"/>
      <c r="M4493" s="48">
        <v>55.9</v>
      </c>
      <c r="N4493" s="49">
        <f t="shared" si="438"/>
        <v>90.531500000000023</v>
      </c>
      <c r="O4493" s="49">
        <f t="shared" si="439"/>
        <v>92.126999999999995</v>
      </c>
      <c r="P4493" s="49">
        <f t="shared" si="440"/>
        <v>93.517999999999958</v>
      </c>
      <c r="Q4493" s="49">
        <f t="shared" si="440"/>
        <v>94.617999999999952</v>
      </c>
      <c r="R4493" s="49">
        <f t="shared" si="441"/>
        <v>95.713499999999939</v>
      </c>
    </row>
    <row r="4494" spans="12:18" hidden="1">
      <c r="L4494" s="71"/>
      <c r="M4494" s="48">
        <v>56</v>
      </c>
      <c r="N4494" s="49">
        <f t="shared" si="438"/>
        <v>90.535000000000025</v>
      </c>
      <c r="O4494" s="49">
        <f t="shared" si="439"/>
        <v>92.13</v>
      </c>
      <c r="P4494" s="49">
        <f t="shared" si="440"/>
        <v>93.519999999999953</v>
      </c>
      <c r="Q4494" s="49">
        <f t="shared" si="440"/>
        <v>94.619999999999948</v>
      </c>
      <c r="R4494" s="49">
        <f t="shared" si="441"/>
        <v>95.714999999999932</v>
      </c>
    </row>
    <row r="4495" spans="12:18" hidden="1">
      <c r="L4495" s="71"/>
      <c r="M4495" s="48">
        <v>56.1</v>
      </c>
      <c r="N4495" s="49">
        <f t="shared" si="438"/>
        <v>90.538500000000028</v>
      </c>
      <c r="O4495" s="49">
        <f t="shared" si="439"/>
        <v>92.132999999999996</v>
      </c>
      <c r="P4495" s="49">
        <f t="shared" si="440"/>
        <v>93.521999999999949</v>
      </c>
      <c r="Q4495" s="49">
        <f t="shared" si="440"/>
        <v>94.621999999999943</v>
      </c>
      <c r="R4495" s="49">
        <f t="shared" si="441"/>
        <v>95.716499999999925</v>
      </c>
    </row>
    <row r="4496" spans="12:18" hidden="1">
      <c r="L4496" s="71"/>
      <c r="M4496" s="48">
        <v>56.2</v>
      </c>
      <c r="N4496" s="49">
        <f t="shared" si="438"/>
        <v>90.54200000000003</v>
      </c>
      <c r="O4496" s="49">
        <f t="shared" si="439"/>
        <v>92.135999999999996</v>
      </c>
      <c r="P4496" s="49">
        <f t="shared" si="440"/>
        <v>93.523999999999944</v>
      </c>
      <c r="Q4496" s="49">
        <f t="shared" si="440"/>
        <v>94.623999999999938</v>
      </c>
      <c r="R4496" s="49">
        <f t="shared" si="441"/>
        <v>95.717999999999918</v>
      </c>
    </row>
    <row r="4497" spans="12:18" hidden="1">
      <c r="L4497" s="71"/>
      <c r="M4497" s="48">
        <v>56.3</v>
      </c>
      <c r="N4497" s="49">
        <f t="shared" si="438"/>
        <v>90.545500000000033</v>
      </c>
      <c r="O4497" s="49">
        <f t="shared" si="439"/>
        <v>92.138999999999996</v>
      </c>
      <c r="P4497" s="49">
        <f t="shared" si="440"/>
        <v>93.525999999999939</v>
      </c>
      <c r="Q4497" s="49">
        <f t="shared" si="440"/>
        <v>94.625999999999934</v>
      </c>
      <c r="R4497" s="49">
        <f t="shared" si="441"/>
        <v>95.719499999999911</v>
      </c>
    </row>
    <row r="4498" spans="12:18" hidden="1">
      <c r="L4498" s="71"/>
      <c r="M4498" s="48">
        <v>56.4</v>
      </c>
      <c r="N4498" s="49">
        <f t="shared" si="438"/>
        <v>90.549000000000035</v>
      </c>
      <c r="O4498" s="49">
        <f t="shared" si="439"/>
        <v>92.141999999999996</v>
      </c>
      <c r="P4498" s="49">
        <f t="shared" si="440"/>
        <v>93.527999999999935</v>
      </c>
      <c r="Q4498" s="49">
        <f t="shared" si="440"/>
        <v>94.627999999999929</v>
      </c>
      <c r="R4498" s="49">
        <f t="shared" si="441"/>
        <v>95.720999999999904</v>
      </c>
    </row>
    <row r="4499" spans="12:18" hidden="1">
      <c r="L4499" s="71"/>
      <c r="M4499" s="48">
        <v>56.5</v>
      </c>
      <c r="N4499" s="49">
        <f t="shared" si="438"/>
        <v>90.552500000000038</v>
      </c>
      <c r="O4499" s="49">
        <f t="shared" si="439"/>
        <v>92.144999999999996</v>
      </c>
      <c r="P4499" s="49">
        <f t="shared" si="440"/>
        <v>93.52999999999993</v>
      </c>
      <c r="Q4499" s="49">
        <f t="shared" si="440"/>
        <v>94.629999999999924</v>
      </c>
      <c r="R4499" s="49">
        <f t="shared" si="441"/>
        <v>95.722499999999897</v>
      </c>
    </row>
    <row r="4500" spans="12:18" hidden="1">
      <c r="L4500" s="71"/>
      <c r="M4500" s="48">
        <v>56.6</v>
      </c>
      <c r="N4500" s="49">
        <f t="shared" si="438"/>
        <v>90.55600000000004</v>
      </c>
      <c r="O4500" s="49">
        <f t="shared" si="439"/>
        <v>92.147999999999996</v>
      </c>
      <c r="P4500" s="49">
        <f t="shared" si="440"/>
        <v>93.531999999999925</v>
      </c>
      <c r="Q4500" s="49">
        <f t="shared" si="440"/>
        <v>94.63199999999992</v>
      </c>
      <c r="R4500" s="49">
        <f t="shared" si="441"/>
        <v>95.72399999999989</v>
      </c>
    </row>
    <row r="4501" spans="12:18" hidden="1">
      <c r="L4501" s="71"/>
      <c r="M4501" s="48">
        <v>56.7</v>
      </c>
      <c r="N4501" s="49">
        <f t="shared" si="438"/>
        <v>90.559500000000043</v>
      </c>
      <c r="O4501" s="49">
        <f t="shared" si="439"/>
        <v>92.150999999999996</v>
      </c>
      <c r="P4501" s="49">
        <f t="shared" si="440"/>
        <v>93.533999999999921</v>
      </c>
      <c r="Q4501" s="49">
        <f t="shared" si="440"/>
        <v>94.633999999999915</v>
      </c>
      <c r="R4501" s="49">
        <f t="shared" si="441"/>
        <v>95.725499999999883</v>
      </c>
    </row>
    <row r="4502" spans="12:18" hidden="1">
      <c r="L4502" s="71"/>
      <c r="M4502" s="48">
        <v>56.8</v>
      </c>
      <c r="N4502" s="49">
        <f t="shared" si="438"/>
        <v>90.563000000000045</v>
      </c>
      <c r="O4502" s="49">
        <f t="shared" si="439"/>
        <v>92.153999999999996</v>
      </c>
      <c r="P4502" s="49">
        <f t="shared" ref="P4502:Q4517" si="442">P4501+0.002</f>
        <v>93.535999999999916</v>
      </c>
      <c r="Q4502" s="49">
        <f t="shared" si="442"/>
        <v>94.63599999999991</v>
      </c>
      <c r="R4502" s="49">
        <f t="shared" si="441"/>
        <v>95.726999999999876</v>
      </c>
    </row>
    <row r="4503" spans="12:18" hidden="1">
      <c r="L4503" s="71"/>
      <c r="M4503" s="48">
        <v>56.9</v>
      </c>
      <c r="N4503" s="49">
        <f t="shared" si="438"/>
        <v>90.566500000000048</v>
      </c>
      <c r="O4503" s="49">
        <f t="shared" si="439"/>
        <v>92.156999999999996</v>
      </c>
      <c r="P4503" s="49">
        <f t="shared" si="442"/>
        <v>93.537999999999911</v>
      </c>
      <c r="Q4503" s="49">
        <f t="shared" si="442"/>
        <v>94.637999999999906</v>
      </c>
      <c r="R4503" s="49">
        <f t="shared" si="441"/>
        <v>95.728499999999869</v>
      </c>
    </row>
    <row r="4504" spans="12:18" hidden="1">
      <c r="L4504" s="71"/>
      <c r="M4504" s="48">
        <v>57</v>
      </c>
      <c r="N4504" s="49">
        <f t="shared" si="438"/>
        <v>90.57000000000005</v>
      </c>
      <c r="O4504" s="49">
        <f t="shared" si="439"/>
        <v>92.16</v>
      </c>
      <c r="P4504" s="49">
        <f t="shared" si="442"/>
        <v>93.539999999999907</v>
      </c>
      <c r="Q4504" s="49">
        <f t="shared" si="442"/>
        <v>94.639999999999901</v>
      </c>
      <c r="R4504" s="49">
        <f t="shared" si="441"/>
        <v>95.729999999999862</v>
      </c>
    </row>
    <row r="4505" spans="12:18" hidden="1">
      <c r="L4505" s="71"/>
      <c r="M4505" s="48">
        <v>57.1</v>
      </c>
      <c r="N4505" s="49">
        <f t="shared" si="438"/>
        <v>90.573500000000053</v>
      </c>
      <c r="O4505" s="49">
        <f t="shared" si="439"/>
        <v>92.162999999999997</v>
      </c>
      <c r="P4505" s="49">
        <f t="shared" si="442"/>
        <v>93.541999999999902</v>
      </c>
      <c r="Q4505" s="49">
        <f t="shared" si="442"/>
        <v>94.641999999999896</v>
      </c>
      <c r="R4505" s="49">
        <f t="shared" si="441"/>
        <v>95.731499999999855</v>
      </c>
    </row>
    <row r="4506" spans="12:18" hidden="1">
      <c r="L4506" s="71"/>
      <c r="M4506" s="48">
        <v>57.2</v>
      </c>
      <c r="N4506" s="49">
        <f t="shared" si="438"/>
        <v>90.577000000000055</v>
      </c>
      <c r="O4506" s="49">
        <f t="shared" si="439"/>
        <v>92.165999999999997</v>
      </c>
      <c r="P4506" s="49">
        <f t="shared" si="442"/>
        <v>93.543999999999897</v>
      </c>
      <c r="Q4506" s="49">
        <f t="shared" si="442"/>
        <v>94.643999999999892</v>
      </c>
      <c r="R4506" s="49">
        <f t="shared" si="441"/>
        <v>95.732999999999848</v>
      </c>
    </row>
    <row r="4507" spans="12:18" hidden="1">
      <c r="L4507" s="71"/>
      <c r="M4507" s="48">
        <v>57.3</v>
      </c>
      <c r="N4507" s="49">
        <f t="shared" si="438"/>
        <v>90.580500000000058</v>
      </c>
      <c r="O4507" s="49">
        <f t="shared" si="439"/>
        <v>92.168999999999997</v>
      </c>
      <c r="P4507" s="49">
        <f t="shared" si="442"/>
        <v>93.545999999999893</v>
      </c>
      <c r="Q4507" s="49">
        <f t="shared" si="442"/>
        <v>94.645999999999887</v>
      </c>
      <c r="R4507" s="49">
        <f t="shared" si="441"/>
        <v>95.734499999999841</v>
      </c>
    </row>
    <row r="4508" spans="12:18" hidden="1">
      <c r="L4508" s="71"/>
      <c r="M4508" s="48">
        <v>57.4</v>
      </c>
      <c r="N4508" s="49">
        <f t="shared" si="438"/>
        <v>90.58400000000006</v>
      </c>
      <c r="O4508" s="49">
        <f t="shared" si="439"/>
        <v>92.171999999999997</v>
      </c>
      <c r="P4508" s="49">
        <f t="shared" si="442"/>
        <v>93.547999999999888</v>
      </c>
      <c r="Q4508" s="49">
        <f t="shared" si="442"/>
        <v>94.647999999999882</v>
      </c>
      <c r="R4508" s="49">
        <f t="shared" si="441"/>
        <v>95.735999999999834</v>
      </c>
    </row>
    <row r="4509" spans="12:18" hidden="1">
      <c r="L4509" s="71"/>
      <c r="M4509" s="48">
        <v>57.5</v>
      </c>
      <c r="N4509" s="49">
        <f t="shared" si="438"/>
        <v>90.587500000000063</v>
      </c>
      <c r="O4509" s="49">
        <f t="shared" si="439"/>
        <v>92.174999999999997</v>
      </c>
      <c r="P4509" s="49">
        <f t="shared" si="442"/>
        <v>93.549999999999883</v>
      </c>
      <c r="Q4509" s="49">
        <f t="shared" si="442"/>
        <v>94.649999999999878</v>
      </c>
      <c r="R4509" s="49">
        <f t="shared" si="441"/>
        <v>95.737499999999827</v>
      </c>
    </row>
    <row r="4510" spans="12:18" hidden="1">
      <c r="L4510" s="71"/>
      <c r="M4510" s="48">
        <v>57.6</v>
      </c>
      <c r="N4510" s="49">
        <f t="shared" si="438"/>
        <v>90.591000000000065</v>
      </c>
      <c r="O4510" s="49">
        <f t="shared" si="439"/>
        <v>92.177999999999997</v>
      </c>
      <c r="P4510" s="49">
        <f t="shared" si="442"/>
        <v>93.551999999999879</v>
      </c>
      <c r="Q4510" s="49">
        <f t="shared" si="442"/>
        <v>94.651999999999873</v>
      </c>
      <c r="R4510" s="49">
        <f t="shared" si="441"/>
        <v>95.73899999999982</v>
      </c>
    </row>
    <row r="4511" spans="12:18" hidden="1">
      <c r="L4511" s="71"/>
      <c r="M4511" s="48">
        <v>57.7</v>
      </c>
      <c r="N4511" s="49">
        <f t="shared" si="438"/>
        <v>90.594500000000068</v>
      </c>
      <c r="O4511" s="49">
        <f t="shared" si="439"/>
        <v>92.180999999999997</v>
      </c>
      <c r="P4511" s="49">
        <f t="shared" si="442"/>
        <v>93.553999999999874</v>
      </c>
      <c r="Q4511" s="49">
        <f t="shared" si="442"/>
        <v>94.653999999999868</v>
      </c>
      <c r="R4511" s="49">
        <f t="shared" si="441"/>
        <v>95.740499999999813</v>
      </c>
    </row>
    <row r="4512" spans="12:18" hidden="1">
      <c r="L4512" s="71"/>
      <c r="M4512" s="48">
        <v>57.8</v>
      </c>
      <c r="N4512" s="49">
        <f t="shared" si="438"/>
        <v>90.59800000000007</v>
      </c>
      <c r="O4512" s="49">
        <f t="shared" si="439"/>
        <v>92.183999999999997</v>
      </c>
      <c r="P4512" s="49">
        <f t="shared" si="442"/>
        <v>93.555999999999869</v>
      </c>
      <c r="Q4512" s="49">
        <f t="shared" si="442"/>
        <v>94.655999999999864</v>
      </c>
      <c r="R4512" s="49">
        <f t="shared" si="441"/>
        <v>95.741999999999805</v>
      </c>
    </row>
    <row r="4513" spans="12:18" hidden="1">
      <c r="L4513" s="71"/>
      <c r="M4513" s="48">
        <v>57.9</v>
      </c>
      <c r="N4513" s="49">
        <f t="shared" si="438"/>
        <v>90.601500000000073</v>
      </c>
      <c r="O4513" s="49">
        <f t="shared" si="439"/>
        <v>92.186999999999998</v>
      </c>
      <c r="P4513" s="49">
        <f t="shared" si="442"/>
        <v>93.557999999999865</v>
      </c>
      <c r="Q4513" s="49">
        <f t="shared" si="442"/>
        <v>94.657999999999859</v>
      </c>
      <c r="R4513" s="49">
        <f t="shared" si="441"/>
        <v>95.743499999999798</v>
      </c>
    </row>
    <row r="4514" spans="12:18" hidden="1">
      <c r="L4514" s="71"/>
      <c r="M4514" s="48">
        <v>58</v>
      </c>
      <c r="N4514" s="49">
        <f t="shared" si="438"/>
        <v>90.605000000000075</v>
      </c>
      <c r="O4514" s="49">
        <f t="shared" si="439"/>
        <v>92.19</v>
      </c>
      <c r="P4514" s="49">
        <f t="shared" si="442"/>
        <v>93.55999999999986</v>
      </c>
      <c r="Q4514" s="49">
        <f t="shared" si="442"/>
        <v>94.659999999999854</v>
      </c>
      <c r="R4514" s="49">
        <f t="shared" si="441"/>
        <v>95.744999999999791</v>
      </c>
    </row>
    <row r="4515" spans="12:18" hidden="1">
      <c r="L4515" s="71"/>
      <c r="M4515" s="48">
        <v>58.1</v>
      </c>
      <c r="N4515" s="49">
        <f t="shared" si="438"/>
        <v>90.608500000000078</v>
      </c>
      <c r="O4515" s="49">
        <f t="shared" si="439"/>
        <v>92.192999999999998</v>
      </c>
      <c r="P4515" s="49">
        <f t="shared" si="442"/>
        <v>93.561999999999856</v>
      </c>
      <c r="Q4515" s="49">
        <f t="shared" si="442"/>
        <v>94.66199999999985</v>
      </c>
      <c r="R4515" s="49">
        <f t="shared" si="441"/>
        <v>95.746499999999784</v>
      </c>
    </row>
    <row r="4516" spans="12:18" hidden="1">
      <c r="L4516" s="71"/>
      <c r="M4516" s="48">
        <v>58.2</v>
      </c>
      <c r="N4516" s="49">
        <f t="shared" si="438"/>
        <v>90.61200000000008</v>
      </c>
      <c r="O4516" s="49">
        <f t="shared" si="439"/>
        <v>92.195999999999998</v>
      </c>
      <c r="P4516" s="49">
        <f t="shared" si="442"/>
        <v>93.563999999999851</v>
      </c>
      <c r="Q4516" s="49">
        <f t="shared" si="442"/>
        <v>94.663999999999845</v>
      </c>
      <c r="R4516" s="49">
        <f t="shared" si="441"/>
        <v>95.747999999999777</v>
      </c>
    </row>
    <row r="4517" spans="12:18" hidden="1">
      <c r="L4517" s="71"/>
      <c r="M4517" s="48">
        <v>58.3</v>
      </c>
      <c r="N4517" s="49">
        <f t="shared" si="438"/>
        <v>90.615500000000083</v>
      </c>
      <c r="O4517" s="49">
        <f t="shared" si="439"/>
        <v>92.198999999999998</v>
      </c>
      <c r="P4517" s="49">
        <f t="shared" si="442"/>
        <v>93.565999999999846</v>
      </c>
      <c r="Q4517" s="49">
        <f t="shared" si="442"/>
        <v>94.66599999999984</v>
      </c>
      <c r="R4517" s="49">
        <f t="shared" si="441"/>
        <v>95.74949999999977</v>
      </c>
    </row>
    <row r="4518" spans="12:18" hidden="1">
      <c r="L4518" s="71"/>
      <c r="M4518" s="48">
        <v>58.4</v>
      </c>
      <c r="N4518" s="49">
        <f t="shared" si="438"/>
        <v>90.619000000000085</v>
      </c>
      <c r="O4518" s="49">
        <f t="shared" si="439"/>
        <v>92.201999999999998</v>
      </c>
      <c r="P4518" s="49">
        <f t="shared" ref="P4518:Q4533" si="443">P4517+0.002</f>
        <v>93.567999999999842</v>
      </c>
      <c r="Q4518" s="49">
        <f t="shared" si="443"/>
        <v>94.667999999999836</v>
      </c>
      <c r="R4518" s="49">
        <f t="shared" si="441"/>
        <v>95.750999999999763</v>
      </c>
    </row>
    <row r="4519" spans="12:18" hidden="1">
      <c r="L4519" s="71"/>
      <c r="M4519" s="48">
        <v>58.5</v>
      </c>
      <c r="N4519" s="49">
        <f t="shared" si="438"/>
        <v>90.622500000000088</v>
      </c>
      <c r="O4519" s="49">
        <f t="shared" si="439"/>
        <v>92.204999999999998</v>
      </c>
      <c r="P4519" s="49">
        <f t="shared" si="443"/>
        <v>93.569999999999837</v>
      </c>
      <c r="Q4519" s="49">
        <f t="shared" si="443"/>
        <v>94.669999999999831</v>
      </c>
      <c r="R4519" s="49">
        <f t="shared" si="441"/>
        <v>95.752499999999756</v>
      </c>
    </row>
    <row r="4520" spans="12:18" hidden="1">
      <c r="L4520" s="71"/>
      <c r="M4520" s="48">
        <v>58.6</v>
      </c>
      <c r="N4520" s="49">
        <f t="shared" si="438"/>
        <v>90.62600000000009</v>
      </c>
      <c r="O4520" s="49">
        <f t="shared" si="439"/>
        <v>92.207999999999998</v>
      </c>
      <c r="P4520" s="49">
        <f t="shared" si="443"/>
        <v>93.571999999999832</v>
      </c>
      <c r="Q4520" s="49">
        <f t="shared" si="443"/>
        <v>94.671999999999827</v>
      </c>
      <c r="R4520" s="49">
        <f t="shared" si="441"/>
        <v>95.753999999999749</v>
      </c>
    </row>
    <row r="4521" spans="12:18" hidden="1">
      <c r="L4521" s="71"/>
      <c r="M4521" s="48">
        <v>58.7</v>
      </c>
      <c r="N4521" s="49">
        <f t="shared" si="438"/>
        <v>90.629500000000093</v>
      </c>
      <c r="O4521" s="49">
        <f t="shared" si="439"/>
        <v>92.210999999999999</v>
      </c>
      <c r="P4521" s="49">
        <f t="shared" si="443"/>
        <v>93.573999999999828</v>
      </c>
      <c r="Q4521" s="49">
        <f t="shared" si="443"/>
        <v>94.673999999999822</v>
      </c>
      <c r="R4521" s="49">
        <f t="shared" si="441"/>
        <v>95.755499999999742</v>
      </c>
    </row>
    <row r="4522" spans="12:18" hidden="1">
      <c r="L4522" s="71"/>
      <c r="M4522" s="48">
        <v>58.8</v>
      </c>
      <c r="N4522" s="49">
        <f t="shared" si="438"/>
        <v>90.633000000000095</v>
      </c>
      <c r="O4522" s="49">
        <f t="shared" si="439"/>
        <v>92.213999999999999</v>
      </c>
      <c r="P4522" s="49">
        <f t="shared" si="443"/>
        <v>93.575999999999823</v>
      </c>
      <c r="Q4522" s="49">
        <f t="shared" si="443"/>
        <v>94.675999999999817</v>
      </c>
      <c r="R4522" s="49">
        <f t="shared" si="441"/>
        <v>95.756999999999735</v>
      </c>
    </row>
    <row r="4523" spans="12:18" hidden="1">
      <c r="L4523" s="71"/>
      <c r="M4523" s="48">
        <v>58.9</v>
      </c>
      <c r="N4523" s="49">
        <f t="shared" si="438"/>
        <v>90.636500000000098</v>
      </c>
      <c r="O4523" s="49">
        <f t="shared" si="439"/>
        <v>92.216999999999999</v>
      </c>
      <c r="P4523" s="49">
        <f t="shared" si="443"/>
        <v>93.577999999999818</v>
      </c>
      <c r="Q4523" s="49">
        <f t="shared" si="443"/>
        <v>94.677999999999813</v>
      </c>
      <c r="R4523" s="49">
        <f t="shared" si="441"/>
        <v>95.758499999999728</v>
      </c>
    </row>
    <row r="4524" spans="12:18" hidden="1">
      <c r="L4524" s="71"/>
      <c r="M4524" s="48">
        <v>59</v>
      </c>
      <c r="N4524" s="49">
        <f t="shared" si="438"/>
        <v>90.6400000000001</v>
      </c>
      <c r="O4524" s="49">
        <f t="shared" si="439"/>
        <v>92.22</v>
      </c>
      <c r="P4524" s="49">
        <f t="shared" si="443"/>
        <v>93.579999999999814</v>
      </c>
      <c r="Q4524" s="49">
        <f t="shared" si="443"/>
        <v>94.679999999999808</v>
      </c>
      <c r="R4524" s="49">
        <f t="shared" si="441"/>
        <v>95.759999999999721</v>
      </c>
    </row>
    <row r="4525" spans="12:18" hidden="1">
      <c r="L4525" s="71"/>
      <c r="M4525" s="48">
        <v>59.1</v>
      </c>
      <c r="N4525" s="49">
        <f t="shared" si="438"/>
        <v>90.643500000000103</v>
      </c>
      <c r="O4525" s="49">
        <f t="shared" si="439"/>
        <v>92.222999999999999</v>
      </c>
      <c r="P4525" s="49">
        <f t="shared" si="443"/>
        <v>93.581999999999809</v>
      </c>
      <c r="Q4525" s="49">
        <f t="shared" si="443"/>
        <v>94.681999999999803</v>
      </c>
      <c r="R4525" s="49">
        <f t="shared" si="441"/>
        <v>95.761499999999714</v>
      </c>
    </row>
    <row r="4526" spans="12:18" hidden="1">
      <c r="L4526" s="71"/>
      <c r="M4526" s="48">
        <v>59.2</v>
      </c>
      <c r="N4526" s="49">
        <f t="shared" si="438"/>
        <v>90.647000000000105</v>
      </c>
      <c r="O4526" s="49">
        <f t="shared" si="439"/>
        <v>92.225999999999999</v>
      </c>
      <c r="P4526" s="49">
        <f t="shared" si="443"/>
        <v>93.583999999999804</v>
      </c>
      <c r="Q4526" s="49">
        <f t="shared" si="443"/>
        <v>94.683999999999799</v>
      </c>
      <c r="R4526" s="49">
        <f t="shared" si="441"/>
        <v>95.762999999999707</v>
      </c>
    </row>
    <row r="4527" spans="12:18" hidden="1">
      <c r="L4527" s="71"/>
      <c r="M4527" s="48">
        <v>59.3</v>
      </c>
      <c r="N4527" s="49">
        <f t="shared" si="438"/>
        <v>90.650500000000108</v>
      </c>
      <c r="O4527" s="49">
        <f t="shared" si="439"/>
        <v>92.228999999999999</v>
      </c>
      <c r="P4527" s="49">
        <f t="shared" si="443"/>
        <v>93.5859999999998</v>
      </c>
      <c r="Q4527" s="49">
        <f t="shared" si="443"/>
        <v>94.685999999999794</v>
      </c>
      <c r="R4527" s="49">
        <f t="shared" si="441"/>
        <v>95.7644999999997</v>
      </c>
    </row>
    <row r="4528" spans="12:18" hidden="1">
      <c r="L4528" s="71"/>
      <c r="M4528" s="48">
        <v>59.4</v>
      </c>
      <c r="N4528" s="49">
        <f t="shared" si="438"/>
        <v>90.65400000000011</v>
      </c>
      <c r="O4528" s="49">
        <f t="shared" si="439"/>
        <v>92.231999999999999</v>
      </c>
      <c r="P4528" s="49">
        <f t="shared" si="443"/>
        <v>93.587999999999795</v>
      </c>
      <c r="Q4528" s="49">
        <f t="shared" si="443"/>
        <v>94.687999999999789</v>
      </c>
      <c r="R4528" s="49">
        <f t="shared" si="441"/>
        <v>95.765999999999693</v>
      </c>
    </row>
    <row r="4529" spans="12:18" hidden="1">
      <c r="L4529" s="71"/>
      <c r="M4529" s="48">
        <v>59.5</v>
      </c>
      <c r="N4529" s="49">
        <f t="shared" si="438"/>
        <v>90.657500000000113</v>
      </c>
      <c r="O4529" s="49">
        <f t="shared" si="439"/>
        <v>92.234999999999999</v>
      </c>
      <c r="P4529" s="49">
        <f t="shared" si="443"/>
        <v>93.58999999999979</v>
      </c>
      <c r="Q4529" s="49">
        <f t="shared" si="443"/>
        <v>94.689999999999785</v>
      </c>
      <c r="R4529" s="49">
        <f t="shared" si="441"/>
        <v>95.767499999999686</v>
      </c>
    </row>
    <row r="4530" spans="12:18" hidden="1">
      <c r="L4530" s="71"/>
      <c r="M4530" s="48">
        <v>59.6</v>
      </c>
      <c r="N4530" s="49">
        <f t="shared" si="438"/>
        <v>90.661000000000115</v>
      </c>
      <c r="O4530" s="49">
        <f t="shared" si="439"/>
        <v>92.238</v>
      </c>
      <c r="P4530" s="49">
        <f t="shared" si="443"/>
        <v>93.591999999999786</v>
      </c>
      <c r="Q4530" s="49">
        <f t="shared" si="443"/>
        <v>94.69199999999978</v>
      </c>
      <c r="R4530" s="49">
        <f t="shared" si="441"/>
        <v>95.768999999999679</v>
      </c>
    </row>
    <row r="4531" spans="12:18" hidden="1">
      <c r="L4531" s="71"/>
      <c r="M4531" s="48">
        <v>59.7</v>
      </c>
      <c r="N4531" s="49">
        <f t="shared" si="438"/>
        <v>90.664500000000118</v>
      </c>
      <c r="O4531" s="49">
        <f t="shared" si="439"/>
        <v>92.241</v>
      </c>
      <c r="P4531" s="49">
        <f t="shared" si="443"/>
        <v>93.593999999999781</v>
      </c>
      <c r="Q4531" s="49">
        <f t="shared" si="443"/>
        <v>94.693999999999775</v>
      </c>
      <c r="R4531" s="49">
        <f t="shared" si="441"/>
        <v>95.770499999999672</v>
      </c>
    </row>
    <row r="4532" spans="12:18" hidden="1">
      <c r="L4532" s="71"/>
      <c r="M4532" s="48">
        <v>59.8</v>
      </c>
      <c r="N4532" s="49">
        <f t="shared" si="438"/>
        <v>90.66800000000012</v>
      </c>
      <c r="O4532" s="49">
        <f t="shared" si="439"/>
        <v>92.244</v>
      </c>
      <c r="P4532" s="49">
        <f t="shared" si="443"/>
        <v>93.595999999999776</v>
      </c>
      <c r="Q4532" s="49">
        <f t="shared" si="443"/>
        <v>94.695999999999771</v>
      </c>
      <c r="R4532" s="49">
        <f t="shared" si="441"/>
        <v>95.771999999999665</v>
      </c>
    </row>
    <row r="4533" spans="12:18" hidden="1">
      <c r="L4533" s="71"/>
      <c r="M4533" s="48">
        <v>59.9</v>
      </c>
      <c r="N4533" s="49">
        <f t="shared" si="438"/>
        <v>90.671500000000123</v>
      </c>
      <c r="O4533" s="49">
        <f t="shared" si="439"/>
        <v>92.247</v>
      </c>
      <c r="P4533" s="49">
        <f t="shared" si="443"/>
        <v>93.597999999999772</v>
      </c>
      <c r="Q4533" s="49">
        <f t="shared" si="443"/>
        <v>94.697999999999766</v>
      </c>
      <c r="R4533" s="49">
        <f t="shared" si="441"/>
        <v>95.773499999999657</v>
      </c>
    </row>
    <row r="4534" spans="12:18" hidden="1">
      <c r="L4534" s="71"/>
      <c r="M4534" s="48">
        <v>60</v>
      </c>
      <c r="N4534" s="49">
        <f t="shared" si="438"/>
        <v>90.675000000000125</v>
      </c>
      <c r="O4534" s="49">
        <f t="shared" si="439"/>
        <v>92.25</v>
      </c>
      <c r="P4534" s="49">
        <f t="shared" ref="P4534:Q4549" si="444">P4533+0.002</f>
        <v>93.599999999999767</v>
      </c>
      <c r="Q4534" s="49">
        <f t="shared" si="444"/>
        <v>94.699999999999761</v>
      </c>
      <c r="R4534" s="49">
        <f t="shared" si="441"/>
        <v>95.77499999999965</v>
      </c>
    </row>
    <row r="4535" spans="12:18" hidden="1">
      <c r="L4535" s="71"/>
      <c r="M4535" s="48">
        <v>60.1</v>
      </c>
      <c r="N4535" s="49">
        <f t="shared" si="438"/>
        <v>90.678500000000128</v>
      </c>
      <c r="O4535" s="49">
        <f t="shared" si="439"/>
        <v>92.253</v>
      </c>
      <c r="P4535" s="49">
        <f t="shared" si="444"/>
        <v>93.601999999999762</v>
      </c>
      <c r="Q4535" s="49">
        <f t="shared" si="444"/>
        <v>94.701999999999757</v>
      </c>
      <c r="R4535" s="49">
        <f t="shared" si="441"/>
        <v>95.776499999999643</v>
      </c>
    </row>
    <row r="4536" spans="12:18" hidden="1">
      <c r="L4536" s="71"/>
      <c r="M4536" s="48">
        <v>60.2</v>
      </c>
      <c r="N4536" s="49">
        <f t="shared" si="438"/>
        <v>90.68200000000013</v>
      </c>
      <c r="O4536" s="49">
        <f t="shared" si="439"/>
        <v>92.256</v>
      </c>
      <c r="P4536" s="49">
        <f t="shared" si="444"/>
        <v>93.603999999999758</v>
      </c>
      <c r="Q4536" s="49">
        <f t="shared" si="444"/>
        <v>94.703999999999752</v>
      </c>
      <c r="R4536" s="49">
        <f t="shared" si="441"/>
        <v>95.777999999999636</v>
      </c>
    </row>
    <row r="4537" spans="12:18" hidden="1">
      <c r="L4537" s="71"/>
      <c r="M4537" s="48">
        <v>60.3</v>
      </c>
      <c r="N4537" s="49">
        <f t="shared" si="438"/>
        <v>90.685500000000133</v>
      </c>
      <c r="O4537" s="49">
        <f t="shared" si="439"/>
        <v>92.259</v>
      </c>
      <c r="P4537" s="49">
        <f t="shared" si="444"/>
        <v>93.605999999999753</v>
      </c>
      <c r="Q4537" s="49">
        <f t="shared" si="444"/>
        <v>94.705999999999747</v>
      </c>
      <c r="R4537" s="49">
        <f t="shared" si="441"/>
        <v>95.779499999999629</v>
      </c>
    </row>
    <row r="4538" spans="12:18" hidden="1">
      <c r="L4538" s="71"/>
      <c r="M4538" s="48">
        <v>60.4</v>
      </c>
      <c r="N4538" s="49">
        <f t="shared" si="438"/>
        <v>90.689000000000135</v>
      </c>
      <c r="O4538" s="49">
        <f t="shared" si="439"/>
        <v>92.262</v>
      </c>
      <c r="P4538" s="49">
        <f t="shared" si="444"/>
        <v>93.607999999999748</v>
      </c>
      <c r="Q4538" s="49">
        <f t="shared" si="444"/>
        <v>94.707999999999743</v>
      </c>
      <c r="R4538" s="49">
        <f t="shared" si="441"/>
        <v>95.780999999999622</v>
      </c>
    </row>
    <row r="4539" spans="12:18" hidden="1">
      <c r="L4539" s="71"/>
      <c r="M4539" s="48">
        <v>60.5</v>
      </c>
      <c r="N4539" s="49">
        <f t="shared" si="438"/>
        <v>90.692500000000138</v>
      </c>
      <c r="O4539" s="49">
        <f t="shared" si="439"/>
        <v>92.265000000000001</v>
      </c>
      <c r="P4539" s="49">
        <f t="shared" si="444"/>
        <v>93.609999999999744</v>
      </c>
      <c r="Q4539" s="49">
        <f t="shared" si="444"/>
        <v>94.709999999999738</v>
      </c>
      <c r="R4539" s="49">
        <f t="shared" si="441"/>
        <v>95.782499999999615</v>
      </c>
    </row>
    <row r="4540" spans="12:18" hidden="1">
      <c r="L4540" s="71"/>
      <c r="M4540" s="48">
        <v>60.6</v>
      </c>
      <c r="N4540" s="49">
        <f t="shared" si="438"/>
        <v>90.69600000000014</v>
      </c>
      <c r="O4540" s="49">
        <f t="shared" si="439"/>
        <v>92.268000000000001</v>
      </c>
      <c r="P4540" s="49">
        <f t="shared" si="444"/>
        <v>93.611999999999739</v>
      </c>
      <c r="Q4540" s="49">
        <f t="shared" si="444"/>
        <v>94.711999999999733</v>
      </c>
      <c r="R4540" s="49">
        <f t="shared" si="441"/>
        <v>95.783999999999608</v>
      </c>
    </row>
    <row r="4541" spans="12:18" hidden="1">
      <c r="L4541" s="71"/>
      <c r="M4541" s="48">
        <v>60.7</v>
      </c>
      <c r="N4541" s="49">
        <f t="shared" si="438"/>
        <v>90.699500000000143</v>
      </c>
      <c r="O4541" s="49">
        <f t="shared" si="439"/>
        <v>92.271000000000001</v>
      </c>
      <c r="P4541" s="49">
        <f t="shared" si="444"/>
        <v>93.613999999999734</v>
      </c>
      <c r="Q4541" s="49">
        <f t="shared" si="444"/>
        <v>94.713999999999729</v>
      </c>
      <c r="R4541" s="49">
        <f t="shared" si="441"/>
        <v>95.785499999999601</v>
      </c>
    </row>
    <row r="4542" spans="12:18" hidden="1">
      <c r="L4542" s="71"/>
      <c r="M4542" s="48">
        <v>60.8</v>
      </c>
      <c r="N4542" s="49">
        <f t="shared" si="438"/>
        <v>90.703000000000145</v>
      </c>
      <c r="O4542" s="49">
        <f t="shared" si="439"/>
        <v>92.274000000000001</v>
      </c>
      <c r="P4542" s="49">
        <f t="shared" si="444"/>
        <v>93.61599999999973</v>
      </c>
      <c r="Q4542" s="49">
        <f t="shared" si="444"/>
        <v>94.715999999999724</v>
      </c>
      <c r="R4542" s="49">
        <f t="shared" si="441"/>
        <v>95.786999999999594</v>
      </c>
    </row>
    <row r="4543" spans="12:18" hidden="1">
      <c r="L4543" s="71"/>
      <c r="M4543" s="48">
        <v>60.9</v>
      </c>
      <c r="N4543" s="49">
        <f t="shared" si="438"/>
        <v>90.706500000000148</v>
      </c>
      <c r="O4543" s="49">
        <f t="shared" si="439"/>
        <v>92.277000000000001</v>
      </c>
      <c r="P4543" s="49">
        <f t="shared" si="444"/>
        <v>93.617999999999725</v>
      </c>
      <c r="Q4543" s="49">
        <f t="shared" si="444"/>
        <v>94.717999999999719</v>
      </c>
      <c r="R4543" s="49">
        <f t="shared" si="441"/>
        <v>95.788499999999587</v>
      </c>
    </row>
    <row r="4544" spans="12:18" hidden="1">
      <c r="L4544" s="71"/>
      <c r="M4544" s="48">
        <v>61</v>
      </c>
      <c r="N4544" s="49">
        <f t="shared" si="438"/>
        <v>90.71000000000015</v>
      </c>
      <c r="O4544" s="49">
        <f t="shared" si="439"/>
        <v>92.28</v>
      </c>
      <c r="P4544" s="49">
        <f t="shared" si="444"/>
        <v>93.61999999999972</v>
      </c>
      <c r="Q4544" s="49">
        <f t="shared" si="444"/>
        <v>94.719999999999715</v>
      </c>
      <c r="R4544" s="49">
        <f t="shared" si="441"/>
        <v>95.78999999999958</v>
      </c>
    </row>
    <row r="4545" spans="12:18" hidden="1">
      <c r="L4545" s="71"/>
      <c r="M4545" s="48">
        <v>61.1</v>
      </c>
      <c r="N4545" s="49">
        <f t="shared" si="438"/>
        <v>90.713500000000153</v>
      </c>
      <c r="O4545" s="49">
        <f t="shared" si="439"/>
        <v>92.283000000000001</v>
      </c>
      <c r="P4545" s="49">
        <f t="shared" si="444"/>
        <v>93.621999999999716</v>
      </c>
      <c r="Q4545" s="49">
        <f t="shared" si="444"/>
        <v>94.72199999999971</v>
      </c>
      <c r="R4545" s="49">
        <f t="shared" si="441"/>
        <v>95.791499999999573</v>
      </c>
    </row>
    <row r="4546" spans="12:18" hidden="1">
      <c r="L4546" s="71"/>
      <c r="M4546" s="48">
        <v>61.2</v>
      </c>
      <c r="N4546" s="49">
        <f t="shared" si="438"/>
        <v>90.717000000000155</v>
      </c>
      <c r="O4546" s="49">
        <f t="shared" si="439"/>
        <v>92.286000000000001</v>
      </c>
      <c r="P4546" s="49">
        <f t="shared" si="444"/>
        <v>93.623999999999711</v>
      </c>
      <c r="Q4546" s="49">
        <f t="shared" si="444"/>
        <v>94.723999999999705</v>
      </c>
      <c r="R4546" s="49">
        <f t="shared" si="441"/>
        <v>95.792999999999566</v>
      </c>
    </row>
    <row r="4547" spans="12:18" hidden="1">
      <c r="L4547" s="71"/>
      <c r="M4547" s="48">
        <v>61.3</v>
      </c>
      <c r="N4547" s="49">
        <f t="shared" si="438"/>
        <v>90.720500000000158</v>
      </c>
      <c r="O4547" s="49">
        <f t="shared" si="439"/>
        <v>92.289000000000001</v>
      </c>
      <c r="P4547" s="49">
        <f t="shared" si="444"/>
        <v>93.625999999999706</v>
      </c>
      <c r="Q4547" s="49">
        <f t="shared" si="444"/>
        <v>94.725999999999701</v>
      </c>
      <c r="R4547" s="49">
        <f t="shared" si="441"/>
        <v>95.794499999999559</v>
      </c>
    </row>
    <row r="4548" spans="12:18" hidden="1">
      <c r="L4548" s="71"/>
      <c r="M4548" s="48">
        <v>61.4</v>
      </c>
      <c r="N4548" s="49">
        <f t="shared" si="438"/>
        <v>90.72400000000016</v>
      </c>
      <c r="O4548" s="49">
        <f t="shared" si="439"/>
        <v>92.292000000000002</v>
      </c>
      <c r="P4548" s="49">
        <f t="shared" si="444"/>
        <v>93.627999999999702</v>
      </c>
      <c r="Q4548" s="49">
        <f t="shared" si="444"/>
        <v>94.727999999999696</v>
      </c>
      <c r="R4548" s="49">
        <f t="shared" si="441"/>
        <v>95.795999999999552</v>
      </c>
    </row>
    <row r="4549" spans="12:18" hidden="1">
      <c r="L4549" s="71"/>
      <c r="M4549" s="48">
        <v>61.5</v>
      </c>
      <c r="N4549" s="49">
        <f t="shared" si="438"/>
        <v>90.727500000000163</v>
      </c>
      <c r="O4549" s="49">
        <f t="shared" si="439"/>
        <v>92.295000000000002</v>
      </c>
      <c r="P4549" s="49">
        <f t="shared" si="444"/>
        <v>93.629999999999697</v>
      </c>
      <c r="Q4549" s="49">
        <f t="shared" si="444"/>
        <v>94.729999999999691</v>
      </c>
      <c r="R4549" s="49">
        <f t="shared" si="441"/>
        <v>95.797499999999545</v>
      </c>
    </row>
    <row r="4550" spans="12:18" hidden="1">
      <c r="L4550" s="71"/>
      <c r="M4550" s="48">
        <v>61.6</v>
      </c>
      <c r="N4550" s="49">
        <f t="shared" ref="N4550:N4613" si="445">N4549+0.0035</f>
        <v>90.731000000000165</v>
      </c>
      <c r="O4550" s="49">
        <f t="shared" ref="O4550:O4613" si="446">O4549+0.003</f>
        <v>92.298000000000002</v>
      </c>
      <c r="P4550" s="49">
        <f t="shared" ref="P4550:Q4565" si="447">P4549+0.002</f>
        <v>93.631999999999692</v>
      </c>
      <c r="Q4550" s="49">
        <f t="shared" si="447"/>
        <v>94.731999999999687</v>
      </c>
      <c r="R4550" s="49">
        <f t="shared" ref="R4550:R4613" si="448">R4549+0.0015</f>
        <v>95.798999999999538</v>
      </c>
    </row>
    <row r="4551" spans="12:18" hidden="1">
      <c r="L4551" s="71"/>
      <c r="M4551" s="48">
        <v>61.7</v>
      </c>
      <c r="N4551" s="49">
        <f t="shared" si="445"/>
        <v>90.734500000000168</v>
      </c>
      <c r="O4551" s="49">
        <f t="shared" si="446"/>
        <v>92.301000000000002</v>
      </c>
      <c r="P4551" s="49">
        <f t="shared" si="447"/>
        <v>93.633999999999688</v>
      </c>
      <c r="Q4551" s="49">
        <f t="shared" si="447"/>
        <v>94.733999999999682</v>
      </c>
      <c r="R4551" s="49">
        <f t="shared" si="448"/>
        <v>95.800499999999531</v>
      </c>
    </row>
    <row r="4552" spans="12:18" hidden="1">
      <c r="L4552" s="71"/>
      <c r="M4552" s="48">
        <v>61.8</v>
      </c>
      <c r="N4552" s="49">
        <f t="shared" si="445"/>
        <v>90.73800000000017</v>
      </c>
      <c r="O4552" s="49">
        <f t="shared" si="446"/>
        <v>92.304000000000002</v>
      </c>
      <c r="P4552" s="49">
        <f t="shared" si="447"/>
        <v>93.635999999999683</v>
      </c>
      <c r="Q4552" s="49">
        <f t="shared" si="447"/>
        <v>94.735999999999677</v>
      </c>
      <c r="R4552" s="49">
        <f t="shared" si="448"/>
        <v>95.801999999999524</v>
      </c>
    </row>
    <row r="4553" spans="12:18" hidden="1">
      <c r="L4553" s="71"/>
      <c r="M4553" s="48">
        <v>61.9</v>
      </c>
      <c r="N4553" s="49">
        <f t="shared" si="445"/>
        <v>90.741500000000173</v>
      </c>
      <c r="O4553" s="49">
        <f t="shared" si="446"/>
        <v>92.307000000000002</v>
      </c>
      <c r="P4553" s="49">
        <f t="shared" si="447"/>
        <v>93.637999999999678</v>
      </c>
      <c r="Q4553" s="49">
        <f t="shared" si="447"/>
        <v>94.737999999999673</v>
      </c>
      <c r="R4553" s="49">
        <f t="shared" si="448"/>
        <v>95.803499999999516</v>
      </c>
    </row>
    <row r="4554" spans="12:18" hidden="1">
      <c r="L4554" s="71"/>
      <c r="M4554" s="48">
        <v>62</v>
      </c>
      <c r="N4554" s="49">
        <f t="shared" si="445"/>
        <v>90.745000000000175</v>
      </c>
      <c r="O4554" s="49">
        <f t="shared" si="446"/>
        <v>92.31</v>
      </c>
      <c r="P4554" s="49">
        <f t="shared" si="447"/>
        <v>93.639999999999674</v>
      </c>
      <c r="Q4554" s="49">
        <f t="shared" si="447"/>
        <v>94.739999999999668</v>
      </c>
      <c r="R4554" s="49">
        <f t="shared" si="448"/>
        <v>95.804999999999509</v>
      </c>
    </row>
    <row r="4555" spans="12:18" hidden="1">
      <c r="L4555" s="71"/>
      <c r="M4555" s="48">
        <v>62.1</v>
      </c>
      <c r="N4555" s="49">
        <f t="shared" si="445"/>
        <v>90.748500000000178</v>
      </c>
      <c r="O4555" s="49">
        <f t="shared" si="446"/>
        <v>92.313000000000002</v>
      </c>
      <c r="P4555" s="49">
        <f t="shared" si="447"/>
        <v>93.641999999999669</v>
      </c>
      <c r="Q4555" s="49">
        <f t="shared" si="447"/>
        <v>94.741999999999663</v>
      </c>
      <c r="R4555" s="49">
        <f t="shared" si="448"/>
        <v>95.806499999999502</v>
      </c>
    </row>
    <row r="4556" spans="12:18" hidden="1">
      <c r="L4556" s="71"/>
      <c r="M4556" s="48">
        <v>62.2</v>
      </c>
      <c r="N4556" s="49">
        <f t="shared" si="445"/>
        <v>90.75200000000018</v>
      </c>
      <c r="O4556" s="49">
        <f t="shared" si="446"/>
        <v>92.316000000000003</v>
      </c>
      <c r="P4556" s="49">
        <f t="shared" si="447"/>
        <v>93.643999999999664</v>
      </c>
      <c r="Q4556" s="49">
        <f t="shared" si="447"/>
        <v>94.743999999999659</v>
      </c>
      <c r="R4556" s="49">
        <f t="shared" si="448"/>
        <v>95.807999999999495</v>
      </c>
    </row>
    <row r="4557" spans="12:18" hidden="1">
      <c r="L4557" s="71"/>
      <c r="M4557" s="48">
        <v>62.3</v>
      </c>
      <c r="N4557" s="49">
        <f t="shared" si="445"/>
        <v>90.755500000000183</v>
      </c>
      <c r="O4557" s="49">
        <f t="shared" si="446"/>
        <v>92.319000000000003</v>
      </c>
      <c r="P4557" s="49">
        <f t="shared" si="447"/>
        <v>93.64599999999966</v>
      </c>
      <c r="Q4557" s="49">
        <f t="shared" si="447"/>
        <v>94.745999999999654</v>
      </c>
      <c r="R4557" s="49">
        <f t="shared" si="448"/>
        <v>95.809499999999488</v>
      </c>
    </row>
    <row r="4558" spans="12:18" hidden="1">
      <c r="L4558" s="71"/>
      <c r="M4558" s="48">
        <v>62.4</v>
      </c>
      <c r="N4558" s="49">
        <f t="shared" si="445"/>
        <v>90.759000000000185</v>
      </c>
      <c r="O4558" s="49">
        <f t="shared" si="446"/>
        <v>92.322000000000003</v>
      </c>
      <c r="P4558" s="49">
        <f t="shared" si="447"/>
        <v>93.647999999999655</v>
      </c>
      <c r="Q4558" s="49">
        <f t="shared" si="447"/>
        <v>94.747999999999649</v>
      </c>
      <c r="R4558" s="49">
        <f t="shared" si="448"/>
        <v>95.810999999999481</v>
      </c>
    </row>
    <row r="4559" spans="12:18" hidden="1">
      <c r="L4559" s="71"/>
      <c r="M4559" s="48">
        <v>62.5</v>
      </c>
      <c r="N4559" s="49">
        <f t="shared" si="445"/>
        <v>90.762500000000188</v>
      </c>
      <c r="O4559" s="49">
        <f t="shared" si="446"/>
        <v>92.325000000000003</v>
      </c>
      <c r="P4559" s="49">
        <f t="shared" si="447"/>
        <v>93.64999999999965</v>
      </c>
      <c r="Q4559" s="49">
        <f t="shared" si="447"/>
        <v>94.749999999999645</v>
      </c>
      <c r="R4559" s="49">
        <f t="shared" si="448"/>
        <v>95.812499999999474</v>
      </c>
    </row>
    <row r="4560" spans="12:18" hidden="1">
      <c r="L4560" s="71"/>
      <c r="M4560" s="48">
        <v>62.6</v>
      </c>
      <c r="N4560" s="49">
        <f t="shared" si="445"/>
        <v>90.76600000000019</v>
      </c>
      <c r="O4560" s="49">
        <f t="shared" si="446"/>
        <v>92.328000000000003</v>
      </c>
      <c r="P4560" s="49">
        <f t="shared" si="447"/>
        <v>93.651999999999646</v>
      </c>
      <c r="Q4560" s="49">
        <f t="shared" si="447"/>
        <v>94.75199999999964</v>
      </c>
      <c r="R4560" s="49">
        <f t="shared" si="448"/>
        <v>95.813999999999467</v>
      </c>
    </row>
    <row r="4561" spans="12:18" hidden="1">
      <c r="L4561" s="71"/>
      <c r="M4561" s="48">
        <v>62.7</v>
      </c>
      <c r="N4561" s="49">
        <f t="shared" si="445"/>
        <v>90.769500000000193</v>
      </c>
      <c r="O4561" s="49">
        <f t="shared" si="446"/>
        <v>92.331000000000003</v>
      </c>
      <c r="P4561" s="49">
        <f t="shared" si="447"/>
        <v>93.653999999999641</v>
      </c>
      <c r="Q4561" s="49">
        <f t="shared" si="447"/>
        <v>94.753999999999635</v>
      </c>
      <c r="R4561" s="49">
        <f t="shared" si="448"/>
        <v>95.81549999999946</v>
      </c>
    </row>
    <row r="4562" spans="12:18" hidden="1">
      <c r="L4562" s="71"/>
      <c r="M4562" s="48">
        <v>62.8</v>
      </c>
      <c r="N4562" s="49">
        <f t="shared" si="445"/>
        <v>90.773000000000195</v>
      </c>
      <c r="O4562" s="49">
        <f t="shared" si="446"/>
        <v>92.334000000000003</v>
      </c>
      <c r="P4562" s="49">
        <f t="shared" si="447"/>
        <v>93.655999999999636</v>
      </c>
      <c r="Q4562" s="49">
        <f t="shared" si="447"/>
        <v>94.755999999999631</v>
      </c>
      <c r="R4562" s="49">
        <f t="shared" si="448"/>
        <v>95.816999999999453</v>
      </c>
    </row>
    <row r="4563" spans="12:18" hidden="1">
      <c r="L4563" s="71"/>
      <c r="M4563" s="48">
        <v>62.9</v>
      </c>
      <c r="N4563" s="49">
        <f t="shared" si="445"/>
        <v>90.776500000000198</v>
      </c>
      <c r="O4563" s="49">
        <f t="shared" si="446"/>
        <v>92.337000000000003</v>
      </c>
      <c r="P4563" s="49">
        <f t="shared" si="447"/>
        <v>93.657999999999632</v>
      </c>
      <c r="Q4563" s="49">
        <f t="shared" si="447"/>
        <v>94.757999999999626</v>
      </c>
      <c r="R4563" s="49">
        <f t="shared" si="448"/>
        <v>95.818499999999446</v>
      </c>
    </row>
    <row r="4564" spans="12:18" hidden="1">
      <c r="L4564" s="71"/>
      <c r="M4564" s="48">
        <v>63</v>
      </c>
      <c r="N4564" s="49">
        <f t="shared" si="445"/>
        <v>90.7800000000002</v>
      </c>
      <c r="O4564" s="49">
        <f t="shared" si="446"/>
        <v>92.34</v>
      </c>
      <c r="P4564" s="49">
        <f t="shared" si="447"/>
        <v>93.659999999999627</v>
      </c>
      <c r="Q4564" s="49">
        <f t="shared" si="447"/>
        <v>94.759999999999621</v>
      </c>
      <c r="R4564" s="49">
        <f t="shared" si="448"/>
        <v>95.819999999999439</v>
      </c>
    </row>
    <row r="4565" spans="12:18" hidden="1">
      <c r="L4565" s="71"/>
      <c r="M4565" s="48">
        <v>63.1</v>
      </c>
      <c r="N4565" s="49">
        <f t="shared" si="445"/>
        <v>90.783500000000203</v>
      </c>
      <c r="O4565" s="49">
        <f t="shared" si="446"/>
        <v>92.343000000000004</v>
      </c>
      <c r="P4565" s="49">
        <f t="shared" si="447"/>
        <v>93.661999999999622</v>
      </c>
      <c r="Q4565" s="49">
        <f t="shared" si="447"/>
        <v>94.761999999999617</v>
      </c>
      <c r="R4565" s="49">
        <f t="shared" si="448"/>
        <v>95.821499999999432</v>
      </c>
    </row>
    <row r="4566" spans="12:18" hidden="1">
      <c r="L4566" s="71"/>
      <c r="M4566" s="48">
        <v>63.2</v>
      </c>
      <c r="N4566" s="49">
        <f t="shared" si="445"/>
        <v>90.787000000000205</v>
      </c>
      <c r="O4566" s="49">
        <f t="shared" si="446"/>
        <v>92.346000000000004</v>
      </c>
      <c r="P4566" s="49">
        <f t="shared" ref="P4566:Q4581" si="449">P4565+0.002</f>
        <v>93.663999999999618</v>
      </c>
      <c r="Q4566" s="49">
        <f t="shared" si="449"/>
        <v>94.763999999999612</v>
      </c>
      <c r="R4566" s="49">
        <f t="shared" si="448"/>
        <v>95.822999999999425</v>
      </c>
    </row>
    <row r="4567" spans="12:18" hidden="1">
      <c r="L4567" s="71"/>
      <c r="M4567" s="48">
        <v>63.3</v>
      </c>
      <c r="N4567" s="49">
        <f t="shared" si="445"/>
        <v>90.790500000000208</v>
      </c>
      <c r="O4567" s="49">
        <f t="shared" si="446"/>
        <v>92.349000000000004</v>
      </c>
      <c r="P4567" s="49">
        <f t="shared" si="449"/>
        <v>93.665999999999613</v>
      </c>
      <c r="Q4567" s="49">
        <f t="shared" si="449"/>
        <v>94.765999999999607</v>
      </c>
      <c r="R4567" s="49">
        <f t="shared" si="448"/>
        <v>95.824499999999418</v>
      </c>
    </row>
    <row r="4568" spans="12:18" hidden="1">
      <c r="L4568" s="71"/>
      <c r="M4568" s="48">
        <v>63.4</v>
      </c>
      <c r="N4568" s="49">
        <f t="shared" si="445"/>
        <v>90.79400000000021</v>
      </c>
      <c r="O4568" s="49">
        <f t="shared" si="446"/>
        <v>92.352000000000004</v>
      </c>
      <c r="P4568" s="49">
        <f t="shared" si="449"/>
        <v>93.667999999999608</v>
      </c>
      <c r="Q4568" s="49">
        <f t="shared" si="449"/>
        <v>94.767999999999603</v>
      </c>
      <c r="R4568" s="49">
        <f t="shared" si="448"/>
        <v>95.825999999999411</v>
      </c>
    </row>
    <row r="4569" spans="12:18" hidden="1">
      <c r="L4569" s="71"/>
      <c r="M4569" s="48">
        <v>63.5</v>
      </c>
      <c r="N4569" s="49">
        <f t="shared" si="445"/>
        <v>90.797500000000213</v>
      </c>
      <c r="O4569" s="49">
        <f t="shared" si="446"/>
        <v>92.355000000000004</v>
      </c>
      <c r="P4569" s="49">
        <f t="shared" si="449"/>
        <v>93.669999999999604</v>
      </c>
      <c r="Q4569" s="49">
        <f t="shared" si="449"/>
        <v>94.769999999999598</v>
      </c>
      <c r="R4569" s="49">
        <f t="shared" si="448"/>
        <v>95.827499999999404</v>
      </c>
    </row>
    <row r="4570" spans="12:18" hidden="1">
      <c r="L4570" s="71"/>
      <c r="M4570" s="48">
        <v>63.6</v>
      </c>
      <c r="N4570" s="49">
        <f t="shared" si="445"/>
        <v>90.801000000000215</v>
      </c>
      <c r="O4570" s="49">
        <f t="shared" si="446"/>
        <v>92.358000000000004</v>
      </c>
      <c r="P4570" s="49">
        <f t="shared" si="449"/>
        <v>93.671999999999599</v>
      </c>
      <c r="Q4570" s="49">
        <f t="shared" si="449"/>
        <v>94.771999999999593</v>
      </c>
      <c r="R4570" s="49">
        <f t="shared" si="448"/>
        <v>95.828999999999397</v>
      </c>
    </row>
    <row r="4571" spans="12:18" hidden="1">
      <c r="L4571" s="71"/>
      <c r="M4571" s="48">
        <v>63.7</v>
      </c>
      <c r="N4571" s="49">
        <f t="shared" si="445"/>
        <v>90.804500000000218</v>
      </c>
      <c r="O4571" s="49">
        <f t="shared" si="446"/>
        <v>92.361000000000004</v>
      </c>
      <c r="P4571" s="49">
        <f t="shared" si="449"/>
        <v>93.673999999999594</v>
      </c>
      <c r="Q4571" s="49">
        <f t="shared" si="449"/>
        <v>94.773999999999589</v>
      </c>
      <c r="R4571" s="49">
        <f t="shared" si="448"/>
        <v>95.83049999999939</v>
      </c>
    </row>
    <row r="4572" spans="12:18" hidden="1">
      <c r="L4572" s="71"/>
      <c r="M4572" s="48">
        <v>63.8</v>
      </c>
      <c r="N4572" s="49">
        <f t="shared" si="445"/>
        <v>90.80800000000022</v>
      </c>
      <c r="O4572" s="49">
        <f t="shared" si="446"/>
        <v>92.364000000000004</v>
      </c>
      <c r="P4572" s="49">
        <f t="shared" si="449"/>
        <v>93.67599999999959</v>
      </c>
      <c r="Q4572" s="49">
        <f t="shared" si="449"/>
        <v>94.775999999999584</v>
      </c>
      <c r="R4572" s="49">
        <f t="shared" si="448"/>
        <v>95.831999999999383</v>
      </c>
    </row>
    <row r="4573" spans="12:18" hidden="1">
      <c r="L4573" s="71"/>
      <c r="M4573" s="48">
        <v>63.9</v>
      </c>
      <c r="N4573" s="49">
        <f t="shared" si="445"/>
        <v>90.811500000000223</v>
      </c>
      <c r="O4573" s="49">
        <f t="shared" si="446"/>
        <v>92.367000000000004</v>
      </c>
      <c r="P4573" s="49">
        <f t="shared" si="449"/>
        <v>93.677999999999585</v>
      </c>
      <c r="Q4573" s="49">
        <f t="shared" si="449"/>
        <v>94.777999999999579</v>
      </c>
      <c r="R4573" s="49">
        <f t="shared" si="448"/>
        <v>95.833499999999376</v>
      </c>
    </row>
    <row r="4574" spans="12:18" hidden="1">
      <c r="L4574" s="71"/>
      <c r="M4574" s="48">
        <v>64</v>
      </c>
      <c r="N4574" s="49">
        <f t="shared" si="445"/>
        <v>90.815000000000225</v>
      </c>
      <c r="O4574" s="49">
        <f t="shared" si="446"/>
        <v>92.37</v>
      </c>
      <c r="P4574" s="49">
        <f t="shared" si="449"/>
        <v>93.67999999999958</v>
      </c>
      <c r="Q4574" s="49">
        <f t="shared" si="449"/>
        <v>94.779999999999575</v>
      </c>
      <c r="R4574" s="49">
        <f t="shared" si="448"/>
        <v>95.834999999999368</v>
      </c>
    </row>
    <row r="4575" spans="12:18" hidden="1">
      <c r="L4575" s="71"/>
      <c r="M4575" s="48">
        <v>64.099999999999994</v>
      </c>
      <c r="N4575" s="49">
        <f t="shared" si="445"/>
        <v>90.818500000000228</v>
      </c>
      <c r="O4575" s="49">
        <f t="shared" si="446"/>
        <v>92.373000000000005</v>
      </c>
      <c r="P4575" s="49">
        <f t="shared" si="449"/>
        <v>93.681999999999576</v>
      </c>
      <c r="Q4575" s="49">
        <f t="shared" si="449"/>
        <v>94.78199999999957</v>
      </c>
      <c r="R4575" s="49">
        <f t="shared" si="448"/>
        <v>95.836499999999361</v>
      </c>
    </row>
    <row r="4576" spans="12:18" hidden="1">
      <c r="L4576" s="71"/>
      <c r="M4576" s="48">
        <v>64.2</v>
      </c>
      <c r="N4576" s="49">
        <f t="shared" si="445"/>
        <v>90.82200000000023</v>
      </c>
      <c r="O4576" s="49">
        <f t="shared" si="446"/>
        <v>92.376000000000005</v>
      </c>
      <c r="P4576" s="49">
        <f t="shared" si="449"/>
        <v>93.683999999999571</v>
      </c>
      <c r="Q4576" s="49">
        <f t="shared" si="449"/>
        <v>94.783999999999565</v>
      </c>
      <c r="R4576" s="49">
        <f t="shared" si="448"/>
        <v>95.837999999999354</v>
      </c>
    </row>
    <row r="4577" spans="12:18" hidden="1">
      <c r="L4577" s="71"/>
      <c r="M4577" s="48">
        <v>64.3</v>
      </c>
      <c r="N4577" s="49">
        <f t="shared" si="445"/>
        <v>90.825500000000233</v>
      </c>
      <c r="O4577" s="49">
        <f t="shared" si="446"/>
        <v>92.379000000000005</v>
      </c>
      <c r="P4577" s="49">
        <f t="shared" si="449"/>
        <v>93.685999999999567</v>
      </c>
      <c r="Q4577" s="49">
        <f t="shared" si="449"/>
        <v>94.785999999999561</v>
      </c>
      <c r="R4577" s="49">
        <f t="shared" si="448"/>
        <v>95.839499999999347</v>
      </c>
    </row>
    <row r="4578" spans="12:18" hidden="1">
      <c r="L4578" s="71"/>
      <c r="M4578" s="48">
        <v>64.400000000000006</v>
      </c>
      <c r="N4578" s="49">
        <f t="shared" si="445"/>
        <v>90.829000000000235</v>
      </c>
      <c r="O4578" s="49">
        <f t="shared" si="446"/>
        <v>92.382000000000005</v>
      </c>
      <c r="P4578" s="49">
        <f t="shared" si="449"/>
        <v>93.687999999999562</v>
      </c>
      <c r="Q4578" s="49">
        <f t="shared" si="449"/>
        <v>94.787999999999556</v>
      </c>
      <c r="R4578" s="49">
        <f t="shared" si="448"/>
        <v>95.84099999999934</v>
      </c>
    </row>
    <row r="4579" spans="12:18" hidden="1">
      <c r="L4579" s="71"/>
      <c r="M4579" s="48">
        <v>64.5</v>
      </c>
      <c r="N4579" s="49">
        <f t="shared" si="445"/>
        <v>90.832500000000238</v>
      </c>
      <c r="O4579" s="49">
        <f t="shared" si="446"/>
        <v>92.385000000000005</v>
      </c>
      <c r="P4579" s="49">
        <f t="shared" si="449"/>
        <v>93.689999999999557</v>
      </c>
      <c r="Q4579" s="49">
        <f t="shared" si="449"/>
        <v>94.789999999999552</v>
      </c>
      <c r="R4579" s="49">
        <f t="shared" si="448"/>
        <v>95.842499999999333</v>
      </c>
    </row>
    <row r="4580" spans="12:18" hidden="1">
      <c r="L4580" s="71"/>
      <c r="M4580" s="48">
        <v>64.599999999999994</v>
      </c>
      <c r="N4580" s="49">
        <f t="shared" si="445"/>
        <v>90.83600000000024</v>
      </c>
      <c r="O4580" s="49">
        <f t="shared" si="446"/>
        <v>92.388000000000005</v>
      </c>
      <c r="P4580" s="49">
        <f t="shared" si="449"/>
        <v>93.691999999999553</v>
      </c>
      <c r="Q4580" s="49">
        <f t="shared" si="449"/>
        <v>94.791999999999547</v>
      </c>
      <c r="R4580" s="49">
        <f t="shared" si="448"/>
        <v>95.843999999999326</v>
      </c>
    </row>
    <row r="4581" spans="12:18" hidden="1">
      <c r="L4581" s="71"/>
      <c r="M4581" s="48">
        <v>64.7</v>
      </c>
      <c r="N4581" s="49">
        <f t="shared" si="445"/>
        <v>90.839500000000243</v>
      </c>
      <c r="O4581" s="49">
        <f t="shared" si="446"/>
        <v>92.391000000000005</v>
      </c>
      <c r="P4581" s="49">
        <f t="shared" si="449"/>
        <v>93.693999999999548</v>
      </c>
      <c r="Q4581" s="49">
        <f t="shared" si="449"/>
        <v>94.793999999999542</v>
      </c>
      <c r="R4581" s="49">
        <f t="shared" si="448"/>
        <v>95.845499999999319</v>
      </c>
    </row>
    <row r="4582" spans="12:18" hidden="1">
      <c r="L4582" s="71"/>
      <c r="M4582" s="48">
        <v>64.8</v>
      </c>
      <c r="N4582" s="49">
        <f t="shared" si="445"/>
        <v>90.843000000000245</v>
      </c>
      <c r="O4582" s="49">
        <f t="shared" si="446"/>
        <v>92.394000000000005</v>
      </c>
      <c r="P4582" s="49">
        <f t="shared" ref="P4582:Q4597" si="450">P4581+0.002</f>
        <v>93.695999999999543</v>
      </c>
      <c r="Q4582" s="49">
        <f t="shared" si="450"/>
        <v>94.795999999999538</v>
      </c>
      <c r="R4582" s="49">
        <f t="shared" si="448"/>
        <v>95.846999999999312</v>
      </c>
    </row>
    <row r="4583" spans="12:18" hidden="1">
      <c r="L4583" s="71"/>
      <c r="M4583" s="48">
        <v>64.900000000000006</v>
      </c>
      <c r="N4583" s="49">
        <f t="shared" si="445"/>
        <v>90.846500000000248</v>
      </c>
      <c r="O4583" s="49">
        <f t="shared" si="446"/>
        <v>92.397000000000006</v>
      </c>
      <c r="P4583" s="49">
        <f t="shared" si="450"/>
        <v>93.697999999999539</v>
      </c>
      <c r="Q4583" s="49">
        <f t="shared" si="450"/>
        <v>94.797999999999533</v>
      </c>
      <c r="R4583" s="49">
        <f t="shared" si="448"/>
        <v>95.848499999999305</v>
      </c>
    </row>
    <row r="4584" spans="12:18" hidden="1">
      <c r="L4584" s="71"/>
      <c r="M4584" s="48">
        <v>65</v>
      </c>
      <c r="N4584" s="49">
        <f t="shared" si="445"/>
        <v>90.85000000000025</v>
      </c>
      <c r="O4584" s="49">
        <f t="shared" si="446"/>
        <v>92.4</v>
      </c>
      <c r="P4584" s="49">
        <f t="shared" si="450"/>
        <v>93.699999999999534</v>
      </c>
      <c r="Q4584" s="49">
        <f t="shared" si="450"/>
        <v>94.799999999999528</v>
      </c>
      <c r="R4584" s="49">
        <f t="shared" si="448"/>
        <v>95.849999999999298</v>
      </c>
    </row>
    <row r="4585" spans="12:18" hidden="1">
      <c r="L4585" s="71"/>
      <c r="M4585" s="48">
        <v>65.099999999999994</v>
      </c>
      <c r="N4585" s="49">
        <f t="shared" si="445"/>
        <v>90.853500000000253</v>
      </c>
      <c r="O4585" s="49">
        <f t="shared" si="446"/>
        <v>92.403000000000006</v>
      </c>
      <c r="P4585" s="49">
        <f t="shared" si="450"/>
        <v>93.701999999999529</v>
      </c>
      <c r="Q4585" s="49">
        <f t="shared" si="450"/>
        <v>94.801999999999524</v>
      </c>
      <c r="R4585" s="49">
        <f t="shared" si="448"/>
        <v>95.851499999999291</v>
      </c>
    </row>
    <row r="4586" spans="12:18" hidden="1">
      <c r="L4586" s="71"/>
      <c r="M4586" s="48">
        <v>65.2</v>
      </c>
      <c r="N4586" s="49">
        <f t="shared" si="445"/>
        <v>90.857000000000255</v>
      </c>
      <c r="O4586" s="49">
        <f t="shared" si="446"/>
        <v>92.406000000000006</v>
      </c>
      <c r="P4586" s="49">
        <f t="shared" si="450"/>
        <v>93.703999999999525</v>
      </c>
      <c r="Q4586" s="49">
        <f t="shared" si="450"/>
        <v>94.803999999999519</v>
      </c>
      <c r="R4586" s="49">
        <f t="shared" si="448"/>
        <v>95.852999999999284</v>
      </c>
    </row>
    <row r="4587" spans="12:18" hidden="1">
      <c r="L4587" s="71"/>
      <c r="M4587" s="48">
        <v>65.3</v>
      </c>
      <c r="N4587" s="49">
        <f t="shared" si="445"/>
        <v>90.860500000000258</v>
      </c>
      <c r="O4587" s="49">
        <f t="shared" si="446"/>
        <v>92.409000000000006</v>
      </c>
      <c r="P4587" s="49">
        <f t="shared" si="450"/>
        <v>93.70599999999952</v>
      </c>
      <c r="Q4587" s="49">
        <f t="shared" si="450"/>
        <v>94.805999999999514</v>
      </c>
      <c r="R4587" s="49">
        <f t="shared" si="448"/>
        <v>95.854499999999277</v>
      </c>
    </row>
    <row r="4588" spans="12:18" hidden="1">
      <c r="L4588" s="71"/>
      <c r="M4588" s="48">
        <v>65.400000000000006</v>
      </c>
      <c r="N4588" s="49">
        <f t="shared" si="445"/>
        <v>90.86400000000026</v>
      </c>
      <c r="O4588" s="49">
        <f t="shared" si="446"/>
        <v>92.412000000000006</v>
      </c>
      <c r="P4588" s="49">
        <f t="shared" si="450"/>
        <v>93.707999999999515</v>
      </c>
      <c r="Q4588" s="49">
        <f t="shared" si="450"/>
        <v>94.80799999999951</v>
      </c>
      <c r="R4588" s="49">
        <f t="shared" si="448"/>
        <v>95.85599999999927</v>
      </c>
    </row>
    <row r="4589" spans="12:18" hidden="1">
      <c r="L4589" s="71"/>
      <c r="M4589" s="48">
        <v>65.5</v>
      </c>
      <c r="N4589" s="49">
        <f t="shared" si="445"/>
        <v>90.867500000000263</v>
      </c>
      <c r="O4589" s="49">
        <f t="shared" si="446"/>
        <v>92.415000000000006</v>
      </c>
      <c r="P4589" s="49">
        <f t="shared" si="450"/>
        <v>93.709999999999511</v>
      </c>
      <c r="Q4589" s="49">
        <f t="shared" si="450"/>
        <v>94.809999999999505</v>
      </c>
      <c r="R4589" s="49">
        <f t="shared" si="448"/>
        <v>95.857499999999263</v>
      </c>
    </row>
    <row r="4590" spans="12:18" hidden="1">
      <c r="L4590" s="71"/>
      <c r="M4590" s="48">
        <v>65.599999999999994</v>
      </c>
      <c r="N4590" s="49">
        <f t="shared" si="445"/>
        <v>90.871000000000265</v>
      </c>
      <c r="O4590" s="49">
        <f t="shared" si="446"/>
        <v>92.418000000000006</v>
      </c>
      <c r="P4590" s="49">
        <f t="shared" si="450"/>
        <v>93.711999999999506</v>
      </c>
      <c r="Q4590" s="49">
        <f t="shared" si="450"/>
        <v>94.8119999999995</v>
      </c>
      <c r="R4590" s="49">
        <f t="shared" si="448"/>
        <v>95.858999999999256</v>
      </c>
    </row>
    <row r="4591" spans="12:18" hidden="1">
      <c r="L4591" s="71"/>
      <c r="M4591" s="48">
        <v>65.7</v>
      </c>
      <c r="N4591" s="49">
        <f t="shared" si="445"/>
        <v>90.874500000000268</v>
      </c>
      <c r="O4591" s="49">
        <f t="shared" si="446"/>
        <v>92.421000000000006</v>
      </c>
      <c r="P4591" s="49">
        <f t="shared" si="450"/>
        <v>93.713999999999501</v>
      </c>
      <c r="Q4591" s="49">
        <f t="shared" si="450"/>
        <v>94.813999999999496</v>
      </c>
      <c r="R4591" s="49">
        <f t="shared" si="448"/>
        <v>95.860499999999249</v>
      </c>
    </row>
    <row r="4592" spans="12:18" hidden="1">
      <c r="L4592" s="71"/>
      <c r="M4592" s="48">
        <v>65.8</v>
      </c>
      <c r="N4592" s="49">
        <f t="shared" si="445"/>
        <v>90.87800000000027</v>
      </c>
      <c r="O4592" s="49">
        <f t="shared" si="446"/>
        <v>92.424000000000007</v>
      </c>
      <c r="P4592" s="49">
        <f t="shared" si="450"/>
        <v>93.715999999999497</v>
      </c>
      <c r="Q4592" s="49">
        <f t="shared" si="450"/>
        <v>94.815999999999491</v>
      </c>
      <c r="R4592" s="49">
        <f t="shared" si="448"/>
        <v>95.861999999999242</v>
      </c>
    </row>
    <row r="4593" spans="12:18" hidden="1">
      <c r="L4593" s="71"/>
      <c r="M4593" s="48">
        <v>65.900000000000006</v>
      </c>
      <c r="N4593" s="49">
        <f t="shared" si="445"/>
        <v>90.881500000000273</v>
      </c>
      <c r="O4593" s="49">
        <f t="shared" si="446"/>
        <v>92.427000000000007</v>
      </c>
      <c r="P4593" s="49">
        <f t="shared" si="450"/>
        <v>93.717999999999492</v>
      </c>
      <c r="Q4593" s="49">
        <f t="shared" si="450"/>
        <v>94.817999999999486</v>
      </c>
      <c r="R4593" s="49">
        <f t="shared" si="448"/>
        <v>95.863499999999235</v>
      </c>
    </row>
    <row r="4594" spans="12:18" hidden="1">
      <c r="L4594" s="71"/>
      <c r="M4594" s="48">
        <v>66</v>
      </c>
      <c r="N4594" s="49">
        <f t="shared" si="445"/>
        <v>90.885000000000275</v>
      </c>
      <c r="O4594" s="49">
        <f t="shared" si="446"/>
        <v>92.43</v>
      </c>
      <c r="P4594" s="49">
        <f t="shared" si="450"/>
        <v>93.719999999999487</v>
      </c>
      <c r="Q4594" s="49">
        <f t="shared" si="450"/>
        <v>94.819999999999482</v>
      </c>
      <c r="R4594" s="49">
        <f t="shared" si="448"/>
        <v>95.864999999999227</v>
      </c>
    </row>
    <row r="4595" spans="12:18" hidden="1">
      <c r="L4595" s="71"/>
      <c r="M4595" s="48">
        <v>66.099999999999994</v>
      </c>
      <c r="N4595" s="49">
        <f t="shared" si="445"/>
        <v>90.888500000000278</v>
      </c>
      <c r="O4595" s="49">
        <f t="shared" si="446"/>
        <v>92.433000000000007</v>
      </c>
      <c r="P4595" s="49">
        <f t="shared" si="450"/>
        <v>93.721999999999483</v>
      </c>
      <c r="Q4595" s="49">
        <f t="shared" si="450"/>
        <v>94.821999999999477</v>
      </c>
      <c r="R4595" s="49">
        <f t="shared" si="448"/>
        <v>95.86649999999922</v>
      </c>
    </row>
    <row r="4596" spans="12:18" hidden="1">
      <c r="L4596" s="71"/>
      <c r="M4596" s="48">
        <v>66.2</v>
      </c>
      <c r="N4596" s="49">
        <f t="shared" si="445"/>
        <v>90.89200000000028</v>
      </c>
      <c r="O4596" s="49">
        <f t="shared" si="446"/>
        <v>92.436000000000007</v>
      </c>
      <c r="P4596" s="49">
        <f t="shared" si="450"/>
        <v>93.723999999999478</v>
      </c>
      <c r="Q4596" s="49">
        <f t="shared" si="450"/>
        <v>94.823999999999472</v>
      </c>
      <c r="R4596" s="49">
        <f t="shared" si="448"/>
        <v>95.867999999999213</v>
      </c>
    </row>
    <row r="4597" spans="12:18" hidden="1">
      <c r="L4597" s="71"/>
      <c r="M4597" s="48">
        <v>66.3</v>
      </c>
      <c r="N4597" s="49">
        <f t="shared" si="445"/>
        <v>90.895500000000283</v>
      </c>
      <c r="O4597" s="49">
        <f t="shared" si="446"/>
        <v>92.439000000000007</v>
      </c>
      <c r="P4597" s="49">
        <f t="shared" si="450"/>
        <v>93.725999999999473</v>
      </c>
      <c r="Q4597" s="49">
        <f t="shared" si="450"/>
        <v>94.825999999999468</v>
      </c>
      <c r="R4597" s="49">
        <f t="shared" si="448"/>
        <v>95.869499999999206</v>
      </c>
    </row>
    <row r="4598" spans="12:18" hidden="1">
      <c r="L4598" s="71"/>
      <c r="M4598" s="48">
        <v>66.400000000000006</v>
      </c>
      <c r="N4598" s="49">
        <f t="shared" si="445"/>
        <v>90.899000000000285</v>
      </c>
      <c r="O4598" s="49">
        <f t="shared" si="446"/>
        <v>92.442000000000007</v>
      </c>
      <c r="P4598" s="49">
        <f t="shared" ref="P4598:Q4613" si="451">P4597+0.002</f>
        <v>93.727999999999469</v>
      </c>
      <c r="Q4598" s="49">
        <f t="shared" si="451"/>
        <v>94.827999999999463</v>
      </c>
      <c r="R4598" s="49">
        <f t="shared" si="448"/>
        <v>95.870999999999199</v>
      </c>
    </row>
    <row r="4599" spans="12:18" hidden="1">
      <c r="L4599" s="71"/>
      <c r="M4599" s="48">
        <v>66.5</v>
      </c>
      <c r="N4599" s="49">
        <f t="shared" si="445"/>
        <v>90.902500000000288</v>
      </c>
      <c r="O4599" s="49">
        <f t="shared" si="446"/>
        <v>92.445000000000007</v>
      </c>
      <c r="P4599" s="49">
        <f t="shared" si="451"/>
        <v>93.729999999999464</v>
      </c>
      <c r="Q4599" s="49">
        <f t="shared" si="451"/>
        <v>94.829999999999458</v>
      </c>
      <c r="R4599" s="49">
        <f t="shared" si="448"/>
        <v>95.872499999999192</v>
      </c>
    </row>
    <row r="4600" spans="12:18" hidden="1">
      <c r="L4600" s="71"/>
      <c r="M4600" s="48">
        <v>66.599999999999994</v>
      </c>
      <c r="N4600" s="49">
        <f t="shared" si="445"/>
        <v>90.90600000000029</v>
      </c>
      <c r="O4600" s="49">
        <f t="shared" si="446"/>
        <v>92.448000000000008</v>
      </c>
      <c r="P4600" s="49">
        <f t="shared" si="451"/>
        <v>93.731999999999459</v>
      </c>
      <c r="Q4600" s="49">
        <f t="shared" si="451"/>
        <v>94.831999999999454</v>
      </c>
      <c r="R4600" s="49">
        <f t="shared" si="448"/>
        <v>95.873999999999185</v>
      </c>
    </row>
    <row r="4601" spans="12:18" hidden="1">
      <c r="L4601" s="71"/>
      <c r="M4601" s="48">
        <v>66.7</v>
      </c>
      <c r="N4601" s="49">
        <f t="shared" si="445"/>
        <v>90.909500000000293</v>
      </c>
      <c r="O4601" s="49">
        <f t="shared" si="446"/>
        <v>92.451000000000008</v>
      </c>
      <c r="P4601" s="49">
        <f t="shared" si="451"/>
        <v>93.733999999999455</v>
      </c>
      <c r="Q4601" s="49">
        <f t="shared" si="451"/>
        <v>94.833999999999449</v>
      </c>
      <c r="R4601" s="49">
        <f t="shared" si="448"/>
        <v>95.875499999999178</v>
      </c>
    </row>
    <row r="4602" spans="12:18" hidden="1">
      <c r="L4602" s="71"/>
      <c r="M4602" s="48">
        <v>66.8</v>
      </c>
      <c r="N4602" s="49">
        <f t="shared" si="445"/>
        <v>90.913000000000295</v>
      </c>
      <c r="O4602" s="49">
        <f t="shared" si="446"/>
        <v>92.454000000000008</v>
      </c>
      <c r="P4602" s="49">
        <f t="shared" si="451"/>
        <v>93.73599999999945</v>
      </c>
      <c r="Q4602" s="49">
        <f t="shared" si="451"/>
        <v>94.835999999999444</v>
      </c>
      <c r="R4602" s="49">
        <f t="shared" si="448"/>
        <v>95.876999999999171</v>
      </c>
    </row>
    <row r="4603" spans="12:18" hidden="1">
      <c r="L4603" s="71"/>
      <c r="M4603" s="48">
        <v>66.900000000000006</v>
      </c>
      <c r="N4603" s="49">
        <f t="shared" si="445"/>
        <v>90.916500000000298</v>
      </c>
      <c r="O4603" s="49">
        <f t="shared" si="446"/>
        <v>92.457000000000008</v>
      </c>
      <c r="P4603" s="49">
        <f t="shared" si="451"/>
        <v>93.737999999999445</v>
      </c>
      <c r="Q4603" s="49">
        <f t="shared" si="451"/>
        <v>94.83799999999944</v>
      </c>
      <c r="R4603" s="49">
        <f t="shared" si="448"/>
        <v>95.878499999999164</v>
      </c>
    </row>
    <row r="4604" spans="12:18" hidden="1">
      <c r="L4604" s="71"/>
      <c r="M4604" s="48">
        <v>67</v>
      </c>
      <c r="N4604" s="49">
        <f t="shared" si="445"/>
        <v>90.9200000000003</v>
      </c>
      <c r="O4604" s="49">
        <f t="shared" si="446"/>
        <v>92.460000000000008</v>
      </c>
      <c r="P4604" s="49">
        <f t="shared" si="451"/>
        <v>93.739999999999441</v>
      </c>
      <c r="Q4604" s="49">
        <f t="shared" si="451"/>
        <v>94.839999999999435</v>
      </c>
      <c r="R4604" s="49">
        <f t="shared" si="448"/>
        <v>95.879999999999157</v>
      </c>
    </row>
    <row r="4605" spans="12:18" hidden="1">
      <c r="L4605" s="71"/>
      <c r="M4605" s="48">
        <v>67.099999999999994</v>
      </c>
      <c r="N4605" s="49">
        <f t="shared" si="445"/>
        <v>90.923500000000303</v>
      </c>
      <c r="O4605" s="49">
        <f t="shared" si="446"/>
        <v>92.463000000000008</v>
      </c>
      <c r="P4605" s="49">
        <f t="shared" si="451"/>
        <v>93.741999999999436</v>
      </c>
      <c r="Q4605" s="49">
        <f t="shared" si="451"/>
        <v>94.84199999999943</v>
      </c>
      <c r="R4605" s="49">
        <f t="shared" si="448"/>
        <v>95.88149999999915</v>
      </c>
    </row>
    <row r="4606" spans="12:18" hidden="1">
      <c r="L4606" s="71"/>
      <c r="M4606" s="48">
        <v>67.2</v>
      </c>
      <c r="N4606" s="49">
        <f t="shared" si="445"/>
        <v>90.927000000000305</v>
      </c>
      <c r="O4606" s="49">
        <f t="shared" si="446"/>
        <v>92.466000000000008</v>
      </c>
      <c r="P4606" s="49">
        <f t="shared" si="451"/>
        <v>93.743999999999431</v>
      </c>
      <c r="Q4606" s="49">
        <f t="shared" si="451"/>
        <v>94.843999999999426</v>
      </c>
      <c r="R4606" s="49">
        <f t="shared" si="448"/>
        <v>95.882999999999143</v>
      </c>
    </row>
    <row r="4607" spans="12:18" hidden="1">
      <c r="L4607" s="71"/>
      <c r="M4607" s="48">
        <v>67.3</v>
      </c>
      <c r="N4607" s="49">
        <f t="shared" si="445"/>
        <v>90.930500000000308</v>
      </c>
      <c r="O4607" s="49">
        <f t="shared" si="446"/>
        <v>92.469000000000008</v>
      </c>
      <c r="P4607" s="49">
        <f t="shared" si="451"/>
        <v>93.745999999999427</v>
      </c>
      <c r="Q4607" s="49">
        <f t="shared" si="451"/>
        <v>94.845999999999421</v>
      </c>
      <c r="R4607" s="49">
        <f t="shared" si="448"/>
        <v>95.884499999999136</v>
      </c>
    </row>
    <row r="4608" spans="12:18" hidden="1">
      <c r="L4608" s="71"/>
      <c r="M4608" s="48">
        <v>67.400000000000006</v>
      </c>
      <c r="N4608" s="49">
        <f t="shared" si="445"/>
        <v>90.93400000000031</v>
      </c>
      <c r="O4608" s="49">
        <f t="shared" si="446"/>
        <v>92.472000000000008</v>
      </c>
      <c r="P4608" s="49">
        <f t="shared" si="451"/>
        <v>93.747999999999422</v>
      </c>
      <c r="Q4608" s="49">
        <f t="shared" si="451"/>
        <v>94.847999999999416</v>
      </c>
      <c r="R4608" s="49">
        <f t="shared" si="448"/>
        <v>95.885999999999129</v>
      </c>
    </row>
    <row r="4609" spans="12:18" hidden="1">
      <c r="L4609" s="71"/>
      <c r="M4609" s="48">
        <v>67.5</v>
      </c>
      <c r="N4609" s="49">
        <f t="shared" si="445"/>
        <v>90.937500000000313</v>
      </c>
      <c r="O4609" s="49">
        <f t="shared" si="446"/>
        <v>92.475000000000009</v>
      </c>
      <c r="P4609" s="49">
        <f t="shared" si="451"/>
        <v>93.749999999999417</v>
      </c>
      <c r="Q4609" s="49">
        <f t="shared" si="451"/>
        <v>94.849999999999412</v>
      </c>
      <c r="R4609" s="49">
        <f t="shared" si="448"/>
        <v>95.887499999999122</v>
      </c>
    </row>
    <row r="4610" spans="12:18" hidden="1">
      <c r="L4610" s="71"/>
      <c r="M4610" s="48">
        <v>67.599999999999994</v>
      </c>
      <c r="N4610" s="49">
        <f t="shared" si="445"/>
        <v>90.941000000000315</v>
      </c>
      <c r="O4610" s="49">
        <f t="shared" si="446"/>
        <v>92.478000000000009</v>
      </c>
      <c r="P4610" s="49">
        <f t="shared" si="451"/>
        <v>93.751999999999413</v>
      </c>
      <c r="Q4610" s="49">
        <f t="shared" si="451"/>
        <v>94.851999999999407</v>
      </c>
      <c r="R4610" s="49">
        <f t="shared" si="448"/>
        <v>95.888999999999115</v>
      </c>
    </row>
    <row r="4611" spans="12:18" hidden="1">
      <c r="L4611" s="71"/>
      <c r="M4611" s="48">
        <v>67.7</v>
      </c>
      <c r="N4611" s="49">
        <f t="shared" si="445"/>
        <v>90.944500000000318</v>
      </c>
      <c r="O4611" s="49">
        <f t="shared" si="446"/>
        <v>92.481000000000009</v>
      </c>
      <c r="P4611" s="49">
        <f t="shared" si="451"/>
        <v>93.753999999999408</v>
      </c>
      <c r="Q4611" s="49">
        <f t="shared" si="451"/>
        <v>94.853999999999402</v>
      </c>
      <c r="R4611" s="49">
        <f t="shared" si="448"/>
        <v>95.890499999999108</v>
      </c>
    </row>
    <row r="4612" spans="12:18" hidden="1">
      <c r="L4612" s="71"/>
      <c r="M4612" s="48">
        <v>67.8</v>
      </c>
      <c r="N4612" s="49">
        <f t="shared" si="445"/>
        <v>90.94800000000032</v>
      </c>
      <c r="O4612" s="49">
        <f t="shared" si="446"/>
        <v>92.484000000000009</v>
      </c>
      <c r="P4612" s="49">
        <f t="shared" si="451"/>
        <v>93.755999999999403</v>
      </c>
      <c r="Q4612" s="49">
        <f t="shared" si="451"/>
        <v>94.855999999999398</v>
      </c>
      <c r="R4612" s="49">
        <f t="shared" si="448"/>
        <v>95.891999999999101</v>
      </c>
    </row>
    <row r="4613" spans="12:18" hidden="1">
      <c r="L4613" s="71"/>
      <c r="M4613" s="48">
        <v>67.900000000000006</v>
      </c>
      <c r="N4613" s="49">
        <f t="shared" si="445"/>
        <v>90.951500000000323</v>
      </c>
      <c r="O4613" s="49">
        <f t="shared" si="446"/>
        <v>92.487000000000009</v>
      </c>
      <c r="P4613" s="49">
        <f t="shared" si="451"/>
        <v>93.757999999999399</v>
      </c>
      <c r="Q4613" s="49">
        <f t="shared" si="451"/>
        <v>94.857999999999393</v>
      </c>
      <c r="R4613" s="49">
        <f t="shared" si="448"/>
        <v>95.893499999999094</v>
      </c>
    </row>
    <row r="4614" spans="12:18" hidden="1">
      <c r="L4614" s="71"/>
      <c r="M4614" s="48">
        <v>68</v>
      </c>
      <c r="N4614" s="49">
        <f t="shared" ref="N4614:N4677" si="452">N4613+0.0035</f>
        <v>90.955000000000325</v>
      </c>
      <c r="O4614" s="49">
        <f t="shared" ref="O4614:O4677" si="453">O4613+0.003</f>
        <v>92.490000000000009</v>
      </c>
      <c r="P4614" s="49">
        <f t="shared" ref="P4614:Q4629" si="454">P4613+0.002</f>
        <v>93.759999999999394</v>
      </c>
      <c r="Q4614" s="49">
        <f t="shared" si="454"/>
        <v>94.859999999999388</v>
      </c>
      <c r="R4614" s="49">
        <f t="shared" ref="R4614:R4677" si="455">R4613+0.0015</f>
        <v>95.894999999999087</v>
      </c>
    </row>
    <row r="4615" spans="12:18" hidden="1">
      <c r="L4615" s="71"/>
      <c r="M4615" s="48">
        <v>68.099999999999994</v>
      </c>
      <c r="N4615" s="49">
        <f t="shared" si="452"/>
        <v>90.958500000000328</v>
      </c>
      <c r="O4615" s="49">
        <f t="shared" si="453"/>
        <v>92.493000000000009</v>
      </c>
      <c r="P4615" s="49">
        <f t="shared" si="454"/>
        <v>93.761999999999389</v>
      </c>
      <c r="Q4615" s="49">
        <f t="shared" si="454"/>
        <v>94.861999999999384</v>
      </c>
      <c r="R4615" s="49">
        <f t="shared" si="455"/>
        <v>95.896499999999079</v>
      </c>
    </row>
    <row r="4616" spans="12:18" hidden="1">
      <c r="L4616" s="71"/>
      <c r="M4616" s="48">
        <v>68.2</v>
      </c>
      <c r="N4616" s="49">
        <f t="shared" si="452"/>
        <v>90.96200000000033</v>
      </c>
      <c r="O4616" s="49">
        <f t="shared" si="453"/>
        <v>92.496000000000009</v>
      </c>
      <c r="P4616" s="49">
        <f t="shared" si="454"/>
        <v>93.763999999999385</v>
      </c>
      <c r="Q4616" s="49">
        <f t="shared" si="454"/>
        <v>94.863999999999379</v>
      </c>
      <c r="R4616" s="49">
        <f t="shared" si="455"/>
        <v>95.897999999999072</v>
      </c>
    </row>
    <row r="4617" spans="12:18" hidden="1">
      <c r="L4617" s="71"/>
      <c r="M4617" s="48">
        <v>68.3</v>
      </c>
      <c r="N4617" s="49">
        <f t="shared" si="452"/>
        <v>90.965500000000333</v>
      </c>
      <c r="O4617" s="49">
        <f t="shared" si="453"/>
        <v>92.499000000000009</v>
      </c>
      <c r="P4617" s="49">
        <f t="shared" si="454"/>
        <v>93.76599999999938</v>
      </c>
      <c r="Q4617" s="49">
        <f t="shared" si="454"/>
        <v>94.865999999999374</v>
      </c>
      <c r="R4617" s="49">
        <f t="shared" si="455"/>
        <v>95.899499999999065</v>
      </c>
    </row>
    <row r="4618" spans="12:18" hidden="1">
      <c r="L4618" s="71"/>
      <c r="M4618" s="48">
        <v>68.400000000000006</v>
      </c>
      <c r="N4618" s="49">
        <f t="shared" si="452"/>
        <v>90.969000000000335</v>
      </c>
      <c r="O4618" s="49">
        <f t="shared" si="453"/>
        <v>92.50200000000001</v>
      </c>
      <c r="P4618" s="49">
        <f t="shared" si="454"/>
        <v>93.767999999999375</v>
      </c>
      <c r="Q4618" s="49">
        <f t="shared" si="454"/>
        <v>94.86799999999937</v>
      </c>
      <c r="R4618" s="49">
        <f t="shared" si="455"/>
        <v>95.900999999999058</v>
      </c>
    </row>
    <row r="4619" spans="12:18" hidden="1">
      <c r="L4619" s="71"/>
      <c r="M4619" s="48">
        <v>68.5</v>
      </c>
      <c r="N4619" s="49">
        <f t="shared" si="452"/>
        <v>90.972500000000338</v>
      </c>
      <c r="O4619" s="49">
        <f t="shared" si="453"/>
        <v>92.50500000000001</v>
      </c>
      <c r="P4619" s="49">
        <f t="shared" si="454"/>
        <v>93.769999999999371</v>
      </c>
      <c r="Q4619" s="49">
        <f t="shared" si="454"/>
        <v>94.869999999999365</v>
      </c>
      <c r="R4619" s="49">
        <f t="shared" si="455"/>
        <v>95.902499999999051</v>
      </c>
    </row>
    <row r="4620" spans="12:18" hidden="1">
      <c r="L4620" s="71"/>
      <c r="M4620" s="48">
        <v>68.599999999999994</v>
      </c>
      <c r="N4620" s="49">
        <f t="shared" si="452"/>
        <v>90.97600000000034</v>
      </c>
      <c r="O4620" s="49">
        <f t="shared" si="453"/>
        <v>92.50800000000001</v>
      </c>
      <c r="P4620" s="49">
        <f t="shared" si="454"/>
        <v>93.771999999999366</v>
      </c>
      <c r="Q4620" s="49">
        <f t="shared" si="454"/>
        <v>94.87199999999936</v>
      </c>
      <c r="R4620" s="49">
        <f t="shared" si="455"/>
        <v>95.903999999999044</v>
      </c>
    </row>
    <row r="4621" spans="12:18" hidden="1">
      <c r="L4621" s="71"/>
      <c r="M4621" s="48">
        <v>68.7</v>
      </c>
      <c r="N4621" s="49">
        <f t="shared" si="452"/>
        <v>90.979500000000343</v>
      </c>
      <c r="O4621" s="49">
        <f t="shared" si="453"/>
        <v>92.51100000000001</v>
      </c>
      <c r="P4621" s="49">
        <f t="shared" si="454"/>
        <v>93.773999999999361</v>
      </c>
      <c r="Q4621" s="49">
        <f t="shared" si="454"/>
        <v>94.873999999999356</v>
      </c>
      <c r="R4621" s="49">
        <f t="shared" si="455"/>
        <v>95.905499999999037</v>
      </c>
    </row>
    <row r="4622" spans="12:18" hidden="1">
      <c r="L4622" s="71"/>
      <c r="M4622" s="48">
        <v>68.8</v>
      </c>
      <c r="N4622" s="49">
        <f t="shared" si="452"/>
        <v>90.983000000000345</v>
      </c>
      <c r="O4622" s="49">
        <f t="shared" si="453"/>
        <v>92.51400000000001</v>
      </c>
      <c r="P4622" s="49">
        <f t="shared" si="454"/>
        <v>93.775999999999357</v>
      </c>
      <c r="Q4622" s="49">
        <f t="shared" si="454"/>
        <v>94.875999999999351</v>
      </c>
      <c r="R4622" s="49">
        <f t="shared" si="455"/>
        <v>95.90699999999903</v>
      </c>
    </row>
    <row r="4623" spans="12:18" hidden="1">
      <c r="L4623" s="71"/>
      <c r="M4623" s="48">
        <v>68.900000000000006</v>
      </c>
      <c r="N4623" s="49">
        <f t="shared" si="452"/>
        <v>90.986500000000348</v>
      </c>
      <c r="O4623" s="49">
        <f t="shared" si="453"/>
        <v>92.51700000000001</v>
      </c>
      <c r="P4623" s="49">
        <f t="shared" si="454"/>
        <v>93.777999999999352</v>
      </c>
      <c r="Q4623" s="49">
        <f t="shared" si="454"/>
        <v>94.877999999999346</v>
      </c>
      <c r="R4623" s="49">
        <f t="shared" si="455"/>
        <v>95.908499999999023</v>
      </c>
    </row>
    <row r="4624" spans="12:18" hidden="1">
      <c r="L4624" s="71"/>
      <c r="M4624" s="48">
        <v>69</v>
      </c>
      <c r="N4624" s="49">
        <f t="shared" si="452"/>
        <v>90.99000000000035</v>
      </c>
      <c r="O4624" s="49">
        <f t="shared" si="453"/>
        <v>92.52000000000001</v>
      </c>
      <c r="P4624" s="49">
        <f t="shared" si="454"/>
        <v>93.779999999999347</v>
      </c>
      <c r="Q4624" s="49">
        <f t="shared" si="454"/>
        <v>94.879999999999342</v>
      </c>
      <c r="R4624" s="49">
        <f t="shared" si="455"/>
        <v>95.909999999999016</v>
      </c>
    </row>
    <row r="4625" spans="12:18" hidden="1">
      <c r="L4625" s="71"/>
      <c r="M4625" s="48">
        <v>69.099999999999994</v>
      </c>
      <c r="N4625" s="49">
        <f t="shared" si="452"/>
        <v>90.993500000000353</v>
      </c>
      <c r="O4625" s="49">
        <f t="shared" si="453"/>
        <v>92.52300000000001</v>
      </c>
      <c r="P4625" s="49">
        <f t="shared" si="454"/>
        <v>93.781999999999343</v>
      </c>
      <c r="Q4625" s="49">
        <f t="shared" si="454"/>
        <v>94.881999999999337</v>
      </c>
      <c r="R4625" s="49">
        <f t="shared" si="455"/>
        <v>95.911499999999009</v>
      </c>
    </row>
    <row r="4626" spans="12:18" hidden="1">
      <c r="L4626" s="71"/>
      <c r="M4626" s="48">
        <v>69.2</v>
      </c>
      <c r="N4626" s="49">
        <f t="shared" si="452"/>
        <v>90.997000000000355</v>
      </c>
      <c r="O4626" s="49">
        <f t="shared" si="453"/>
        <v>92.52600000000001</v>
      </c>
      <c r="P4626" s="49">
        <f t="shared" si="454"/>
        <v>93.783999999999338</v>
      </c>
      <c r="Q4626" s="49">
        <f t="shared" si="454"/>
        <v>94.883999999999332</v>
      </c>
      <c r="R4626" s="49">
        <f t="shared" si="455"/>
        <v>95.912999999999002</v>
      </c>
    </row>
    <row r="4627" spans="12:18" hidden="1">
      <c r="L4627" s="71"/>
      <c r="M4627" s="48">
        <v>69.3</v>
      </c>
      <c r="N4627" s="49">
        <f t="shared" si="452"/>
        <v>91.000500000000358</v>
      </c>
      <c r="O4627" s="49">
        <f t="shared" si="453"/>
        <v>92.529000000000011</v>
      </c>
      <c r="P4627" s="49">
        <f t="shared" si="454"/>
        <v>93.785999999999333</v>
      </c>
      <c r="Q4627" s="49">
        <f t="shared" si="454"/>
        <v>94.885999999999328</v>
      </c>
      <c r="R4627" s="49">
        <f t="shared" si="455"/>
        <v>95.914499999998995</v>
      </c>
    </row>
    <row r="4628" spans="12:18" hidden="1">
      <c r="L4628" s="71"/>
      <c r="M4628" s="48">
        <v>69.400000000000006</v>
      </c>
      <c r="N4628" s="49">
        <f t="shared" si="452"/>
        <v>91.00400000000036</v>
      </c>
      <c r="O4628" s="49">
        <f t="shared" si="453"/>
        <v>92.532000000000011</v>
      </c>
      <c r="P4628" s="49">
        <f t="shared" si="454"/>
        <v>93.787999999999329</v>
      </c>
      <c r="Q4628" s="49">
        <f t="shared" si="454"/>
        <v>94.887999999999323</v>
      </c>
      <c r="R4628" s="49">
        <f t="shared" si="455"/>
        <v>95.915999999998988</v>
      </c>
    </row>
    <row r="4629" spans="12:18" hidden="1">
      <c r="L4629" s="71"/>
      <c r="M4629" s="48">
        <v>69.5</v>
      </c>
      <c r="N4629" s="49">
        <f t="shared" si="452"/>
        <v>91.007500000000363</v>
      </c>
      <c r="O4629" s="49">
        <f t="shared" si="453"/>
        <v>92.535000000000011</v>
      </c>
      <c r="P4629" s="49">
        <f t="shared" si="454"/>
        <v>93.789999999999324</v>
      </c>
      <c r="Q4629" s="49">
        <f t="shared" si="454"/>
        <v>94.889999999999318</v>
      </c>
      <c r="R4629" s="49">
        <f t="shared" si="455"/>
        <v>95.917499999998981</v>
      </c>
    </row>
    <row r="4630" spans="12:18" hidden="1">
      <c r="L4630" s="71"/>
      <c r="M4630" s="48">
        <v>69.599999999999994</v>
      </c>
      <c r="N4630" s="49">
        <f t="shared" si="452"/>
        <v>91.011000000000365</v>
      </c>
      <c r="O4630" s="49">
        <f t="shared" si="453"/>
        <v>92.538000000000011</v>
      </c>
      <c r="P4630" s="49">
        <f t="shared" ref="P4630:Q4645" si="456">P4629+0.002</f>
        <v>93.791999999999319</v>
      </c>
      <c r="Q4630" s="49">
        <f t="shared" si="456"/>
        <v>94.891999999999314</v>
      </c>
      <c r="R4630" s="49">
        <f t="shared" si="455"/>
        <v>95.918999999998974</v>
      </c>
    </row>
    <row r="4631" spans="12:18" hidden="1">
      <c r="L4631" s="71"/>
      <c r="M4631" s="48">
        <v>69.7</v>
      </c>
      <c r="N4631" s="49">
        <f t="shared" si="452"/>
        <v>91.014500000000368</v>
      </c>
      <c r="O4631" s="49">
        <f t="shared" si="453"/>
        <v>92.541000000000011</v>
      </c>
      <c r="P4631" s="49">
        <f t="shared" si="456"/>
        <v>93.793999999999315</v>
      </c>
      <c r="Q4631" s="49">
        <f t="shared" si="456"/>
        <v>94.893999999999309</v>
      </c>
      <c r="R4631" s="49">
        <f t="shared" si="455"/>
        <v>95.920499999998967</v>
      </c>
    </row>
    <row r="4632" spans="12:18" hidden="1">
      <c r="L4632" s="71"/>
      <c r="M4632" s="48">
        <v>69.8</v>
      </c>
      <c r="N4632" s="49">
        <f t="shared" si="452"/>
        <v>91.01800000000037</v>
      </c>
      <c r="O4632" s="49">
        <f t="shared" si="453"/>
        <v>92.544000000000011</v>
      </c>
      <c r="P4632" s="49">
        <f t="shared" si="456"/>
        <v>93.79599999999931</v>
      </c>
      <c r="Q4632" s="49">
        <f t="shared" si="456"/>
        <v>94.895999999999304</v>
      </c>
      <c r="R4632" s="49">
        <f t="shared" si="455"/>
        <v>95.92199999999896</v>
      </c>
    </row>
    <row r="4633" spans="12:18" hidden="1">
      <c r="L4633" s="71"/>
      <c r="M4633" s="48">
        <v>69.900000000000006</v>
      </c>
      <c r="N4633" s="49">
        <f t="shared" si="452"/>
        <v>91.021500000000373</v>
      </c>
      <c r="O4633" s="49">
        <f t="shared" si="453"/>
        <v>92.547000000000011</v>
      </c>
      <c r="P4633" s="49">
        <f t="shared" si="456"/>
        <v>93.797999999999305</v>
      </c>
      <c r="Q4633" s="49">
        <f t="shared" si="456"/>
        <v>94.8979999999993</v>
      </c>
      <c r="R4633" s="49">
        <f t="shared" si="455"/>
        <v>95.923499999998953</v>
      </c>
    </row>
    <row r="4634" spans="12:18" hidden="1">
      <c r="L4634" s="71"/>
      <c r="M4634" s="48">
        <v>70</v>
      </c>
      <c r="N4634" s="49">
        <f t="shared" si="452"/>
        <v>91.025000000000375</v>
      </c>
      <c r="O4634" s="49">
        <f t="shared" si="453"/>
        <v>92.550000000000011</v>
      </c>
      <c r="P4634" s="49">
        <f t="shared" si="456"/>
        <v>93.799999999999301</v>
      </c>
      <c r="Q4634" s="49">
        <f t="shared" si="456"/>
        <v>94.899999999999295</v>
      </c>
      <c r="R4634" s="49">
        <f t="shared" si="455"/>
        <v>95.924999999998946</v>
      </c>
    </row>
    <row r="4635" spans="12:18" hidden="1">
      <c r="L4635" s="71"/>
      <c r="M4635" s="48">
        <v>70.099999999999994</v>
      </c>
      <c r="N4635" s="49">
        <f t="shared" si="452"/>
        <v>91.028500000000378</v>
      </c>
      <c r="O4635" s="49">
        <f t="shared" si="453"/>
        <v>92.553000000000011</v>
      </c>
      <c r="P4635" s="49">
        <f t="shared" si="456"/>
        <v>93.801999999999296</v>
      </c>
      <c r="Q4635" s="49">
        <f t="shared" si="456"/>
        <v>94.90199999999929</v>
      </c>
      <c r="R4635" s="49">
        <f t="shared" si="455"/>
        <v>95.926499999998939</v>
      </c>
    </row>
    <row r="4636" spans="12:18" hidden="1">
      <c r="L4636" s="71"/>
      <c r="M4636" s="48">
        <v>70.2</v>
      </c>
      <c r="N4636" s="49">
        <f t="shared" si="452"/>
        <v>91.03200000000038</v>
      </c>
      <c r="O4636" s="49">
        <f t="shared" si="453"/>
        <v>92.556000000000012</v>
      </c>
      <c r="P4636" s="49">
        <f t="shared" si="456"/>
        <v>93.803999999999292</v>
      </c>
      <c r="Q4636" s="49">
        <f t="shared" si="456"/>
        <v>94.903999999999286</v>
      </c>
      <c r="R4636" s="49">
        <f t="shared" si="455"/>
        <v>95.927999999998931</v>
      </c>
    </row>
    <row r="4637" spans="12:18" hidden="1">
      <c r="L4637" s="71"/>
      <c r="M4637" s="48">
        <v>70.3</v>
      </c>
      <c r="N4637" s="49">
        <f t="shared" si="452"/>
        <v>91.035500000000383</v>
      </c>
      <c r="O4637" s="49">
        <f t="shared" si="453"/>
        <v>92.559000000000012</v>
      </c>
      <c r="P4637" s="49">
        <f t="shared" si="456"/>
        <v>93.805999999999287</v>
      </c>
      <c r="Q4637" s="49">
        <f t="shared" si="456"/>
        <v>94.905999999999281</v>
      </c>
      <c r="R4637" s="49">
        <f t="shared" si="455"/>
        <v>95.929499999998924</v>
      </c>
    </row>
    <row r="4638" spans="12:18" hidden="1">
      <c r="L4638" s="71"/>
      <c r="M4638" s="48">
        <v>70.400000000000006</v>
      </c>
      <c r="N4638" s="49">
        <f t="shared" si="452"/>
        <v>91.039000000000385</v>
      </c>
      <c r="O4638" s="49">
        <f t="shared" si="453"/>
        <v>92.562000000000012</v>
      </c>
      <c r="P4638" s="49">
        <f t="shared" si="456"/>
        <v>93.807999999999282</v>
      </c>
      <c r="Q4638" s="49">
        <f t="shared" si="456"/>
        <v>94.907999999999276</v>
      </c>
      <c r="R4638" s="49">
        <f t="shared" si="455"/>
        <v>95.930999999998917</v>
      </c>
    </row>
    <row r="4639" spans="12:18" hidden="1">
      <c r="L4639" s="71"/>
      <c r="M4639" s="48">
        <v>70.5</v>
      </c>
      <c r="N4639" s="49">
        <f t="shared" si="452"/>
        <v>91.042500000000388</v>
      </c>
      <c r="O4639" s="49">
        <f t="shared" si="453"/>
        <v>92.565000000000012</v>
      </c>
      <c r="P4639" s="49">
        <f t="shared" si="456"/>
        <v>93.809999999999278</v>
      </c>
      <c r="Q4639" s="49">
        <f t="shared" si="456"/>
        <v>94.909999999999272</v>
      </c>
      <c r="R4639" s="49">
        <f t="shared" si="455"/>
        <v>95.93249999999891</v>
      </c>
    </row>
    <row r="4640" spans="12:18" hidden="1">
      <c r="L4640" s="71"/>
      <c r="M4640" s="48">
        <v>70.599999999999994</v>
      </c>
      <c r="N4640" s="49">
        <f t="shared" si="452"/>
        <v>91.04600000000039</v>
      </c>
      <c r="O4640" s="49">
        <f t="shared" si="453"/>
        <v>92.568000000000012</v>
      </c>
      <c r="P4640" s="49">
        <f t="shared" si="456"/>
        <v>93.811999999999273</v>
      </c>
      <c r="Q4640" s="49">
        <f t="shared" si="456"/>
        <v>94.911999999999267</v>
      </c>
      <c r="R4640" s="49">
        <f t="shared" si="455"/>
        <v>95.933999999998903</v>
      </c>
    </row>
    <row r="4641" spans="12:18" hidden="1">
      <c r="L4641" s="71"/>
      <c r="M4641" s="48">
        <v>70.7</v>
      </c>
      <c r="N4641" s="49">
        <f t="shared" si="452"/>
        <v>91.049500000000393</v>
      </c>
      <c r="O4641" s="49">
        <f t="shared" si="453"/>
        <v>92.571000000000012</v>
      </c>
      <c r="P4641" s="49">
        <f t="shared" si="456"/>
        <v>93.813999999999268</v>
      </c>
      <c r="Q4641" s="49">
        <f t="shared" si="456"/>
        <v>94.913999999999263</v>
      </c>
      <c r="R4641" s="49">
        <f t="shared" si="455"/>
        <v>95.935499999998896</v>
      </c>
    </row>
    <row r="4642" spans="12:18" hidden="1">
      <c r="L4642" s="71"/>
      <c r="M4642" s="48">
        <v>70.8</v>
      </c>
      <c r="N4642" s="49">
        <f t="shared" si="452"/>
        <v>91.053000000000395</v>
      </c>
      <c r="O4642" s="49">
        <f t="shared" si="453"/>
        <v>92.574000000000012</v>
      </c>
      <c r="P4642" s="49">
        <f t="shared" si="456"/>
        <v>93.815999999999264</v>
      </c>
      <c r="Q4642" s="49">
        <f t="shared" si="456"/>
        <v>94.915999999999258</v>
      </c>
      <c r="R4642" s="49">
        <f t="shared" si="455"/>
        <v>95.936999999998889</v>
      </c>
    </row>
    <row r="4643" spans="12:18" hidden="1">
      <c r="L4643" s="71"/>
      <c r="M4643" s="48">
        <v>70.900000000000006</v>
      </c>
      <c r="N4643" s="49">
        <f t="shared" si="452"/>
        <v>91.056500000000398</v>
      </c>
      <c r="O4643" s="49">
        <f t="shared" si="453"/>
        <v>92.577000000000012</v>
      </c>
      <c r="P4643" s="49">
        <f t="shared" si="456"/>
        <v>93.817999999999259</v>
      </c>
      <c r="Q4643" s="49">
        <f t="shared" si="456"/>
        <v>94.917999999999253</v>
      </c>
      <c r="R4643" s="49">
        <f t="shared" si="455"/>
        <v>95.938499999998882</v>
      </c>
    </row>
    <row r="4644" spans="12:18" hidden="1">
      <c r="L4644" s="71"/>
      <c r="M4644" s="48">
        <v>71</v>
      </c>
      <c r="N4644" s="49">
        <f t="shared" si="452"/>
        <v>91.0600000000004</v>
      </c>
      <c r="O4644" s="49">
        <f t="shared" si="453"/>
        <v>92.580000000000013</v>
      </c>
      <c r="P4644" s="49">
        <f t="shared" si="456"/>
        <v>93.819999999999254</v>
      </c>
      <c r="Q4644" s="49">
        <f t="shared" si="456"/>
        <v>94.919999999999249</v>
      </c>
      <c r="R4644" s="49">
        <f t="shared" si="455"/>
        <v>95.939999999998875</v>
      </c>
    </row>
    <row r="4645" spans="12:18" hidden="1">
      <c r="L4645" s="71"/>
      <c r="M4645" s="48">
        <v>71.099999999999994</v>
      </c>
      <c r="N4645" s="49">
        <f t="shared" si="452"/>
        <v>91.063500000000403</v>
      </c>
      <c r="O4645" s="49">
        <f t="shared" si="453"/>
        <v>92.583000000000013</v>
      </c>
      <c r="P4645" s="49">
        <f t="shared" si="456"/>
        <v>93.82199999999925</v>
      </c>
      <c r="Q4645" s="49">
        <f t="shared" si="456"/>
        <v>94.921999999999244</v>
      </c>
      <c r="R4645" s="49">
        <f t="shared" si="455"/>
        <v>95.941499999998868</v>
      </c>
    </row>
    <row r="4646" spans="12:18" hidden="1">
      <c r="L4646" s="71"/>
      <c r="M4646" s="48">
        <v>71.2</v>
      </c>
      <c r="N4646" s="49">
        <f t="shared" si="452"/>
        <v>91.067000000000405</v>
      </c>
      <c r="O4646" s="49">
        <f t="shared" si="453"/>
        <v>92.586000000000013</v>
      </c>
      <c r="P4646" s="49">
        <f t="shared" ref="P4646:Q4661" si="457">P4645+0.002</f>
        <v>93.823999999999245</v>
      </c>
      <c r="Q4646" s="49">
        <f t="shared" si="457"/>
        <v>94.923999999999239</v>
      </c>
      <c r="R4646" s="49">
        <f t="shared" si="455"/>
        <v>95.942999999998861</v>
      </c>
    </row>
    <row r="4647" spans="12:18" hidden="1">
      <c r="L4647" s="71"/>
      <c r="M4647" s="48">
        <v>71.3</v>
      </c>
      <c r="N4647" s="49">
        <f t="shared" si="452"/>
        <v>91.070500000000408</v>
      </c>
      <c r="O4647" s="49">
        <f t="shared" si="453"/>
        <v>92.589000000000013</v>
      </c>
      <c r="P4647" s="49">
        <f t="shared" si="457"/>
        <v>93.82599999999924</v>
      </c>
      <c r="Q4647" s="49">
        <f t="shared" si="457"/>
        <v>94.925999999999235</v>
      </c>
      <c r="R4647" s="49">
        <f t="shared" si="455"/>
        <v>95.944499999998854</v>
      </c>
    </row>
    <row r="4648" spans="12:18" hidden="1">
      <c r="L4648" s="71"/>
      <c r="M4648" s="48">
        <v>71.400000000000006</v>
      </c>
      <c r="N4648" s="49">
        <f t="shared" si="452"/>
        <v>91.07400000000041</v>
      </c>
      <c r="O4648" s="49">
        <f t="shared" si="453"/>
        <v>92.592000000000013</v>
      </c>
      <c r="P4648" s="49">
        <f t="shared" si="457"/>
        <v>93.827999999999236</v>
      </c>
      <c r="Q4648" s="49">
        <f t="shared" si="457"/>
        <v>94.92799999999923</v>
      </c>
      <c r="R4648" s="49">
        <f t="shared" si="455"/>
        <v>95.945999999998847</v>
      </c>
    </row>
    <row r="4649" spans="12:18" hidden="1">
      <c r="L4649" s="71"/>
      <c r="M4649" s="48">
        <v>71.5</v>
      </c>
      <c r="N4649" s="49">
        <f t="shared" si="452"/>
        <v>91.077500000000413</v>
      </c>
      <c r="O4649" s="49">
        <f t="shared" si="453"/>
        <v>92.595000000000013</v>
      </c>
      <c r="P4649" s="49">
        <f t="shared" si="457"/>
        <v>93.829999999999231</v>
      </c>
      <c r="Q4649" s="49">
        <f t="shared" si="457"/>
        <v>94.929999999999225</v>
      </c>
      <c r="R4649" s="49">
        <f t="shared" si="455"/>
        <v>95.94749999999884</v>
      </c>
    </row>
    <row r="4650" spans="12:18" hidden="1">
      <c r="L4650" s="71"/>
      <c r="M4650" s="48">
        <v>71.599999999999994</v>
      </c>
      <c r="N4650" s="49">
        <f t="shared" si="452"/>
        <v>91.081000000000415</v>
      </c>
      <c r="O4650" s="49">
        <f t="shared" si="453"/>
        <v>92.598000000000013</v>
      </c>
      <c r="P4650" s="49">
        <f t="shared" si="457"/>
        <v>93.831999999999226</v>
      </c>
      <c r="Q4650" s="49">
        <f t="shared" si="457"/>
        <v>94.931999999999221</v>
      </c>
      <c r="R4650" s="49">
        <f t="shared" si="455"/>
        <v>95.948999999998833</v>
      </c>
    </row>
    <row r="4651" spans="12:18" hidden="1">
      <c r="L4651" s="71"/>
      <c r="M4651" s="48">
        <v>71.7</v>
      </c>
      <c r="N4651" s="49">
        <f t="shared" si="452"/>
        <v>91.084500000000418</v>
      </c>
      <c r="O4651" s="49">
        <f t="shared" si="453"/>
        <v>92.601000000000013</v>
      </c>
      <c r="P4651" s="49">
        <f t="shared" si="457"/>
        <v>93.833999999999222</v>
      </c>
      <c r="Q4651" s="49">
        <f t="shared" si="457"/>
        <v>94.933999999999216</v>
      </c>
      <c r="R4651" s="49">
        <f t="shared" si="455"/>
        <v>95.950499999998826</v>
      </c>
    </row>
    <row r="4652" spans="12:18" hidden="1">
      <c r="L4652" s="71"/>
      <c r="M4652" s="48">
        <v>71.8</v>
      </c>
      <c r="N4652" s="49">
        <f t="shared" si="452"/>
        <v>91.08800000000042</v>
      </c>
      <c r="O4652" s="49">
        <f t="shared" si="453"/>
        <v>92.604000000000013</v>
      </c>
      <c r="P4652" s="49">
        <f t="shared" si="457"/>
        <v>93.835999999999217</v>
      </c>
      <c r="Q4652" s="49">
        <f t="shared" si="457"/>
        <v>94.935999999999211</v>
      </c>
      <c r="R4652" s="49">
        <f t="shared" si="455"/>
        <v>95.951999999998819</v>
      </c>
    </row>
    <row r="4653" spans="12:18" hidden="1">
      <c r="L4653" s="71"/>
      <c r="M4653" s="48">
        <v>71.900000000000006</v>
      </c>
      <c r="N4653" s="49">
        <f t="shared" si="452"/>
        <v>91.091500000000423</v>
      </c>
      <c r="O4653" s="49">
        <f t="shared" si="453"/>
        <v>92.607000000000014</v>
      </c>
      <c r="P4653" s="49">
        <f t="shared" si="457"/>
        <v>93.837999999999212</v>
      </c>
      <c r="Q4653" s="49">
        <f t="shared" si="457"/>
        <v>94.937999999999207</v>
      </c>
      <c r="R4653" s="49">
        <f t="shared" si="455"/>
        <v>95.953499999998812</v>
      </c>
    </row>
    <row r="4654" spans="12:18" hidden="1">
      <c r="L4654" s="71"/>
      <c r="M4654" s="48">
        <v>72</v>
      </c>
      <c r="N4654" s="49">
        <f t="shared" si="452"/>
        <v>91.095000000000425</v>
      </c>
      <c r="O4654" s="49">
        <f t="shared" si="453"/>
        <v>92.610000000000014</v>
      </c>
      <c r="P4654" s="49">
        <f t="shared" si="457"/>
        <v>93.839999999999208</v>
      </c>
      <c r="Q4654" s="49">
        <f t="shared" si="457"/>
        <v>94.939999999999202</v>
      </c>
      <c r="R4654" s="49">
        <f t="shared" si="455"/>
        <v>95.954999999998805</v>
      </c>
    </row>
    <row r="4655" spans="12:18" hidden="1">
      <c r="L4655" s="71"/>
      <c r="M4655" s="48">
        <v>72.099999999999994</v>
      </c>
      <c r="N4655" s="49">
        <f t="shared" si="452"/>
        <v>91.098500000000428</v>
      </c>
      <c r="O4655" s="49">
        <f t="shared" si="453"/>
        <v>92.613000000000014</v>
      </c>
      <c r="P4655" s="49">
        <f t="shared" si="457"/>
        <v>93.841999999999203</v>
      </c>
      <c r="Q4655" s="49">
        <f t="shared" si="457"/>
        <v>94.941999999999197</v>
      </c>
      <c r="R4655" s="49">
        <f t="shared" si="455"/>
        <v>95.956499999998798</v>
      </c>
    </row>
    <row r="4656" spans="12:18" hidden="1">
      <c r="L4656" s="71"/>
      <c r="M4656" s="48">
        <v>72.2</v>
      </c>
      <c r="N4656" s="49">
        <f t="shared" si="452"/>
        <v>91.10200000000043</v>
      </c>
      <c r="O4656" s="49">
        <f t="shared" si="453"/>
        <v>92.616000000000014</v>
      </c>
      <c r="P4656" s="49">
        <f t="shared" si="457"/>
        <v>93.843999999999198</v>
      </c>
      <c r="Q4656" s="49">
        <f t="shared" si="457"/>
        <v>94.943999999999193</v>
      </c>
      <c r="R4656" s="49">
        <f t="shared" si="455"/>
        <v>95.95799999999879</v>
      </c>
    </row>
    <row r="4657" spans="12:18" hidden="1">
      <c r="L4657" s="71"/>
      <c r="M4657" s="48">
        <v>72.3</v>
      </c>
      <c r="N4657" s="49">
        <f t="shared" si="452"/>
        <v>91.105500000000433</v>
      </c>
      <c r="O4657" s="49">
        <f t="shared" si="453"/>
        <v>92.619000000000014</v>
      </c>
      <c r="P4657" s="49">
        <f t="shared" si="457"/>
        <v>93.845999999999194</v>
      </c>
      <c r="Q4657" s="49">
        <f t="shared" si="457"/>
        <v>94.945999999999188</v>
      </c>
      <c r="R4657" s="49">
        <f t="shared" si="455"/>
        <v>95.959499999998783</v>
      </c>
    </row>
    <row r="4658" spans="12:18" hidden="1">
      <c r="L4658" s="71"/>
      <c r="M4658" s="48">
        <v>72.400000000000006</v>
      </c>
      <c r="N4658" s="49">
        <f t="shared" si="452"/>
        <v>91.109000000000435</v>
      </c>
      <c r="O4658" s="49">
        <f t="shared" si="453"/>
        <v>92.622000000000014</v>
      </c>
      <c r="P4658" s="49">
        <f t="shared" si="457"/>
        <v>93.847999999999189</v>
      </c>
      <c r="Q4658" s="49">
        <f t="shared" si="457"/>
        <v>94.947999999999183</v>
      </c>
      <c r="R4658" s="49">
        <f t="shared" si="455"/>
        <v>95.960999999998776</v>
      </c>
    </row>
    <row r="4659" spans="12:18" hidden="1">
      <c r="L4659" s="71"/>
      <c r="M4659" s="48">
        <v>72.5</v>
      </c>
      <c r="N4659" s="49">
        <f t="shared" si="452"/>
        <v>91.112500000000438</v>
      </c>
      <c r="O4659" s="49">
        <f t="shared" si="453"/>
        <v>92.625000000000014</v>
      </c>
      <c r="P4659" s="49">
        <f t="shared" si="457"/>
        <v>93.849999999999184</v>
      </c>
      <c r="Q4659" s="49">
        <f t="shared" si="457"/>
        <v>94.949999999999179</v>
      </c>
      <c r="R4659" s="49">
        <f t="shared" si="455"/>
        <v>95.962499999998769</v>
      </c>
    </row>
    <row r="4660" spans="12:18" hidden="1">
      <c r="L4660" s="71"/>
      <c r="M4660" s="48">
        <v>72.599999999999994</v>
      </c>
      <c r="N4660" s="49">
        <f t="shared" si="452"/>
        <v>91.11600000000044</v>
      </c>
      <c r="O4660" s="49">
        <f t="shared" si="453"/>
        <v>92.628000000000014</v>
      </c>
      <c r="P4660" s="49">
        <f t="shared" si="457"/>
        <v>93.85199999999918</v>
      </c>
      <c r="Q4660" s="49">
        <f t="shared" si="457"/>
        <v>94.951999999999174</v>
      </c>
      <c r="R4660" s="49">
        <f t="shared" si="455"/>
        <v>95.963999999998762</v>
      </c>
    </row>
    <row r="4661" spans="12:18" hidden="1">
      <c r="L4661" s="71"/>
      <c r="M4661" s="48">
        <v>72.7</v>
      </c>
      <c r="N4661" s="49">
        <f t="shared" si="452"/>
        <v>91.119500000000443</v>
      </c>
      <c r="O4661" s="49">
        <f t="shared" si="453"/>
        <v>92.631000000000014</v>
      </c>
      <c r="P4661" s="49">
        <f t="shared" si="457"/>
        <v>93.853999999999175</v>
      </c>
      <c r="Q4661" s="49">
        <f t="shared" si="457"/>
        <v>94.953999999999169</v>
      </c>
      <c r="R4661" s="49">
        <f t="shared" si="455"/>
        <v>95.965499999998755</v>
      </c>
    </row>
    <row r="4662" spans="12:18" hidden="1">
      <c r="L4662" s="71"/>
      <c r="M4662" s="48">
        <v>72.8</v>
      </c>
      <c r="N4662" s="49">
        <f t="shared" si="452"/>
        <v>91.123000000000445</v>
      </c>
      <c r="O4662" s="49">
        <f t="shared" si="453"/>
        <v>92.634000000000015</v>
      </c>
      <c r="P4662" s="49">
        <f t="shared" ref="P4662:Q4677" si="458">P4661+0.002</f>
        <v>93.85599999999917</v>
      </c>
      <c r="Q4662" s="49">
        <f t="shared" si="458"/>
        <v>94.955999999999165</v>
      </c>
      <c r="R4662" s="49">
        <f t="shared" si="455"/>
        <v>95.966999999998748</v>
      </c>
    </row>
    <row r="4663" spans="12:18" hidden="1">
      <c r="L4663" s="71"/>
      <c r="M4663" s="48">
        <v>72.900000000000006</v>
      </c>
      <c r="N4663" s="49">
        <f t="shared" si="452"/>
        <v>91.126500000000448</v>
      </c>
      <c r="O4663" s="49">
        <f t="shared" si="453"/>
        <v>92.637000000000015</v>
      </c>
      <c r="P4663" s="49">
        <f t="shared" si="458"/>
        <v>93.857999999999166</v>
      </c>
      <c r="Q4663" s="49">
        <f t="shared" si="458"/>
        <v>94.95799999999916</v>
      </c>
      <c r="R4663" s="49">
        <f t="shared" si="455"/>
        <v>95.968499999998741</v>
      </c>
    </row>
    <row r="4664" spans="12:18" hidden="1">
      <c r="L4664" s="71"/>
      <c r="M4664" s="48">
        <v>73</v>
      </c>
      <c r="N4664" s="49">
        <f t="shared" si="452"/>
        <v>91.13000000000045</v>
      </c>
      <c r="O4664" s="49">
        <f t="shared" si="453"/>
        <v>92.640000000000015</v>
      </c>
      <c r="P4664" s="49">
        <f t="shared" si="458"/>
        <v>93.859999999999161</v>
      </c>
      <c r="Q4664" s="49">
        <f t="shared" si="458"/>
        <v>94.959999999999155</v>
      </c>
      <c r="R4664" s="49">
        <f t="shared" si="455"/>
        <v>95.969999999998734</v>
      </c>
    </row>
    <row r="4665" spans="12:18" hidden="1">
      <c r="L4665" s="71"/>
      <c r="M4665" s="48">
        <v>73.099999999999994</v>
      </c>
      <c r="N4665" s="49">
        <f t="shared" si="452"/>
        <v>91.133500000000453</v>
      </c>
      <c r="O4665" s="49">
        <f t="shared" si="453"/>
        <v>92.643000000000015</v>
      </c>
      <c r="P4665" s="49">
        <f t="shared" si="458"/>
        <v>93.861999999999156</v>
      </c>
      <c r="Q4665" s="49">
        <f t="shared" si="458"/>
        <v>94.961999999999151</v>
      </c>
      <c r="R4665" s="49">
        <f t="shared" si="455"/>
        <v>95.971499999998727</v>
      </c>
    </row>
    <row r="4666" spans="12:18" hidden="1">
      <c r="L4666" s="71"/>
      <c r="M4666" s="48">
        <v>73.2</v>
      </c>
      <c r="N4666" s="49">
        <f t="shared" si="452"/>
        <v>91.137000000000455</v>
      </c>
      <c r="O4666" s="49">
        <f t="shared" si="453"/>
        <v>92.646000000000015</v>
      </c>
      <c r="P4666" s="49">
        <f t="shared" si="458"/>
        <v>93.863999999999152</v>
      </c>
      <c r="Q4666" s="49">
        <f t="shared" si="458"/>
        <v>94.963999999999146</v>
      </c>
      <c r="R4666" s="49">
        <f t="shared" si="455"/>
        <v>95.97299999999872</v>
      </c>
    </row>
    <row r="4667" spans="12:18" hidden="1">
      <c r="L4667" s="71"/>
      <c r="M4667" s="48">
        <v>73.3</v>
      </c>
      <c r="N4667" s="49">
        <f t="shared" si="452"/>
        <v>91.140500000000458</v>
      </c>
      <c r="O4667" s="49">
        <f t="shared" si="453"/>
        <v>92.649000000000015</v>
      </c>
      <c r="P4667" s="49">
        <f t="shared" si="458"/>
        <v>93.865999999999147</v>
      </c>
      <c r="Q4667" s="49">
        <f t="shared" si="458"/>
        <v>94.965999999999141</v>
      </c>
      <c r="R4667" s="49">
        <f t="shared" si="455"/>
        <v>95.974499999998713</v>
      </c>
    </row>
    <row r="4668" spans="12:18" hidden="1">
      <c r="L4668" s="71"/>
      <c r="M4668" s="48">
        <v>73.400000000000006</v>
      </c>
      <c r="N4668" s="49">
        <f t="shared" si="452"/>
        <v>91.14400000000046</v>
      </c>
      <c r="O4668" s="49">
        <f t="shared" si="453"/>
        <v>92.652000000000015</v>
      </c>
      <c r="P4668" s="49">
        <f t="shared" si="458"/>
        <v>93.867999999999142</v>
      </c>
      <c r="Q4668" s="49">
        <f t="shared" si="458"/>
        <v>94.967999999999137</v>
      </c>
      <c r="R4668" s="49">
        <f t="shared" si="455"/>
        <v>95.975999999998706</v>
      </c>
    </row>
    <row r="4669" spans="12:18" hidden="1">
      <c r="L4669" s="71"/>
      <c r="M4669" s="48">
        <v>73.5</v>
      </c>
      <c r="N4669" s="49">
        <f t="shared" si="452"/>
        <v>91.147500000000463</v>
      </c>
      <c r="O4669" s="49">
        <f t="shared" si="453"/>
        <v>92.655000000000015</v>
      </c>
      <c r="P4669" s="49">
        <f t="shared" si="458"/>
        <v>93.869999999999138</v>
      </c>
      <c r="Q4669" s="49">
        <f t="shared" si="458"/>
        <v>94.969999999999132</v>
      </c>
      <c r="R4669" s="49">
        <f t="shared" si="455"/>
        <v>95.977499999998699</v>
      </c>
    </row>
    <row r="4670" spans="12:18" hidden="1">
      <c r="L4670" s="71"/>
      <c r="M4670" s="48">
        <v>73.599999999999994</v>
      </c>
      <c r="N4670" s="49">
        <f t="shared" si="452"/>
        <v>91.151000000000465</v>
      </c>
      <c r="O4670" s="49">
        <f t="shared" si="453"/>
        <v>92.658000000000015</v>
      </c>
      <c r="P4670" s="49">
        <f t="shared" si="458"/>
        <v>93.871999999999133</v>
      </c>
      <c r="Q4670" s="49">
        <f t="shared" si="458"/>
        <v>94.971999999999127</v>
      </c>
      <c r="R4670" s="49">
        <f t="shared" si="455"/>
        <v>95.978999999998692</v>
      </c>
    </row>
    <row r="4671" spans="12:18" hidden="1">
      <c r="L4671" s="71"/>
      <c r="M4671" s="48">
        <v>73.7</v>
      </c>
      <c r="N4671" s="49">
        <f t="shared" si="452"/>
        <v>91.154500000000468</v>
      </c>
      <c r="O4671" s="49">
        <f t="shared" si="453"/>
        <v>92.661000000000016</v>
      </c>
      <c r="P4671" s="49">
        <f t="shared" si="458"/>
        <v>93.873999999999128</v>
      </c>
      <c r="Q4671" s="49">
        <f t="shared" si="458"/>
        <v>94.973999999999123</v>
      </c>
      <c r="R4671" s="49">
        <f t="shared" si="455"/>
        <v>95.980499999998685</v>
      </c>
    </row>
    <row r="4672" spans="12:18" hidden="1">
      <c r="L4672" s="71"/>
      <c r="M4672" s="48">
        <v>73.8</v>
      </c>
      <c r="N4672" s="49">
        <f t="shared" si="452"/>
        <v>91.15800000000047</v>
      </c>
      <c r="O4672" s="49">
        <f t="shared" si="453"/>
        <v>92.664000000000016</v>
      </c>
      <c r="P4672" s="49">
        <f t="shared" si="458"/>
        <v>93.875999999999124</v>
      </c>
      <c r="Q4672" s="49">
        <f t="shared" si="458"/>
        <v>94.975999999999118</v>
      </c>
      <c r="R4672" s="49">
        <f t="shared" si="455"/>
        <v>95.981999999998678</v>
      </c>
    </row>
    <row r="4673" spans="12:18" hidden="1">
      <c r="L4673" s="71"/>
      <c r="M4673" s="48">
        <v>73.900000000000006</v>
      </c>
      <c r="N4673" s="49">
        <f t="shared" si="452"/>
        <v>91.161500000000473</v>
      </c>
      <c r="O4673" s="49">
        <f t="shared" si="453"/>
        <v>92.667000000000016</v>
      </c>
      <c r="P4673" s="49">
        <f t="shared" si="458"/>
        <v>93.877999999999119</v>
      </c>
      <c r="Q4673" s="49">
        <f t="shared" si="458"/>
        <v>94.977999999999113</v>
      </c>
      <c r="R4673" s="49">
        <f t="shared" si="455"/>
        <v>95.983499999998671</v>
      </c>
    </row>
    <row r="4674" spans="12:18" hidden="1">
      <c r="L4674" s="71"/>
      <c r="M4674" s="48">
        <v>74</v>
      </c>
      <c r="N4674" s="49">
        <f t="shared" si="452"/>
        <v>91.165000000000475</v>
      </c>
      <c r="O4674" s="49">
        <f t="shared" si="453"/>
        <v>92.670000000000016</v>
      </c>
      <c r="P4674" s="49">
        <f t="shared" si="458"/>
        <v>93.879999999999114</v>
      </c>
      <c r="Q4674" s="49">
        <f t="shared" si="458"/>
        <v>94.979999999999109</v>
      </c>
      <c r="R4674" s="49">
        <f t="shared" si="455"/>
        <v>95.984999999998664</v>
      </c>
    </row>
    <row r="4675" spans="12:18" hidden="1">
      <c r="L4675" s="71"/>
      <c r="M4675" s="48">
        <v>74.099999999999994</v>
      </c>
      <c r="N4675" s="49">
        <f t="shared" si="452"/>
        <v>91.168500000000478</v>
      </c>
      <c r="O4675" s="49">
        <f t="shared" si="453"/>
        <v>92.673000000000016</v>
      </c>
      <c r="P4675" s="49">
        <f t="shared" si="458"/>
        <v>93.88199999999911</v>
      </c>
      <c r="Q4675" s="49">
        <f t="shared" si="458"/>
        <v>94.981999999999104</v>
      </c>
      <c r="R4675" s="49">
        <f t="shared" si="455"/>
        <v>95.986499999998657</v>
      </c>
    </row>
    <row r="4676" spans="12:18" hidden="1">
      <c r="L4676" s="71"/>
      <c r="M4676" s="48">
        <v>74.2</v>
      </c>
      <c r="N4676" s="49">
        <f t="shared" si="452"/>
        <v>91.17200000000048</v>
      </c>
      <c r="O4676" s="49">
        <f t="shared" si="453"/>
        <v>92.676000000000016</v>
      </c>
      <c r="P4676" s="49">
        <f t="shared" si="458"/>
        <v>93.883999999999105</v>
      </c>
      <c r="Q4676" s="49">
        <f t="shared" si="458"/>
        <v>94.983999999999099</v>
      </c>
      <c r="R4676" s="49">
        <f t="shared" si="455"/>
        <v>95.98799999999865</v>
      </c>
    </row>
    <row r="4677" spans="12:18" hidden="1">
      <c r="L4677" s="71"/>
      <c r="M4677" s="48">
        <v>74.3</v>
      </c>
      <c r="N4677" s="49">
        <f t="shared" si="452"/>
        <v>91.175500000000483</v>
      </c>
      <c r="O4677" s="49">
        <f t="shared" si="453"/>
        <v>92.679000000000016</v>
      </c>
      <c r="P4677" s="49">
        <f t="shared" si="458"/>
        <v>93.8859999999991</v>
      </c>
      <c r="Q4677" s="49">
        <f t="shared" si="458"/>
        <v>94.985999999999095</v>
      </c>
      <c r="R4677" s="49">
        <f t="shared" si="455"/>
        <v>95.989499999998642</v>
      </c>
    </row>
    <row r="4678" spans="12:18" hidden="1">
      <c r="L4678" s="71"/>
      <c r="M4678" s="48">
        <v>74.400000000000006</v>
      </c>
      <c r="N4678" s="49">
        <f t="shared" ref="N4678:N4683" si="459">N4677+0.0035</f>
        <v>91.179000000000485</v>
      </c>
      <c r="O4678" s="49">
        <f t="shared" ref="O4678:O4683" si="460">O4677+0.003</f>
        <v>92.682000000000016</v>
      </c>
      <c r="P4678" s="49">
        <f t="shared" ref="P4678:Q4683" si="461">P4677+0.002</f>
        <v>93.887999999999096</v>
      </c>
      <c r="Q4678" s="49">
        <f t="shared" si="461"/>
        <v>94.98799999999909</v>
      </c>
      <c r="R4678" s="49">
        <f t="shared" ref="R4678:R4683" si="462">R4677+0.0015</f>
        <v>95.990999999998635</v>
      </c>
    </row>
    <row r="4679" spans="12:18" hidden="1">
      <c r="L4679" s="71"/>
      <c r="M4679" s="48">
        <v>74.5</v>
      </c>
      <c r="N4679" s="49">
        <f t="shared" si="459"/>
        <v>91.182500000000488</v>
      </c>
      <c r="O4679" s="49">
        <f t="shared" si="460"/>
        <v>92.685000000000016</v>
      </c>
      <c r="P4679" s="49">
        <f t="shared" si="461"/>
        <v>93.889999999999091</v>
      </c>
      <c r="Q4679" s="49">
        <f t="shared" si="461"/>
        <v>94.989999999999085</v>
      </c>
      <c r="R4679" s="49">
        <f t="shared" si="462"/>
        <v>95.992499999998628</v>
      </c>
    </row>
    <row r="4680" spans="12:18" hidden="1">
      <c r="L4680" s="71"/>
      <c r="M4680" s="48">
        <v>74.599999999999994</v>
      </c>
      <c r="N4680" s="49">
        <f t="shared" si="459"/>
        <v>91.18600000000049</v>
      </c>
      <c r="O4680" s="49">
        <f t="shared" si="460"/>
        <v>92.688000000000017</v>
      </c>
      <c r="P4680" s="49">
        <f t="shared" si="461"/>
        <v>93.891999999999086</v>
      </c>
      <c r="Q4680" s="49">
        <f t="shared" si="461"/>
        <v>94.991999999999081</v>
      </c>
      <c r="R4680" s="49">
        <f t="shared" si="462"/>
        <v>95.993999999998621</v>
      </c>
    </row>
    <row r="4681" spans="12:18" hidden="1">
      <c r="L4681" s="71"/>
      <c r="M4681" s="48">
        <v>74.7</v>
      </c>
      <c r="N4681" s="49">
        <f t="shared" si="459"/>
        <v>91.189500000000493</v>
      </c>
      <c r="O4681" s="49">
        <f t="shared" si="460"/>
        <v>92.691000000000017</v>
      </c>
      <c r="P4681" s="49">
        <f t="shared" si="461"/>
        <v>93.893999999999082</v>
      </c>
      <c r="Q4681" s="49">
        <f t="shared" si="461"/>
        <v>94.993999999999076</v>
      </c>
      <c r="R4681" s="49">
        <f t="shared" si="462"/>
        <v>95.995499999998614</v>
      </c>
    </row>
    <row r="4682" spans="12:18" hidden="1">
      <c r="L4682" s="71"/>
      <c r="M4682" s="48">
        <v>74.8</v>
      </c>
      <c r="N4682" s="49">
        <f t="shared" si="459"/>
        <v>91.193000000000495</v>
      </c>
      <c r="O4682" s="49">
        <f t="shared" si="460"/>
        <v>92.694000000000017</v>
      </c>
      <c r="P4682" s="49">
        <f t="shared" si="461"/>
        <v>93.895999999999077</v>
      </c>
      <c r="Q4682" s="49">
        <f t="shared" si="461"/>
        <v>94.995999999999071</v>
      </c>
      <c r="R4682" s="49">
        <f t="shared" si="462"/>
        <v>95.996999999998607</v>
      </c>
    </row>
    <row r="4683" spans="12:18" hidden="1">
      <c r="L4683" s="71"/>
      <c r="M4683" s="48">
        <v>74.900000000000006</v>
      </c>
      <c r="N4683" s="49">
        <f t="shared" si="459"/>
        <v>91.196500000000498</v>
      </c>
      <c r="O4683" s="49">
        <f t="shared" si="460"/>
        <v>92.697000000000017</v>
      </c>
      <c r="P4683" s="49">
        <f t="shared" si="461"/>
        <v>93.897999999999072</v>
      </c>
      <c r="Q4683" s="49">
        <f t="shared" si="461"/>
        <v>94.997999999999067</v>
      </c>
      <c r="R4683" s="49">
        <f t="shared" si="462"/>
        <v>95.9984999999986</v>
      </c>
    </row>
    <row r="4684" spans="12:18" hidden="1">
      <c r="L4684" s="71"/>
      <c r="M4684" s="48">
        <v>75</v>
      </c>
      <c r="N4684" s="49">
        <v>91.2</v>
      </c>
      <c r="O4684" s="49">
        <v>92.7</v>
      </c>
      <c r="P4684" s="49">
        <v>94</v>
      </c>
      <c r="Q4684" s="49">
        <v>95</v>
      </c>
      <c r="R4684" s="49">
        <v>96</v>
      </c>
    </row>
    <row r="4685" spans="12:18" hidden="1">
      <c r="L4685" s="71"/>
      <c r="M4685" s="48">
        <v>75.099999999999994</v>
      </c>
      <c r="N4685" s="49">
        <f>N4684+0.0026666666666667</f>
        <v>91.202666666666673</v>
      </c>
      <c r="O4685" s="49">
        <f>O4684+0.002</f>
        <v>92.701999999999998</v>
      </c>
      <c r="P4685" s="49">
        <f>P4684+0.0013333333333333</f>
        <v>94.001333333333335</v>
      </c>
      <c r="Q4685" s="49">
        <f>Q4684+0.0013333333333333</f>
        <v>95.001333333333335</v>
      </c>
      <c r="R4685" s="49">
        <f>R4684+0.000666666666666666</f>
        <v>96.00066666666666</v>
      </c>
    </row>
    <row r="4686" spans="12:18" hidden="1">
      <c r="L4686" s="71"/>
      <c r="M4686" s="48">
        <v>75.2</v>
      </c>
      <c r="N4686" s="49">
        <f t="shared" ref="N4686:N4749" si="463">N4685+0.0026666666666667</f>
        <v>91.205333333333343</v>
      </c>
      <c r="O4686" s="49">
        <f t="shared" ref="O4686:O4749" si="464">O4685+0.002</f>
        <v>92.703999999999994</v>
      </c>
      <c r="P4686" s="49">
        <f t="shared" ref="P4686:Q4701" si="465">P4685+0.0013333333333333</f>
        <v>94.00266666666667</v>
      </c>
      <c r="Q4686" s="49">
        <f t="shared" si="465"/>
        <v>95.00266666666667</v>
      </c>
      <c r="R4686" s="49">
        <f t="shared" ref="R4686:R4749" si="466">R4685+0.000666666666666666</f>
        <v>96.001333333333321</v>
      </c>
    </row>
    <row r="4687" spans="12:18" hidden="1">
      <c r="L4687" s="71"/>
      <c r="M4687" s="48">
        <v>75.3</v>
      </c>
      <c r="N4687" s="49">
        <f t="shared" si="463"/>
        <v>91.208000000000013</v>
      </c>
      <c r="O4687" s="49">
        <f t="shared" si="464"/>
        <v>92.705999999999989</v>
      </c>
      <c r="P4687" s="49">
        <f t="shared" si="465"/>
        <v>94.004000000000005</v>
      </c>
      <c r="Q4687" s="49">
        <f t="shared" si="465"/>
        <v>95.004000000000005</v>
      </c>
      <c r="R4687" s="49">
        <f t="shared" si="466"/>
        <v>96.001999999999981</v>
      </c>
    </row>
    <row r="4688" spans="12:18" hidden="1">
      <c r="L4688" s="71"/>
      <c r="M4688" s="48">
        <v>75.400000000000006</v>
      </c>
      <c r="N4688" s="49">
        <f t="shared" si="463"/>
        <v>91.210666666666683</v>
      </c>
      <c r="O4688" s="49">
        <f t="shared" si="464"/>
        <v>92.707999999999984</v>
      </c>
      <c r="P4688" s="49">
        <f t="shared" si="465"/>
        <v>94.00533333333334</v>
      </c>
      <c r="Q4688" s="49">
        <f t="shared" si="465"/>
        <v>95.00533333333334</v>
      </c>
      <c r="R4688" s="49">
        <f t="shared" si="466"/>
        <v>96.002666666666642</v>
      </c>
    </row>
    <row r="4689" spans="12:18" hidden="1">
      <c r="L4689" s="71"/>
      <c r="M4689" s="48">
        <v>75.5</v>
      </c>
      <c r="N4689" s="49">
        <f t="shared" si="463"/>
        <v>91.213333333333352</v>
      </c>
      <c r="O4689" s="49">
        <f t="shared" si="464"/>
        <v>92.70999999999998</v>
      </c>
      <c r="P4689" s="49">
        <f t="shared" si="465"/>
        <v>94.006666666666675</v>
      </c>
      <c r="Q4689" s="49">
        <f t="shared" si="465"/>
        <v>95.006666666666675</v>
      </c>
      <c r="R4689" s="49">
        <f t="shared" si="466"/>
        <v>96.003333333333302</v>
      </c>
    </row>
    <row r="4690" spans="12:18" hidden="1">
      <c r="L4690" s="71"/>
      <c r="M4690" s="48">
        <v>75.599999999999994</v>
      </c>
      <c r="N4690" s="49">
        <f t="shared" si="463"/>
        <v>91.216000000000022</v>
      </c>
      <c r="O4690" s="49">
        <f t="shared" si="464"/>
        <v>92.711999999999975</v>
      </c>
      <c r="P4690" s="49">
        <f t="shared" si="465"/>
        <v>94.00800000000001</v>
      </c>
      <c r="Q4690" s="49">
        <f t="shared" si="465"/>
        <v>95.00800000000001</v>
      </c>
      <c r="R4690" s="49">
        <f t="shared" si="466"/>
        <v>96.003999999999962</v>
      </c>
    </row>
    <row r="4691" spans="12:18" hidden="1">
      <c r="L4691" s="71"/>
      <c r="M4691" s="48">
        <v>75.7</v>
      </c>
      <c r="N4691" s="49">
        <f t="shared" si="463"/>
        <v>91.218666666666692</v>
      </c>
      <c r="O4691" s="49">
        <f t="shared" si="464"/>
        <v>92.71399999999997</v>
      </c>
      <c r="P4691" s="49">
        <f t="shared" si="465"/>
        <v>94.009333333333345</v>
      </c>
      <c r="Q4691" s="49">
        <f t="shared" si="465"/>
        <v>95.009333333333345</v>
      </c>
      <c r="R4691" s="49">
        <f t="shared" si="466"/>
        <v>96.004666666666623</v>
      </c>
    </row>
    <row r="4692" spans="12:18" hidden="1">
      <c r="L4692" s="71"/>
      <c r="M4692" s="48">
        <v>75.8</v>
      </c>
      <c r="N4692" s="49">
        <f t="shared" si="463"/>
        <v>91.221333333333362</v>
      </c>
      <c r="O4692" s="49">
        <f t="shared" si="464"/>
        <v>92.715999999999966</v>
      </c>
      <c r="P4692" s="49">
        <f t="shared" si="465"/>
        <v>94.01066666666668</v>
      </c>
      <c r="Q4692" s="49">
        <f t="shared" si="465"/>
        <v>95.01066666666668</v>
      </c>
      <c r="R4692" s="49">
        <f t="shared" si="466"/>
        <v>96.005333333333283</v>
      </c>
    </row>
    <row r="4693" spans="12:18" hidden="1">
      <c r="L4693" s="71"/>
      <c r="M4693" s="48">
        <v>75.900000000000006</v>
      </c>
      <c r="N4693" s="49">
        <f t="shared" si="463"/>
        <v>91.224000000000032</v>
      </c>
      <c r="O4693" s="49">
        <f t="shared" si="464"/>
        <v>92.717999999999961</v>
      </c>
      <c r="P4693" s="49">
        <f t="shared" si="465"/>
        <v>94.012000000000015</v>
      </c>
      <c r="Q4693" s="49">
        <f t="shared" si="465"/>
        <v>95.012000000000015</v>
      </c>
      <c r="R4693" s="49">
        <f t="shared" si="466"/>
        <v>96.005999999999943</v>
      </c>
    </row>
    <row r="4694" spans="12:18" hidden="1">
      <c r="L4694" s="71"/>
      <c r="M4694" s="48">
        <v>76</v>
      </c>
      <c r="N4694" s="49">
        <f t="shared" si="463"/>
        <v>91.226666666666702</v>
      </c>
      <c r="O4694" s="49">
        <f t="shared" si="464"/>
        <v>92.719999999999956</v>
      </c>
      <c r="P4694" s="49">
        <f t="shared" si="465"/>
        <v>94.01333333333335</v>
      </c>
      <c r="Q4694" s="49">
        <f t="shared" si="465"/>
        <v>95.01333333333335</v>
      </c>
      <c r="R4694" s="49">
        <f t="shared" si="466"/>
        <v>96.006666666666604</v>
      </c>
    </row>
    <row r="4695" spans="12:18" hidden="1">
      <c r="L4695" s="71"/>
      <c r="M4695" s="48">
        <v>76.099999999999994</v>
      </c>
      <c r="N4695" s="49">
        <f t="shared" si="463"/>
        <v>91.229333333333372</v>
      </c>
      <c r="O4695" s="49">
        <f t="shared" si="464"/>
        <v>92.721999999999952</v>
      </c>
      <c r="P4695" s="49">
        <f t="shared" si="465"/>
        <v>94.014666666666685</v>
      </c>
      <c r="Q4695" s="49">
        <f t="shared" si="465"/>
        <v>95.014666666666685</v>
      </c>
      <c r="R4695" s="49">
        <f t="shared" si="466"/>
        <v>96.007333333333264</v>
      </c>
    </row>
    <row r="4696" spans="12:18" hidden="1">
      <c r="L4696" s="71"/>
      <c r="M4696" s="48">
        <v>76.2</v>
      </c>
      <c r="N4696" s="49">
        <f t="shared" si="463"/>
        <v>91.232000000000042</v>
      </c>
      <c r="O4696" s="49">
        <f t="shared" si="464"/>
        <v>92.723999999999947</v>
      </c>
      <c r="P4696" s="49">
        <f t="shared" si="465"/>
        <v>94.01600000000002</v>
      </c>
      <c r="Q4696" s="49">
        <f t="shared" si="465"/>
        <v>95.01600000000002</v>
      </c>
      <c r="R4696" s="49">
        <f t="shared" si="466"/>
        <v>96.007999999999925</v>
      </c>
    </row>
    <row r="4697" spans="12:18" hidden="1">
      <c r="L4697" s="71"/>
      <c r="M4697" s="48">
        <v>76.3</v>
      </c>
      <c r="N4697" s="49">
        <f t="shared" si="463"/>
        <v>91.234666666666712</v>
      </c>
      <c r="O4697" s="49">
        <f t="shared" si="464"/>
        <v>92.725999999999942</v>
      </c>
      <c r="P4697" s="49">
        <f t="shared" si="465"/>
        <v>94.017333333333355</v>
      </c>
      <c r="Q4697" s="49">
        <f t="shared" si="465"/>
        <v>95.017333333333355</v>
      </c>
      <c r="R4697" s="49">
        <f t="shared" si="466"/>
        <v>96.008666666666585</v>
      </c>
    </row>
    <row r="4698" spans="12:18" hidden="1">
      <c r="L4698" s="71"/>
      <c r="M4698" s="48">
        <v>76.400000000000006</v>
      </c>
      <c r="N4698" s="49">
        <f t="shared" si="463"/>
        <v>91.237333333333382</v>
      </c>
      <c r="O4698" s="49">
        <f t="shared" si="464"/>
        <v>92.727999999999938</v>
      </c>
      <c r="P4698" s="49">
        <f t="shared" si="465"/>
        <v>94.018666666666689</v>
      </c>
      <c r="Q4698" s="49">
        <f t="shared" si="465"/>
        <v>95.018666666666689</v>
      </c>
      <c r="R4698" s="49">
        <f t="shared" si="466"/>
        <v>96.009333333333245</v>
      </c>
    </row>
    <row r="4699" spans="12:18" hidden="1">
      <c r="L4699" s="71"/>
      <c r="M4699" s="48">
        <v>76.5</v>
      </c>
      <c r="N4699" s="49">
        <f t="shared" si="463"/>
        <v>91.240000000000052</v>
      </c>
      <c r="O4699" s="49">
        <f t="shared" si="464"/>
        <v>92.729999999999933</v>
      </c>
      <c r="P4699" s="49">
        <f t="shared" si="465"/>
        <v>94.020000000000024</v>
      </c>
      <c r="Q4699" s="49">
        <f t="shared" si="465"/>
        <v>95.020000000000024</v>
      </c>
      <c r="R4699" s="49">
        <f t="shared" si="466"/>
        <v>96.009999999999906</v>
      </c>
    </row>
    <row r="4700" spans="12:18" hidden="1">
      <c r="L4700" s="71"/>
      <c r="M4700" s="48">
        <v>76.599999999999994</v>
      </c>
      <c r="N4700" s="49">
        <f t="shared" si="463"/>
        <v>91.242666666666722</v>
      </c>
      <c r="O4700" s="49">
        <f t="shared" si="464"/>
        <v>92.731999999999928</v>
      </c>
      <c r="P4700" s="49">
        <f t="shared" si="465"/>
        <v>94.021333333333359</v>
      </c>
      <c r="Q4700" s="49">
        <f t="shared" si="465"/>
        <v>95.021333333333359</v>
      </c>
      <c r="R4700" s="49">
        <f t="shared" si="466"/>
        <v>96.010666666666566</v>
      </c>
    </row>
    <row r="4701" spans="12:18" hidden="1">
      <c r="L4701" s="71"/>
      <c r="M4701" s="48">
        <v>76.7</v>
      </c>
      <c r="N4701" s="49">
        <f t="shared" si="463"/>
        <v>91.245333333333392</v>
      </c>
      <c r="O4701" s="49">
        <f t="shared" si="464"/>
        <v>92.733999999999924</v>
      </c>
      <c r="P4701" s="49">
        <f t="shared" si="465"/>
        <v>94.022666666666694</v>
      </c>
      <c r="Q4701" s="49">
        <f t="shared" si="465"/>
        <v>95.022666666666694</v>
      </c>
      <c r="R4701" s="49">
        <f t="shared" si="466"/>
        <v>96.011333333333226</v>
      </c>
    </row>
    <row r="4702" spans="12:18" hidden="1">
      <c r="L4702" s="71"/>
      <c r="M4702" s="48">
        <v>76.8</v>
      </c>
      <c r="N4702" s="49">
        <f t="shared" si="463"/>
        <v>91.248000000000062</v>
      </c>
      <c r="O4702" s="49">
        <f t="shared" si="464"/>
        <v>92.735999999999919</v>
      </c>
      <c r="P4702" s="49">
        <f t="shared" ref="P4702:Q4717" si="467">P4701+0.0013333333333333</f>
        <v>94.024000000000029</v>
      </c>
      <c r="Q4702" s="49">
        <f t="shared" si="467"/>
        <v>95.024000000000029</v>
      </c>
      <c r="R4702" s="49">
        <f t="shared" si="466"/>
        <v>96.011999999999887</v>
      </c>
    </row>
    <row r="4703" spans="12:18" hidden="1">
      <c r="L4703" s="71"/>
      <c r="M4703" s="48">
        <v>76.900000000000006</v>
      </c>
      <c r="N4703" s="49">
        <f t="shared" si="463"/>
        <v>91.250666666666731</v>
      </c>
      <c r="O4703" s="49">
        <f t="shared" si="464"/>
        <v>92.737999999999914</v>
      </c>
      <c r="P4703" s="49">
        <f t="shared" si="467"/>
        <v>94.025333333333364</v>
      </c>
      <c r="Q4703" s="49">
        <f t="shared" si="467"/>
        <v>95.025333333333364</v>
      </c>
      <c r="R4703" s="49">
        <f t="shared" si="466"/>
        <v>96.012666666666547</v>
      </c>
    </row>
    <row r="4704" spans="12:18" hidden="1">
      <c r="L4704" s="71"/>
      <c r="M4704" s="48">
        <v>77</v>
      </c>
      <c r="N4704" s="49">
        <f t="shared" si="463"/>
        <v>91.253333333333401</v>
      </c>
      <c r="O4704" s="49">
        <f t="shared" si="464"/>
        <v>92.73999999999991</v>
      </c>
      <c r="P4704" s="49">
        <f t="shared" si="467"/>
        <v>94.026666666666699</v>
      </c>
      <c r="Q4704" s="49">
        <f t="shared" si="467"/>
        <v>95.026666666666699</v>
      </c>
      <c r="R4704" s="49">
        <f t="shared" si="466"/>
        <v>96.013333333333208</v>
      </c>
    </row>
    <row r="4705" spans="12:18" hidden="1">
      <c r="L4705" s="71"/>
      <c r="M4705" s="48">
        <v>77.099999999999994</v>
      </c>
      <c r="N4705" s="49">
        <f t="shared" si="463"/>
        <v>91.256000000000071</v>
      </c>
      <c r="O4705" s="49">
        <f t="shared" si="464"/>
        <v>92.741999999999905</v>
      </c>
      <c r="P4705" s="49">
        <f t="shared" si="467"/>
        <v>94.028000000000034</v>
      </c>
      <c r="Q4705" s="49">
        <f t="shared" si="467"/>
        <v>95.028000000000034</v>
      </c>
      <c r="R4705" s="49">
        <f t="shared" si="466"/>
        <v>96.013999999999868</v>
      </c>
    </row>
    <row r="4706" spans="12:18" hidden="1">
      <c r="L4706" s="71"/>
      <c r="M4706" s="48">
        <v>77.2</v>
      </c>
      <c r="N4706" s="49">
        <f t="shared" si="463"/>
        <v>91.258666666666741</v>
      </c>
      <c r="O4706" s="49">
        <f t="shared" si="464"/>
        <v>92.7439999999999</v>
      </c>
      <c r="P4706" s="49">
        <f t="shared" si="467"/>
        <v>94.029333333333369</v>
      </c>
      <c r="Q4706" s="49">
        <f t="shared" si="467"/>
        <v>95.029333333333369</v>
      </c>
      <c r="R4706" s="49">
        <f t="shared" si="466"/>
        <v>96.014666666666528</v>
      </c>
    </row>
    <row r="4707" spans="12:18" hidden="1">
      <c r="L4707" s="71"/>
      <c r="M4707" s="48">
        <v>77.3</v>
      </c>
      <c r="N4707" s="49">
        <f t="shared" si="463"/>
        <v>91.261333333333411</v>
      </c>
      <c r="O4707" s="49">
        <f t="shared" si="464"/>
        <v>92.745999999999896</v>
      </c>
      <c r="P4707" s="49">
        <f t="shared" si="467"/>
        <v>94.030666666666704</v>
      </c>
      <c r="Q4707" s="49">
        <f t="shared" si="467"/>
        <v>95.030666666666704</v>
      </c>
      <c r="R4707" s="49">
        <f t="shared" si="466"/>
        <v>96.015333333333189</v>
      </c>
    </row>
    <row r="4708" spans="12:18" hidden="1">
      <c r="L4708" s="71"/>
      <c r="M4708" s="48">
        <v>77.400000000000006</v>
      </c>
      <c r="N4708" s="49">
        <f t="shared" si="463"/>
        <v>91.264000000000081</v>
      </c>
      <c r="O4708" s="49">
        <f t="shared" si="464"/>
        <v>92.747999999999891</v>
      </c>
      <c r="P4708" s="49">
        <f t="shared" si="467"/>
        <v>94.032000000000039</v>
      </c>
      <c r="Q4708" s="49">
        <f t="shared" si="467"/>
        <v>95.032000000000039</v>
      </c>
      <c r="R4708" s="49">
        <f t="shared" si="466"/>
        <v>96.015999999999849</v>
      </c>
    </row>
    <row r="4709" spans="12:18" hidden="1">
      <c r="L4709" s="71"/>
      <c r="M4709" s="48">
        <v>77.5</v>
      </c>
      <c r="N4709" s="49">
        <f t="shared" si="463"/>
        <v>91.266666666666751</v>
      </c>
      <c r="O4709" s="49">
        <f t="shared" si="464"/>
        <v>92.749999999999886</v>
      </c>
      <c r="P4709" s="49">
        <f t="shared" si="467"/>
        <v>94.033333333333374</v>
      </c>
      <c r="Q4709" s="49">
        <f t="shared" si="467"/>
        <v>95.033333333333374</v>
      </c>
      <c r="R4709" s="49">
        <f t="shared" si="466"/>
        <v>96.016666666666509</v>
      </c>
    </row>
    <row r="4710" spans="12:18" hidden="1">
      <c r="L4710" s="71"/>
      <c r="M4710" s="48">
        <v>77.599999999999994</v>
      </c>
      <c r="N4710" s="49">
        <f t="shared" si="463"/>
        <v>91.269333333333421</v>
      </c>
      <c r="O4710" s="49">
        <f t="shared" si="464"/>
        <v>92.751999999999882</v>
      </c>
      <c r="P4710" s="49">
        <f t="shared" si="467"/>
        <v>94.034666666666709</v>
      </c>
      <c r="Q4710" s="49">
        <f t="shared" si="467"/>
        <v>95.034666666666709</v>
      </c>
      <c r="R4710" s="49">
        <f t="shared" si="466"/>
        <v>96.01733333333317</v>
      </c>
    </row>
    <row r="4711" spans="12:18" hidden="1">
      <c r="L4711" s="71"/>
      <c r="M4711" s="48">
        <v>77.7</v>
      </c>
      <c r="N4711" s="49">
        <f t="shared" si="463"/>
        <v>91.272000000000091</v>
      </c>
      <c r="O4711" s="49">
        <f t="shared" si="464"/>
        <v>92.753999999999877</v>
      </c>
      <c r="P4711" s="49">
        <f t="shared" si="467"/>
        <v>94.036000000000044</v>
      </c>
      <c r="Q4711" s="49">
        <f t="shared" si="467"/>
        <v>95.036000000000044</v>
      </c>
      <c r="R4711" s="49">
        <f t="shared" si="466"/>
        <v>96.01799999999983</v>
      </c>
    </row>
    <row r="4712" spans="12:18" hidden="1">
      <c r="L4712" s="71"/>
      <c r="M4712" s="48">
        <v>77.8</v>
      </c>
      <c r="N4712" s="49">
        <f t="shared" si="463"/>
        <v>91.274666666666761</v>
      </c>
      <c r="O4712" s="49">
        <f t="shared" si="464"/>
        <v>92.755999999999872</v>
      </c>
      <c r="P4712" s="49">
        <f t="shared" si="467"/>
        <v>94.037333333333379</v>
      </c>
      <c r="Q4712" s="49">
        <f t="shared" si="467"/>
        <v>95.037333333333379</v>
      </c>
      <c r="R4712" s="49">
        <f t="shared" si="466"/>
        <v>96.018666666666491</v>
      </c>
    </row>
    <row r="4713" spans="12:18" hidden="1">
      <c r="L4713" s="71"/>
      <c r="M4713" s="48">
        <v>77.900000000000006</v>
      </c>
      <c r="N4713" s="49">
        <f t="shared" si="463"/>
        <v>91.277333333333431</v>
      </c>
      <c r="O4713" s="49">
        <f t="shared" si="464"/>
        <v>92.757999999999868</v>
      </c>
      <c r="P4713" s="49">
        <f t="shared" si="467"/>
        <v>94.038666666666714</v>
      </c>
      <c r="Q4713" s="49">
        <f t="shared" si="467"/>
        <v>95.038666666666714</v>
      </c>
      <c r="R4713" s="49">
        <f t="shared" si="466"/>
        <v>96.019333333333151</v>
      </c>
    </row>
    <row r="4714" spans="12:18" hidden="1">
      <c r="L4714" s="71"/>
      <c r="M4714" s="48">
        <v>78</v>
      </c>
      <c r="N4714" s="49">
        <f t="shared" si="463"/>
        <v>91.280000000000101</v>
      </c>
      <c r="O4714" s="49">
        <f t="shared" si="464"/>
        <v>92.759999999999863</v>
      </c>
      <c r="P4714" s="49">
        <f t="shared" si="467"/>
        <v>94.040000000000049</v>
      </c>
      <c r="Q4714" s="49">
        <f t="shared" si="467"/>
        <v>95.040000000000049</v>
      </c>
      <c r="R4714" s="49">
        <f t="shared" si="466"/>
        <v>96.019999999999811</v>
      </c>
    </row>
    <row r="4715" spans="12:18" hidden="1">
      <c r="L4715" s="71"/>
      <c r="M4715" s="48">
        <v>78.099999999999994</v>
      </c>
      <c r="N4715" s="49">
        <f t="shared" si="463"/>
        <v>91.282666666666771</v>
      </c>
      <c r="O4715" s="49">
        <f t="shared" si="464"/>
        <v>92.761999999999858</v>
      </c>
      <c r="P4715" s="49">
        <f t="shared" si="467"/>
        <v>94.041333333333384</v>
      </c>
      <c r="Q4715" s="49">
        <f t="shared" si="467"/>
        <v>95.041333333333384</v>
      </c>
      <c r="R4715" s="49">
        <f t="shared" si="466"/>
        <v>96.020666666666472</v>
      </c>
    </row>
    <row r="4716" spans="12:18" hidden="1">
      <c r="L4716" s="71"/>
      <c r="M4716" s="48">
        <v>78.2</v>
      </c>
      <c r="N4716" s="49">
        <f t="shared" si="463"/>
        <v>91.28533333333344</v>
      </c>
      <c r="O4716" s="49">
        <f t="shared" si="464"/>
        <v>92.763999999999854</v>
      </c>
      <c r="P4716" s="49">
        <f t="shared" si="467"/>
        <v>94.042666666666719</v>
      </c>
      <c r="Q4716" s="49">
        <f t="shared" si="467"/>
        <v>95.042666666666719</v>
      </c>
      <c r="R4716" s="49">
        <f t="shared" si="466"/>
        <v>96.021333333333132</v>
      </c>
    </row>
    <row r="4717" spans="12:18" hidden="1">
      <c r="L4717" s="71"/>
      <c r="M4717" s="48">
        <v>78.3</v>
      </c>
      <c r="N4717" s="49">
        <f t="shared" si="463"/>
        <v>91.28800000000011</v>
      </c>
      <c r="O4717" s="49">
        <f t="shared" si="464"/>
        <v>92.765999999999849</v>
      </c>
      <c r="P4717" s="49">
        <f t="shared" si="467"/>
        <v>94.044000000000054</v>
      </c>
      <c r="Q4717" s="49">
        <f t="shared" si="467"/>
        <v>95.044000000000054</v>
      </c>
      <c r="R4717" s="49">
        <f t="shared" si="466"/>
        <v>96.021999999999792</v>
      </c>
    </row>
    <row r="4718" spans="12:18" hidden="1">
      <c r="L4718" s="71"/>
      <c r="M4718" s="48">
        <v>78.400000000000006</v>
      </c>
      <c r="N4718" s="49">
        <f t="shared" si="463"/>
        <v>91.29066666666678</v>
      </c>
      <c r="O4718" s="49">
        <f t="shared" si="464"/>
        <v>92.767999999999844</v>
      </c>
      <c r="P4718" s="49">
        <f t="shared" ref="P4718:Q4733" si="468">P4717+0.0013333333333333</f>
        <v>94.045333333333389</v>
      </c>
      <c r="Q4718" s="49">
        <f t="shared" si="468"/>
        <v>95.045333333333389</v>
      </c>
      <c r="R4718" s="49">
        <f t="shared" si="466"/>
        <v>96.022666666666453</v>
      </c>
    </row>
    <row r="4719" spans="12:18" hidden="1">
      <c r="L4719" s="71"/>
      <c r="M4719" s="48">
        <v>78.5</v>
      </c>
      <c r="N4719" s="49">
        <f t="shared" si="463"/>
        <v>91.29333333333345</v>
      </c>
      <c r="O4719" s="49">
        <f t="shared" si="464"/>
        <v>92.76999999999984</v>
      </c>
      <c r="P4719" s="49">
        <f t="shared" si="468"/>
        <v>94.046666666666724</v>
      </c>
      <c r="Q4719" s="49">
        <f t="shared" si="468"/>
        <v>95.046666666666724</v>
      </c>
      <c r="R4719" s="49">
        <f t="shared" si="466"/>
        <v>96.023333333333113</v>
      </c>
    </row>
    <row r="4720" spans="12:18" hidden="1">
      <c r="L4720" s="71"/>
      <c r="M4720" s="48">
        <v>78.599999999999994</v>
      </c>
      <c r="N4720" s="49">
        <f t="shared" si="463"/>
        <v>91.29600000000012</v>
      </c>
      <c r="O4720" s="49">
        <f t="shared" si="464"/>
        <v>92.771999999999835</v>
      </c>
      <c r="P4720" s="49">
        <f t="shared" si="468"/>
        <v>94.048000000000059</v>
      </c>
      <c r="Q4720" s="49">
        <f t="shared" si="468"/>
        <v>95.048000000000059</v>
      </c>
      <c r="R4720" s="49">
        <f t="shared" si="466"/>
        <v>96.023999999999774</v>
      </c>
    </row>
    <row r="4721" spans="12:18" hidden="1">
      <c r="L4721" s="71"/>
      <c r="M4721" s="48">
        <v>78.7</v>
      </c>
      <c r="N4721" s="49">
        <f t="shared" si="463"/>
        <v>91.29866666666679</v>
      </c>
      <c r="O4721" s="49">
        <f t="shared" si="464"/>
        <v>92.77399999999983</v>
      </c>
      <c r="P4721" s="49">
        <f t="shared" si="468"/>
        <v>94.049333333333394</v>
      </c>
      <c r="Q4721" s="49">
        <f t="shared" si="468"/>
        <v>95.049333333333394</v>
      </c>
      <c r="R4721" s="49">
        <f t="shared" si="466"/>
        <v>96.024666666666434</v>
      </c>
    </row>
    <row r="4722" spans="12:18" hidden="1">
      <c r="L4722" s="71"/>
      <c r="M4722" s="48">
        <v>78.8</v>
      </c>
      <c r="N4722" s="49">
        <f t="shared" si="463"/>
        <v>91.30133333333346</v>
      </c>
      <c r="O4722" s="49">
        <f t="shared" si="464"/>
        <v>92.775999999999826</v>
      </c>
      <c r="P4722" s="49">
        <f t="shared" si="468"/>
        <v>94.050666666666729</v>
      </c>
      <c r="Q4722" s="49">
        <f t="shared" si="468"/>
        <v>95.050666666666729</v>
      </c>
      <c r="R4722" s="49">
        <f t="shared" si="466"/>
        <v>96.025333333333094</v>
      </c>
    </row>
    <row r="4723" spans="12:18" hidden="1">
      <c r="L4723" s="71"/>
      <c r="M4723" s="48">
        <v>78.900000000000006</v>
      </c>
      <c r="N4723" s="49">
        <f t="shared" si="463"/>
        <v>91.30400000000013</v>
      </c>
      <c r="O4723" s="49">
        <f t="shared" si="464"/>
        <v>92.777999999999821</v>
      </c>
      <c r="P4723" s="49">
        <f t="shared" si="468"/>
        <v>94.052000000000064</v>
      </c>
      <c r="Q4723" s="49">
        <f t="shared" si="468"/>
        <v>95.052000000000064</v>
      </c>
      <c r="R4723" s="49">
        <f t="shared" si="466"/>
        <v>96.025999999999755</v>
      </c>
    </row>
    <row r="4724" spans="12:18" hidden="1">
      <c r="L4724" s="71"/>
      <c r="M4724" s="48">
        <v>79</v>
      </c>
      <c r="N4724" s="49">
        <f t="shared" si="463"/>
        <v>91.3066666666668</v>
      </c>
      <c r="O4724" s="49">
        <f t="shared" si="464"/>
        <v>92.779999999999816</v>
      </c>
      <c r="P4724" s="49">
        <f t="shared" si="468"/>
        <v>94.053333333333399</v>
      </c>
      <c r="Q4724" s="49">
        <f t="shared" si="468"/>
        <v>95.053333333333399</v>
      </c>
      <c r="R4724" s="49">
        <f t="shared" si="466"/>
        <v>96.026666666666415</v>
      </c>
    </row>
    <row r="4725" spans="12:18" hidden="1">
      <c r="L4725" s="71"/>
      <c r="M4725" s="48">
        <v>79.099999999999994</v>
      </c>
      <c r="N4725" s="49">
        <f t="shared" si="463"/>
        <v>91.30933333333347</v>
      </c>
      <c r="O4725" s="49">
        <f t="shared" si="464"/>
        <v>92.781999999999812</v>
      </c>
      <c r="P4725" s="49">
        <f t="shared" si="468"/>
        <v>94.054666666666733</v>
      </c>
      <c r="Q4725" s="49">
        <f t="shared" si="468"/>
        <v>95.054666666666733</v>
      </c>
      <c r="R4725" s="49">
        <f t="shared" si="466"/>
        <v>96.027333333333075</v>
      </c>
    </row>
    <row r="4726" spans="12:18" hidden="1">
      <c r="L4726" s="71"/>
      <c r="M4726" s="48">
        <v>79.2</v>
      </c>
      <c r="N4726" s="49">
        <f t="shared" si="463"/>
        <v>91.31200000000014</v>
      </c>
      <c r="O4726" s="49">
        <f t="shared" si="464"/>
        <v>92.783999999999807</v>
      </c>
      <c r="P4726" s="49">
        <f t="shared" si="468"/>
        <v>94.056000000000068</v>
      </c>
      <c r="Q4726" s="49">
        <f t="shared" si="468"/>
        <v>95.056000000000068</v>
      </c>
      <c r="R4726" s="49">
        <f t="shared" si="466"/>
        <v>96.027999999999736</v>
      </c>
    </row>
    <row r="4727" spans="12:18" hidden="1">
      <c r="L4727" s="71"/>
      <c r="M4727" s="48">
        <v>79.3</v>
      </c>
      <c r="N4727" s="49">
        <f t="shared" si="463"/>
        <v>91.31466666666681</v>
      </c>
      <c r="O4727" s="49">
        <f t="shared" si="464"/>
        <v>92.785999999999802</v>
      </c>
      <c r="P4727" s="49">
        <f t="shared" si="468"/>
        <v>94.057333333333403</v>
      </c>
      <c r="Q4727" s="49">
        <f t="shared" si="468"/>
        <v>95.057333333333403</v>
      </c>
      <c r="R4727" s="49">
        <f t="shared" si="466"/>
        <v>96.028666666666396</v>
      </c>
    </row>
    <row r="4728" spans="12:18" hidden="1">
      <c r="L4728" s="71"/>
      <c r="M4728" s="48">
        <v>79.400000000000006</v>
      </c>
      <c r="N4728" s="49">
        <f t="shared" si="463"/>
        <v>91.31733333333348</v>
      </c>
      <c r="O4728" s="49">
        <f t="shared" si="464"/>
        <v>92.787999999999798</v>
      </c>
      <c r="P4728" s="49">
        <f t="shared" si="468"/>
        <v>94.058666666666738</v>
      </c>
      <c r="Q4728" s="49">
        <f t="shared" si="468"/>
        <v>95.058666666666738</v>
      </c>
      <c r="R4728" s="49">
        <f t="shared" si="466"/>
        <v>96.029333333333057</v>
      </c>
    </row>
    <row r="4729" spans="12:18" hidden="1">
      <c r="L4729" s="71"/>
      <c r="M4729" s="48">
        <v>79.5</v>
      </c>
      <c r="N4729" s="49">
        <f t="shared" si="463"/>
        <v>91.320000000000149</v>
      </c>
      <c r="O4729" s="49">
        <f t="shared" si="464"/>
        <v>92.789999999999793</v>
      </c>
      <c r="P4729" s="49">
        <f t="shared" si="468"/>
        <v>94.060000000000073</v>
      </c>
      <c r="Q4729" s="49">
        <f t="shared" si="468"/>
        <v>95.060000000000073</v>
      </c>
      <c r="R4729" s="49">
        <f t="shared" si="466"/>
        <v>96.029999999999717</v>
      </c>
    </row>
    <row r="4730" spans="12:18" hidden="1">
      <c r="L4730" s="71"/>
      <c r="M4730" s="48">
        <v>79.599999999999994</v>
      </c>
      <c r="N4730" s="49">
        <f t="shared" si="463"/>
        <v>91.322666666666819</v>
      </c>
      <c r="O4730" s="49">
        <f t="shared" si="464"/>
        <v>92.791999999999788</v>
      </c>
      <c r="P4730" s="49">
        <f t="shared" si="468"/>
        <v>94.061333333333408</v>
      </c>
      <c r="Q4730" s="49">
        <f t="shared" si="468"/>
        <v>95.061333333333408</v>
      </c>
      <c r="R4730" s="49">
        <f t="shared" si="466"/>
        <v>96.030666666666377</v>
      </c>
    </row>
    <row r="4731" spans="12:18" hidden="1">
      <c r="L4731" s="71"/>
      <c r="M4731" s="48">
        <v>79.7</v>
      </c>
      <c r="N4731" s="49">
        <f t="shared" si="463"/>
        <v>91.325333333333489</v>
      </c>
      <c r="O4731" s="49">
        <f t="shared" si="464"/>
        <v>92.793999999999784</v>
      </c>
      <c r="P4731" s="49">
        <f t="shared" si="468"/>
        <v>94.062666666666743</v>
      </c>
      <c r="Q4731" s="49">
        <f t="shared" si="468"/>
        <v>95.062666666666743</v>
      </c>
      <c r="R4731" s="49">
        <f t="shared" si="466"/>
        <v>96.031333333333038</v>
      </c>
    </row>
    <row r="4732" spans="12:18" hidden="1">
      <c r="L4732" s="71"/>
      <c r="M4732" s="48">
        <v>79.8</v>
      </c>
      <c r="N4732" s="49">
        <f t="shared" si="463"/>
        <v>91.328000000000159</v>
      </c>
      <c r="O4732" s="49">
        <f t="shared" si="464"/>
        <v>92.795999999999779</v>
      </c>
      <c r="P4732" s="49">
        <f t="shared" si="468"/>
        <v>94.064000000000078</v>
      </c>
      <c r="Q4732" s="49">
        <f t="shared" si="468"/>
        <v>95.064000000000078</v>
      </c>
      <c r="R4732" s="49">
        <f t="shared" si="466"/>
        <v>96.031999999999698</v>
      </c>
    </row>
    <row r="4733" spans="12:18" hidden="1">
      <c r="L4733" s="71"/>
      <c r="M4733" s="48">
        <v>79.900000000000006</v>
      </c>
      <c r="N4733" s="49">
        <f t="shared" si="463"/>
        <v>91.330666666666829</v>
      </c>
      <c r="O4733" s="49">
        <f t="shared" si="464"/>
        <v>92.797999999999774</v>
      </c>
      <c r="P4733" s="49">
        <f t="shared" si="468"/>
        <v>94.065333333333413</v>
      </c>
      <c r="Q4733" s="49">
        <f t="shared" si="468"/>
        <v>95.065333333333413</v>
      </c>
      <c r="R4733" s="49">
        <f t="shared" si="466"/>
        <v>96.032666666666358</v>
      </c>
    </row>
    <row r="4734" spans="12:18" hidden="1">
      <c r="L4734" s="71"/>
      <c r="M4734" s="48">
        <v>80</v>
      </c>
      <c r="N4734" s="49">
        <f t="shared" si="463"/>
        <v>91.333333333333499</v>
      </c>
      <c r="O4734" s="49">
        <f t="shared" si="464"/>
        <v>92.79999999999977</v>
      </c>
      <c r="P4734" s="49">
        <f t="shared" ref="P4734:Q4749" si="469">P4733+0.0013333333333333</f>
        <v>94.066666666666748</v>
      </c>
      <c r="Q4734" s="49">
        <f t="shared" si="469"/>
        <v>95.066666666666748</v>
      </c>
      <c r="R4734" s="49">
        <f t="shared" si="466"/>
        <v>96.033333333333019</v>
      </c>
    </row>
    <row r="4735" spans="12:18" hidden="1">
      <c r="L4735" s="71"/>
      <c r="M4735" s="48">
        <v>80.099999999999994</v>
      </c>
      <c r="N4735" s="49">
        <f t="shared" si="463"/>
        <v>91.336000000000169</v>
      </c>
      <c r="O4735" s="49">
        <f t="shared" si="464"/>
        <v>92.801999999999765</v>
      </c>
      <c r="P4735" s="49">
        <f t="shared" si="469"/>
        <v>94.068000000000083</v>
      </c>
      <c r="Q4735" s="49">
        <f t="shared" si="469"/>
        <v>95.068000000000083</v>
      </c>
      <c r="R4735" s="49">
        <f t="shared" si="466"/>
        <v>96.033999999999679</v>
      </c>
    </row>
    <row r="4736" spans="12:18" hidden="1">
      <c r="L4736" s="71"/>
      <c r="M4736" s="48">
        <v>80.2</v>
      </c>
      <c r="N4736" s="49">
        <f t="shared" si="463"/>
        <v>91.338666666666839</v>
      </c>
      <c r="O4736" s="49">
        <f t="shared" si="464"/>
        <v>92.80399999999976</v>
      </c>
      <c r="P4736" s="49">
        <f t="shared" si="469"/>
        <v>94.069333333333418</v>
      </c>
      <c r="Q4736" s="49">
        <f t="shared" si="469"/>
        <v>95.069333333333418</v>
      </c>
      <c r="R4736" s="49">
        <f t="shared" si="466"/>
        <v>96.03466666666634</v>
      </c>
    </row>
    <row r="4737" spans="12:18" hidden="1">
      <c r="L4737" s="71"/>
      <c r="M4737" s="48">
        <v>80.3</v>
      </c>
      <c r="N4737" s="49">
        <f t="shared" si="463"/>
        <v>91.341333333333509</v>
      </c>
      <c r="O4737" s="49">
        <f t="shared" si="464"/>
        <v>92.805999999999756</v>
      </c>
      <c r="P4737" s="49">
        <f t="shared" si="469"/>
        <v>94.070666666666753</v>
      </c>
      <c r="Q4737" s="49">
        <f t="shared" si="469"/>
        <v>95.070666666666753</v>
      </c>
      <c r="R4737" s="49">
        <f t="shared" si="466"/>
        <v>96.035333333333</v>
      </c>
    </row>
    <row r="4738" spans="12:18" hidden="1">
      <c r="L4738" s="71"/>
      <c r="M4738" s="48">
        <v>80.400000000000006</v>
      </c>
      <c r="N4738" s="49">
        <f t="shared" si="463"/>
        <v>91.344000000000179</v>
      </c>
      <c r="O4738" s="49">
        <f t="shared" si="464"/>
        <v>92.807999999999751</v>
      </c>
      <c r="P4738" s="49">
        <f t="shared" si="469"/>
        <v>94.072000000000088</v>
      </c>
      <c r="Q4738" s="49">
        <f t="shared" si="469"/>
        <v>95.072000000000088</v>
      </c>
      <c r="R4738" s="49">
        <f t="shared" si="466"/>
        <v>96.03599999999966</v>
      </c>
    </row>
    <row r="4739" spans="12:18" hidden="1">
      <c r="L4739" s="71"/>
      <c r="M4739" s="48">
        <v>80.5</v>
      </c>
      <c r="N4739" s="49">
        <f t="shared" si="463"/>
        <v>91.346666666666849</v>
      </c>
      <c r="O4739" s="49">
        <f t="shared" si="464"/>
        <v>92.809999999999746</v>
      </c>
      <c r="P4739" s="49">
        <f t="shared" si="469"/>
        <v>94.073333333333423</v>
      </c>
      <c r="Q4739" s="49">
        <f t="shared" si="469"/>
        <v>95.073333333333423</v>
      </c>
      <c r="R4739" s="49">
        <f t="shared" si="466"/>
        <v>96.036666666666321</v>
      </c>
    </row>
    <row r="4740" spans="12:18" hidden="1">
      <c r="L4740" s="71"/>
      <c r="M4740" s="48">
        <v>80.599999999999994</v>
      </c>
      <c r="N4740" s="49">
        <f t="shared" si="463"/>
        <v>91.349333333333519</v>
      </c>
      <c r="O4740" s="49">
        <f t="shared" si="464"/>
        <v>92.811999999999742</v>
      </c>
      <c r="P4740" s="49">
        <f t="shared" si="469"/>
        <v>94.074666666666758</v>
      </c>
      <c r="Q4740" s="49">
        <f t="shared" si="469"/>
        <v>95.074666666666758</v>
      </c>
      <c r="R4740" s="49">
        <f t="shared" si="466"/>
        <v>96.037333333332981</v>
      </c>
    </row>
    <row r="4741" spans="12:18" hidden="1">
      <c r="L4741" s="71"/>
      <c r="M4741" s="48">
        <v>80.7</v>
      </c>
      <c r="N4741" s="49">
        <f t="shared" si="463"/>
        <v>91.352000000000189</v>
      </c>
      <c r="O4741" s="49">
        <f t="shared" si="464"/>
        <v>92.813999999999737</v>
      </c>
      <c r="P4741" s="49">
        <f t="shared" si="469"/>
        <v>94.076000000000093</v>
      </c>
      <c r="Q4741" s="49">
        <f t="shared" si="469"/>
        <v>95.076000000000093</v>
      </c>
      <c r="R4741" s="49">
        <f t="shared" si="466"/>
        <v>96.037999999999641</v>
      </c>
    </row>
    <row r="4742" spans="12:18" hidden="1">
      <c r="L4742" s="71"/>
      <c r="M4742" s="48">
        <v>80.8</v>
      </c>
      <c r="N4742" s="49">
        <f t="shared" si="463"/>
        <v>91.354666666666859</v>
      </c>
      <c r="O4742" s="49">
        <f t="shared" si="464"/>
        <v>92.815999999999732</v>
      </c>
      <c r="P4742" s="49">
        <f t="shared" si="469"/>
        <v>94.077333333333428</v>
      </c>
      <c r="Q4742" s="49">
        <f t="shared" si="469"/>
        <v>95.077333333333428</v>
      </c>
      <c r="R4742" s="49">
        <f t="shared" si="466"/>
        <v>96.038666666666302</v>
      </c>
    </row>
    <row r="4743" spans="12:18" hidden="1">
      <c r="L4743" s="71"/>
      <c r="M4743" s="48">
        <v>80.900000000000006</v>
      </c>
      <c r="N4743" s="49">
        <f t="shared" si="463"/>
        <v>91.357333333333528</v>
      </c>
      <c r="O4743" s="49">
        <f t="shared" si="464"/>
        <v>92.817999999999728</v>
      </c>
      <c r="P4743" s="49">
        <f t="shared" si="469"/>
        <v>94.078666666666763</v>
      </c>
      <c r="Q4743" s="49">
        <f t="shared" si="469"/>
        <v>95.078666666666763</v>
      </c>
      <c r="R4743" s="49">
        <f t="shared" si="466"/>
        <v>96.039333333332962</v>
      </c>
    </row>
    <row r="4744" spans="12:18" hidden="1">
      <c r="L4744" s="71"/>
      <c r="M4744" s="48">
        <v>81</v>
      </c>
      <c r="N4744" s="49">
        <f t="shared" si="463"/>
        <v>91.360000000000198</v>
      </c>
      <c r="O4744" s="49">
        <f t="shared" si="464"/>
        <v>92.819999999999723</v>
      </c>
      <c r="P4744" s="49">
        <f t="shared" si="469"/>
        <v>94.080000000000098</v>
      </c>
      <c r="Q4744" s="49">
        <f t="shared" si="469"/>
        <v>95.080000000000098</v>
      </c>
      <c r="R4744" s="49">
        <f t="shared" si="466"/>
        <v>96.039999999999623</v>
      </c>
    </row>
    <row r="4745" spans="12:18" hidden="1">
      <c r="L4745" s="71"/>
      <c r="M4745" s="48">
        <v>81.099999999999994</v>
      </c>
      <c r="N4745" s="49">
        <f t="shared" si="463"/>
        <v>91.362666666666868</v>
      </c>
      <c r="O4745" s="49">
        <f t="shared" si="464"/>
        <v>92.821999999999719</v>
      </c>
      <c r="P4745" s="49">
        <f t="shared" si="469"/>
        <v>94.081333333333433</v>
      </c>
      <c r="Q4745" s="49">
        <f t="shared" si="469"/>
        <v>95.081333333333433</v>
      </c>
      <c r="R4745" s="49">
        <f t="shared" si="466"/>
        <v>96.040666666666283</v>
      </c>
    </row>
    <row r="4746" spans="12:18" hidden="1">
      <c r="L4746" s="71"/>
      <c r="M4746" s="48">
        <v>81.2</v>
      </c>
      <c r="N4746" s="49">
        <f t="shared" si="463"/>
        <v>91.365333333333538</v>
      </c>
      <c r="O4746" s="49">
        <f t="shared" si="464"/>
        <v>92.823999999999714</v>
      </c>
      <c r="P4746" s="49">
        <f t="shared" si="469"/>
        <v>94.082666666666768</v>
      </c>
      <c r="Q4746" s="49">
        <f t="shared" si="469"/>
        <v>95.082666666666768</v>
      </c>
      <c r="R4746" s="49">
        <f t="shared" si="466"/>
        <v>96.041333333332943</v>
      </c>
    </row>
    <row r="4747" spans="12:18" hidden="1">
      <c r="L4747" s="71"/>
      <c r="M4747" s="48">
        <v>81.3</v>
      </c>
      <c r="N4747" s="49">
        <f t="shared" si="463"/>
        <v>91.368000000000208</v>
      </c>
      <c r="O4747" s="49">
        <f t="shared" si="464"/>
        <v>92.825999999999709</v>
      </c>
      <c r="P4747" s="49">
        <f t="shared" si="469"/>
        <v>94.084000000000103</v>
      </c>
      <c r="Q4747" s="49">
        <f t="shared" si="469"/>
        <v>95.084000000000103</v>
      </c>
      <c r="R4747" s="49">
        <f t="shared" si="466"/>
        <v>96.041999999999604</v>
      </c>
    </row>
    <row r="4748" spans="12:18" hidden="1">
      <c r="L4748" s="71"/>
      <c r="M4748" s="48">
        <v>81.400000000000006</v>
      </c>
      <c r="N4748" s="49">
        <f t="shared" si="463"/>
        <v>91.370666666666878</v>
      </c>
      <c r="O4748" s="49">
        <f t="shared" si="464"/>
        <v>92.827999999999705</v>
      </c>
      <c r="P4748" s="49">
        <f t="shared" si="469"/>
        <v>94.085333333333438</v>
      </c>
      <c r="Q4748" s="49">
        <f t="shared" si="469"/>
        <v>95.085333333333438</v>
      </c>
      <c r="R4748" s="49">
        <f t="shared" si="466"/>
        <v>96.042666666666264</v>
      </c>
    </row>
    <row r="4749" spans="12:18" hidden="1">
      <c r="L4749" s="71"/>
      <c r="M4749" s="48">
        <v>81.5</v>
      </c>
      <c r="N4749" s="49">
        <f t="shared" si="463"/>
        <v>91.373333333333548</v>
      </c>
      <c r="O4749" s="49">
        <f t="shared" si="464"/>
        <v>92.8299999999997</v>
      </c>
      <c r="P4749" s="49">
        <f t="shared" si="469"/>
        <v>94.086666666666773</v>
      </c>
      <c r="Q4749" s="49">
        <f t="shared" si="469"/>
        <v>95.086666666666773</v>
      </c>
      <c r="R4749" s="49">
        <f t="shared" si="466"/>
        <v>96.043333333332924</v>
      </c>
    </row>
    <row r="4750" spans="12:18" hidden="1">
      <c r="L4750" s="71"/>
      <c r="M4750" s="48">
        <v>81.599999999999994</v>
      </c>
      <c r="N4750" s="49">
        <f t="shared" ref="N4750:N4813" si="470">N4749+0.0026666666666667</f>
        <v>91.376000000000218</v>
      </c>
      <c r="O4750" s="49">
        <f t="shared" ref="O4750:O4813" si="471">O4749+0.002</f>
        <v>92.831999999999695</v>
      </c>
      <c r="P4750" s="49">
        <f t="shared" ref="P4750:Q4765" si="472">P4749+0.0013333333333333</f>
        <v>94.088000000000108</v>
      </c>
      <c r="Q4750" s="49">
        <f t="shared" si="472"/>
        <v>95.088000000000108</v>
      </c>
      <c r="R4750" s="49">
        <f t="shared" ref="R4750:R4813" si="473">R4749+0.000666666666666666</f>
        <v>96.043999999999585</v>
      </c>
    </row>
    <row r="4751" spans="12:18" hidden="1">
      <c r="L4751" s="71"/>
      <c r="M4751" s="48">
        <v>81.7</v>
      </c>
      <c r="N4751" s="49">
        <f t="shared" si="470"/>
        <v>91.378666666666888</v>
      </c>
      <c r="O4751" s="49">
        <f t="shared" si="471"/>
        <v>92.833999999999691</v>
      </c>
      <c r="P4751" s="49">
        <f t="shared" si="472"/>
        <v>94.089333333333443</v>
      </c>
      <c r="Q4751" s="49">
        <f t="shared" si="472"/>
        <v>95.089333333333443</v>
      </c>
      <c r="R4751" s="49">
        <f t="shared" si="473"/>
        <v>96.044666666666245</v>
      </c>
    </row>
    <row r="4752" spans="12:18" hidden="1">
      <c r="L4752" s="71"/>
      <c r="M4752" s="48">
        <v>81.8</v>
      </c>
      <c r="N4752" s="49">
        <f t="shared" si="470"/>
        <v>91.381333333333558</v>
      </c>
      <c r="O4752" s="49">
        <f t="shared" si="471"/>
        <v>92.835999999999686</v>
      </c>
      <c r="P4752" s="49">
        <f t="shared" si="472"/>
        <v>94.090666666666777</v>
      </c>
      <c r="Q4752" s="49">
        <f t="shared" si="472"/>
        <v>95.090666666666777</v>
      </c>
      <c r="R4752" s="49">
        <f t="shared" si="473"/>
        <v>96.045333333332906</v>
      </c>
    </row>
    <row r="4753" spans="12:18" hidden="1">
      <c r="L4753" s="71"/>
      <c r="M4753" s="48">
        <v>81.900000000000006</v>
      </c>
      <c r="N4753" s="49">
        <f t="shared" si="470"/>
        <v>91.384000000000228</v>
      </c>
      <c r="O4753" s="49">
        <f t="shared" si="471"/>
        <v>92.837999999999681</v>
      </c>
      <c r="P4753" s="49">
        <f t="shared" si="472"/>
        <v>94.092000000000112</v>
      </c>
      <c r="Q4753" s="49">
        <f t="shared" si="472"/>
        <v>95.092000000000112</v>
      </c>
      <c r="R4753" s="49">
        <f t="shared" si="473"/>
        <v>96.045999999999566</v>
      </c>
    </row>
    <row r="4754" spans="12:18" hidden="1">
      <c r="L4754" s="71"/>
      <c r="M4754" s="48">
        <v>82</v>
      </c>
      <c r="N4754" s="49">
        <f t="shared" si="470"/>
        <v>91.386666666666898</v>
      </c>
      <c r="O4754" s="49">
        <f t="shared" si="471"/>
        <v>92.839999999999677</v>
      </c>
      <c r="P4754" s="49">
        <f t="shared" si="472"/>
        <v>94.093333333333447</v>
      </c>
      <c r="Q4754" s="49">
        <f t="shared" si="472"/>
        <v>95.093333333333447</v>
      </c>
      <c r="R4754" s="49">
        <f t="shared" si="473"/>
        <v>96.046666666666226</v>
      </c>
    </row>
    <row r="4755" spans="12:18" hidden="1">
      <c r="L4755" s="71"/>
      <c r="M4755" s="48">
        <v>82.1</v>
      </c>
      <c r="N4755" s="49">
        <f t="shared" si="470"/>
        <v>91.389333333333568</v>
      </c>
      <c r="O4755" s="49">
        <f t="shared" si="471"/>
        <v>92.841999999999672</v>
      </c>
      <c r="P4755" s="49">
        <f t="shared" si="472"/>
        <v>94.094666666666782</v>
      </c>
      <c r="Q4755" s="49">
        <f t="shared" si="472"/>
        <v>95.094666666666782</v>
      </c>
      <c r="R4755" s="49">
        <f t="shared" si="473"/>
        <v>96.047333333332887</v>
      </c>
    </row>
    <row r="4756" spans="12:18" hidden="1">
      <c r="L4756" s="71"/>
      <c r="M4756" s="48">
        <v>82.2</v>
      </c>
      <c r="N4756" s="49">
        <f t="shared" si="470"/>
        <v>91.392000000000237</v>
      </c>
      <c r="O4756" s="49">
        <f t="shared" si="471"/>
        <v>92.843999999999667</v>
      </c>
      <c r="P4756" s="49">
        <f t="shared" si="472"/>
        <v>94.096000000000117</v>
      </c>
      <c r="Q4756" s="49">
        <f t="shared" si="472"/>
        <v>95.096000000000117</v>
      </c>
      <c r="R4756" s="49">
        <f t="shared" si="473"/>
        <v>96.047999999999547</v>
      </c>
    </row>
    <row r="4757" spans="12:18" hidden="1">
      <c r="L4757" s="71"/>
      <c r="M4757" s="48">
        <v>82.3</v>
      </c>
      <c r="N4757" s="49">
        <f t="shared" si="470"/>
        <v>91.394666666666907</v>
      </c>
      <c r="O4757" s="49">
        <f t="shared" si="471"/>
        <v>92.845999999999663</v>
      </c>
      <c r="P4757" s="49">
        <f t="shared" si="472"/>
        <v>94.097333333333452</v>
      </c>
      <c r="Q4757" s="49">
        <f t="shared" si="472"/>
        <v>95.097333333333452</v>
      </c>
      <c r="R4757" s="49">
        <f t="shared" si="473"/>
        <v>96.048666666666207</v>
      </c>
    </row>
    <row r="4758" spans="12:18" hidden="1">
      <c r="L4758" s="71"/>
      <c r="M4758" s="48">
        <v>82.4</v>
      </c>
      <c r="N4758" s="49">
        <f t="shared" si="470"/>
        <v>91.397333333333577</v>
      </c>
      <c r="O4758" s="49">
        <f t="shared" si="471"/>
        <v>92.847999999999658</v>
      </c>
      <c r="P4758" s="49">
        <f t="shared" si="472"/>
        <v>94.098666666666787</v>
      </c>
      <c r="Q4758" s="49">
        <f t="shared" si="472"/>
        <v>95.098666666666787</v>
      </c>
      <c r="R4758" s="49">
        <f t="shared" si="473"/>
        <v>96.049333333332868</v>
      </c>
    </row>
    <row r="4759" spans="12:18" hidden="1">
      <c r="L4759" s="71"/>
      <c r="M4759" s="48">
        <v>82.5</v>
      </c>
      <c r="N4759" s="49">
        <f t="shared" si="470"/>
        <v>91.400000000000247</v>
      </c>
      <c r="O4759" s="49">
        <f t="shared" si="471"/>
        <v>92.849999999999653</v>
      </c>
      <c r="P4759" s="49">
        <f t="shared" si="472"/>
        <v>94.100000000000122</v>
      </c>
      <c r="Q4759" s="49">
        <f t="shared" si="472"/>
        <v>95.100000000000122</v>
      </c>
      <c r="R4759" s="49">
        <f t="shared" si="473"/>
        <v>96.049999999999528</v>
      </c>
    </row>
    <row r="4760" spans="12:18" hidden="1">
      <c r="L4760" s="71"/>
      <c r="M4760" s="48">
        <v>82.6</v>
      </c>
      <c r="N4760" s="49">
        <f t="shared" si="470"/>
        <v>91.402666666666917</v>
      </c>
      <c r="O4760" s="49">
        <f t="shared" si="471"/>
        <v>92.851999999999649</v>
      </c>
      <c r="P4760" s="49">
        <f t="shared" si="472"/>
        <v>94.101333333333457</v>
      </c>
      <c r="Q4760" s="49">
        <f t="shared" si="472"/>
        <v>95.101333333333457</v>
      </c>
      <c r="R4760" s="49">
        <f t="shared" si="473"/>
        <v>96.050666666666189</v>
      </c>
    </row>
    <row r="4761" spans="12:18" hidden="1">
      <c r="L4761" s="71"/>
      <c r="M4761" s="48">
        <v>82.7</v>
      </c>
      <c r="N4761" s="49">
        <f t="shared" si="470"/>
        <v>91.405333333333587</v>
      </c>
      <c r="O4761" s="49">
        <f t="shared" si="471"/>
        <v>92.853999999999644</v>
      </c>
      <c r="P4761" s="49">
        <f t="shared" si="472"/>
        <v>94.102666666666792</v>
      </c>
      <c r="Q4761" s="49">
        <f t="shared" si="472"/>
        <v>95.102666666666792</v>
      </c>
      <c r="R4761" s="49">
        <f t="shared" si="473"/>
        <v>96.051333333332849</v>
      </c>
    </row>
    <row r="4762" spans="12:18" hidden="1">
      <c r="L4762" s="71"/>
      <c r="M4762" s="48">
        <v>82.8</v>
      </c>
      <c r="N4762" s="49">
        <f t="shared" si="470"/>
        <v>91.408000000000257</v>
      </c>
      <c r="O4762" s="49">
        <f t="shared" si="471"/>
        <v>92.855999999999639</v>
      </c>
      <c r="P4762" s="49">
        <f t="shared" si="472"/>
        <v>94.104000000000127</v>
      </c>
      <c r="Q4762" s="49">
        <f t="shared" si="472"/>
        <v>95.104000000000127</v>
      </c>
      <c r="R4762" s="49">
        <f t="shared" si="473"/>
        <v>96.051999999999509</v>
      </c>
    </row>
    <row r="4763" spans="12:18" hidden="1">
      <c r="L4763" s="71"/>
      <c r="M4763" s="48">
        <v>82.9</v>
      </c>
      <c r="N4763" s="49">
        <f t="shared" si="470"/>
        <v>91.410666666666927</v>
      </c>
      <c r="O4763" s="49">
        <f t="shared" si="471"/>
        <v>92.857999999999635</v>
      </c>
      <c r="P4763" s="49">
        <f t="shared" si="472"/>
        <v>94.105333333333462</v>
      </c>
      <c r="Q4763" s="49">
        <f t="shared" si="472"/>
        <v>95.105333333333462</v>
      </c>
      <c r="R4763" s="49">
        <f t="shared" si="473"/>
        <v>96.05266666666617</v>
      </c>
    </row>
    <row r="4764" spans="12:18" hidden="1">
      <c r="L4764" s="71"/>
      <c r="M4764" s="48">
        <v>83</v>
      </c>
      <c r="N4764" s="49">
        <f t="shared" si="470"/>
        <v>91.413333333333597</v>
      </c>
      <c r="O4764" s="49">
        <f t="shared" si="471"/>
        <v>92.85999999999963</v>
      </c>
      <c r="P4764" s="49">
        <f t="shared" si="472"/>
        <v>94.106666666666797</v>
      </c>
      <c r="Q4764" s="49">
        <f t="shared" si="472"/>
        <v>95.106666666666797</v>
      </c>
      <c r="R4764" s="49">
        <f t="shared" si="473"/>
        <v>96.05333333333283</v>
      </c>
    </row>
    <row r="4765" spans="12:18" hidden="1">
      <c r="L4765" s="71"/>
      <c r="M4765" s="48">
        <v>83.1</v>
      </c>
      <c r="N4765" s="49">
        <f t="shared" si="470"/>
        <v>91.416000000000267</v>
      </c>
      <c r="O4765" s="49">
        <f t="shared" si="471"/>
        <v>92.861999999999625</v>
      </c>
      <c r="P4765" s="49">
        <f t="shared" si="472"/>
        <v>94.108000000000132</v>
      </c>
      <c r="Q4765" s="49">
        <f t="shared" si="472"/>
        <v>95.108000000000132</v>
      </c>
      <c r="R4765" s="49">
        <f t="shared" si="473"/>
        <v>96.05399999999949</v>
      </c>
    </row>
    <row r="4766" spans="12:18" hidden="1">
      <c r="L4766" s="71"/>
      <c r="M4766" s="48">
        <v>83.2</v>
      </c>
      <c r="N4766" s="49">
        <f t="shared" si="470"/>
        <v>91.418666666666937</v>
      </c>
      <c r="O4766" s="49">
        <f t="shared" si="471"/>
        <v>92.863999999999621</v>
      </c>
      <c r="P4766" s="49">
        <f t="shared" ref="P4766:Q4781" si="474">P4765+0.0013333333333333</f>
        <v>94.109333333333467</v>
      </c>
      <c r="Q4766" s="49">
        <f t="shared" si="474"/>
        <v>95.109333333333467</v>
      </c>
      <c r="R4766" s="49">
        <f t="shared" si="473"/>
        <v>96.054666666666151</v>
      </c>
    </row>
    <row r="4767" spans="12:18" hidden="1">
      <c r="L4767" s="71"/>
      <c r="M4767" s="48">
        <v>83.3</v>
      </c>
      <c r="N4767" s="49">
        <f t="shared" si="470"/>
        <v>91.421333333333607</v>
      </c>
      <c r="O4767" s="49">
        <f t="shared" si="471"/>
        <v>92.865999999999616</v>
      </c>
      <c r="P4767" s="49">
        <f t="shared" si="474"/>
        <v>94.110666666666802</v>
      </c>
      <c r="Q4767" s="49">
        <f t="shared" si="474"/>
        <v>95.110666666666802</v>
      </c>
      <c r="R4767" s="49">
        <f t="shared" si="473"/>
        <v>96.055333333332811</v>
      </c>
    </row>
    <row r="4768" spans="12:18" hidden="1">
      <c r="L4768" s="71"/>
      <c r="M4768" s="48">
        <v>83.4</v>
      </c>
      <c r="N4768" s="49">
        <f t="shared" si="470"/>
        <v>91.424000000000277</v>
      </c>
      <c r="O4768" s="49">
        <f t="shared" si="471"/>
        <v>92.867999999999611</v>
      </c>
      <c r="P4768" s="49">
        <f t="shared" si="474"/>
        <v>94.112000000000137</v>
      </c>
      <c r="Q4768" s="49">
        <f t="shared" si="474"/>
        <v>95.112000000000137</v>
      </c>
      <c r="R4768" s="49">
        <f t="shared" si="473"/>
        <v>96.055999999999472</v>
      </c>
    </row>
    <row r="4769" spans="12:18" hidden="1">
      <c r="L4769" s="71"/>
      <c r="M4769" s="48">
        <v>83.5</v>
      </c>
      <c r="N4769" s="49">
        <f t="shared" si="470"/>
        <v>91.426666666666947</v>
      </c>
      <c r="O4769" s="49">
        <f t="shared" si="471"/>
        <v>92.869999999999607</v>
      </c>
      <c r="P4769" s="49">
        <f t="shared" si="474"/>
        <v>94.113333333333472</v>
      </c>
      <c r="Q4769" s="49">
        <f t="shared" si="474"/>
        <v>95.113333333333472</v>
      </c>
      <c r="R4769" s="49">
        <f t="shared" si="473"/>
        <v>96.056666666666132</v>
      </c>
    </row>
    <row r="4770" spans="12:18" hidden="1">
      <c r="L4770" s="71"/>
      <c r="M4770" s="48">
        <v>83.6</v>
      </c>
      <c r="N4770" s="49">
        <f t="shared" si="470"/>
        <v>91.429333333333616</v>
      </c>
      <c r="O4770" s="49">
        <f t="shared" si="471"/>
        <v>92.871999999999602</v>
      </c>
      <c r="P4770" s="49">
        <f t="shared" si="474"/>
        <v>94.114666666666807</v>
      </c>
      <c r="Q4770" s="49">
        <f t="shared" si="474"/>
        <v>95.114666666666807</v>
      </c>
      <c r="R4770" s="49">
        <f t="shared" si="473"/>
        <v>96.057333333332792</v>
      </c>
    </row>
    <row r="4771" spans="12:18" hidden="1">
      <c r="L4771" s="71"/>
      <c r="M4771" s="48">
        <v>83.7</v>
      </c>
      <c r="N4771" s="49">
        <f t="shared" si="470"/>
        <v>91.432000000000286</v>
      </c>
      <c r="O4771" s="49">
        <f t="shared" si="471"/>
        <v>92.873999999999597</v>
      </c>
      <c r="P4771" s="49">
        <f t="shared" si="474"/>
        <v>94.116000000000142</v>
      </c>
      <c r="Q4771" s="49">
        <f t="shared" si="474"/>
        <v>95.116000000000142</v>
      </c>
      <c r="R4771" s="49">
        <f t="shared" si="473"/>
        <v>96.057999999999453</v>
      </c>
    </row>
    <row r="4772" spans="12:18" hidden="1">
      <c r="L4772" s="71"/>
      <c r="M4772" s="48">
        <v>83.8</v>
      </c>
      <c r="N4772" s="49">
        <f t="shared" si="470"/>
        <v>91.434666666666956</v>
      </c>
      <c r="O4772" s="49">
        <f t="shared" si="471"/>
        <v>92.875999999999593</v>
      </c>
      <c r="P4772" s="49">
        <f t="shared" si="474"/>
        <v>94.117333333333477</v>
      </c>
      <c r="Q4772" s="49">
        <f t="shared" si="474"/>
        <v>95.117333333333477</v>
      </c>
      <c r="R4772" s="49">
        <f t="shared" si="473"/>
        <v>96.058666666666113</v>
      </c>
    </row>
    <row r="4773" spans="12:18" hidden="1">
      <c r="L4773" s="71"/>
      <c r="M4773" s="48">
        <v>83.9</v>
      </c>
      <c r="N4773" s="49">
        <f t="shared" si="470"/>
        <v>91.437333333333626</v>
      </c>
      <c r="O4773" s="49">
        <f t="shared" si="471"/>
        <v>92.877999999999588</v>
      </c>
      <c r="P4773" s="49">
        <f t="shared" si="474"/>
        <v>94.118666666666812</v>
      </c>
      <c r="Q4773" s="49">
        <f t="shared" si="474"/>
        <v>95.118666666666812</v>
      </c>
      <c r="R4773" s="49">
        <f t="shared" si="473"/>
        <v>96.059333333332773</v>
      </c>
    </row>
    <row r="4774" spans="12:18" hidden="1">
      <c r="L4774" s="71"/>
      <c r="M4774" s="48">
        <v>84</v>
      </c>
      <c r="N4774" s="49">
        <f t="shared" si="470"/>
        <v>91.440000000000296</v>
      </c>
      <c r="O4774" s="49">
        <f t="shared" si="471"/>
        <v>92.879999999999583</v>
      </c>
      <c r="P4774" s="49">
        <f t="shared" si="474"/>
        <v>94.120000000000147</v>
      </c>
      <c r="Q4774" s="49">
        <f t="shared" si="474"/>
        <v>95.120000000000147</v>
      </c>
      <c r="R4774" s="49">
        <f t="shared" si="473"/>
        <v>96.059999999999434</v>
      </c>
    </row>
    <row r="4775" spans="12:18" hidden="1">
      <c r="L4775" s="71"/>
      <c r="M4775" s="48">
        <v>84.1</v>
      </c>
      <c r="N4775" s="49">
        <f t="shared" si="470"/>
        <v>91.442666666666966</v>
      </c>
      <c r="O4775" s="49">
        <f t="shared" si="471"/>
        <v>92.881999999999579</v>
      </c>
      <c r="P4775" s="49">
        <f t="shared" si="474"/>
        <v>94.121333333333482</v>
      </c>
      <c r="Q4775" s="49">
        <f t="shared" si="474"/>
        <v>95.121333333333482</v>
      </c>
      <c r="R4775" s="49">
        <f t="shared" si="473"/>
        <v>96.060666666666094</v>
      </c>
    </row>
    <row r="4776" spans="12:18" hidden="1">
      <c r="L4776" s="71"/>
      <c r="M4776" s="48">
        <v>84.2</v>
      </c>
      <c r="N4776" s="49">
        <f t="shared" si="470"/>
        <v>91.445333333333636</v>
      </c>
      <c r="O4776" s="49">
        <f t="shared" si="471"/>
        <v>92.883999999999574</v>
      </c>
      <c r="P4776" s="49">
        <f t="shared" si="474"/>
        <v>94.122666666666817</v>
      </c>
      <c r="Q4776" s="49">
        <f t="shared" si="474"/>
        <v>95.122666666666817</v>
      </c>
      <c r="R4776" s="49">
        <f t="shared" si="473"/>
        <v>96.061333333332755</v>
      </c>
    </row>
    <row r="4777" spans="12:18" hidden="1">
      <c r="L4777" s="71"/>
      <c r="M4777" s="48">
        <v>84.3</v>
      </c>
      <c r="N4777" s="49">
        <f t="shared" si="470"/>
        <v>91.448000000000306</v>
      </c>
      <c r="O4777" s="49">
        <f t="shared" si="471"/>
        <v>92.885999999999569</v>
      </c>
      <c r="P4777" s="49">
        <f t="shared" si="474"/>
        <v>94.124000000000152</v>
      </c>
      <c r="Q4777" s="49">
        <f t="shared" si="474"/>
        <v>95.124000000000152</v>
      </c>
      <c r="R4777" s="49">
        <f t="shared" si="473"/>
        <v>96.061999999999415</v>
      </c>
    </row>
    <row r="4778" spans="12:18" hidden="1">
      <c r="L4778" s="71"/>
      <c r="M4778" s="48">
        <v>84.4</v>
      </c>
      <c r="N4778" s="49">
        <f t="shared" si="470"/>
        <v>91.450666666666976</v>
      </c>
      <c r="O4778" s="49">
        <f t="shared" si="471"/>
        <v>92.887999999999565</v>
      </c>
      <c r="P4778" s="49">
        <f t="shared" si="474"/>
        <v>94.125333333333487</v>
      </c>
      <c r="Q4778" s="49">
        <f t="shared" si="474"/>
        <v>95.125333333333487</v>
      </c>
      <c r="R4778" s="49">
        <f t="shared" si="473"/>
        <v>96.062666666666075</v>
      </c>
    </row>
    <row r="4779" spans="12:18" hidden="1">
      <c r="L4779" s="71"/>
      <c r="M4779" s="48">
        <v>84.5</v>
      </c>
      <c r="N4779" s="49">
        <f t="shared" si="470"/>
        <v>91.453333333333646</v>
      </c>
      <c r="O4779" s="49">
        <f t="shared" si="471"/>
        <v>92.88999999999956</v>
      </c>
      <c r="P4779" s="49">
        <f t="shared" si="474"/>
        <v>94.126666666666821</v>
      </c>
      <c r="Q4779" s="49">
        <f t="shared" si="474"/>
        <v>95.126666666666821</v>
      </c>
      <c r="R4779" s="49">
        <f t="shared" si="473"/>
        <v>96.063333333332736</v>
      </c>
    </row>
    <row r="4780" spans="12:18" hidden="1">
      <c r="L4780" s="71"/>
      <c r="M4780" s="48">
        <v>84.6</v>
      </c>
      <c r="N4780" s="49">
        <f t="shared" si="470"/>
        <v>91.456000000000316</v>
      </c>
      <c r="O4780" s="49">
        <f t="shared" si="471"/>
        <v>92.891999999999555</v>
      </c>
      <c r="P4780" s="49">
        <f t="shared" si="474"/>
        <v>94.128000000000156</v>
      </c>
      <c r="Q4780" s="49">
        <f t="shared" si="474"/>
        <v>95.128000000000156</v>
      </c>
      <c r="R4780" s="49">
        <f t="shared" si="473"/>
        <v>96.063999999999396</v>
      </c>
    </row>
    <row r="4781" spans="12:18" hidden="1">
      <c r="L4781" s="71"/>
      <c r="M4781" s="48">
        <v>84.7</v>
      </c>
      <c r="N4781" s="49">
        <f t="shared" si="470"/>
        <v>91.458666666666986</v>
      </c>
      <c r="O4781" s="49">
        <f t="shared" si="471"/>
        <v>92.893999999999551</v>
      </c>
      <c r="P4781" s="49">
        <f t="shared" si="474"/>
        <v>94.129333333333491</v>
      </c>
      <c r="Q4781" s="49">
        <f t="shared" si="474"/>
        <v>95.129333333333491</v>
      </c>
      <c r="R4781" s="49">
        <f t="shared" si="473"/>
        <v>96.064666666666056</v>
      </c>
    </row>
    <row r="4782" spans="12:18" hidden="1">
      <c r="L4782" s="71"/>
      <c r="M4782" s="48">
        <v>84.8</v>
      </c>
      <c r="N4782" s="49">
        <f t="shared" si="470"/>
        <v>91.461333333333656</v>
      </c>
      <c r="O4782" s="49">
        <f t="shared" si="471"/>
        <v>92.895999999999546</v>
      </c>
      <c r="P4782" s="49">
        <f t="shared" ref="P4782:Q4797" si="475">P4781+0.0013333333333333</f>
        <v>94.130666666666826</v>
      </c>
      <c r="Q4782" s="49">
        <f t="shared" si="475"/>
        <v>95.130666666666826</v>
      </c>
      <c r="R4782" s="49">
        <f t="shared" si="473"/>
        <v>96.065333333332717</v>
      </c>
    </row>
    <row r="4783" spans="12:18" hidden="1">
      <c r="L4783" s="71"/>
      <c r="M4783" s="48">
        <v>84.9</v>
      </c>
      <c r="N4783" s="49">
        <f t="shared" si="470"/>
        <v>91.464000000000325</v>
      </c>
      <c r="O4783" s="49">
        <f t="shared" si="471"/>
        <v>92.897999999999541</v>
      </c>
      <c r="P4783" s="49">
        <f t="shared" si="475"/>
        <v>94.132000000000161</v>
      </c>
      <c r="Q4783" s="49">
        <f t="shared" si="475"/>
        <v>95.132000000000161</v>
      </c>
      <c r="R4783" s="49">
        <f t="shared" si="473"/>
        <v>96.065999999999377</v>
      </c>
    </row>
    <row r="4784" spans="12:18" hidden="1">
      <c r="L4784" s="71"/>
      <c r="M4784" s="48">
        <v>85</v>
      </c>
      <c r="N4784" s="49">
        <f t="shared" si="470"/>
        <v>91.466666666666995</v>
      </c>
      <c r="O4784" s="49">
        <f t="shared" si="471"/>
        <v>92.899999999999537</v>
      </c>
      <c r="P4784" s="49">
        <f t="shared" si="475"/>
        <v>94.133333333333496</v>
      </c>
      <c r="Q4784" s="49">
        <f t="shared" si="475"/>
        <v>95.133333333333496</v>
      </c>
      <c r="R4784" s="49">
        <f t="shared" si="473"/>
        <v>96.066666666666038</v>
      </c>
    </row>
    <row r="4785" spans="12:18" hidden="1">
      <c r="L4785" s="71"/>
      <c r="M4785" s="48">
        <v>85.1</v>
      </c>
      <c r="N4785" s="49">
        <f t="shared" si="470"/>
        <v>91.469333333333665</v>
      </c>
      <c r="O4785" s="49">
        <f t="shared" si="471"/>
        <v>92.901999999999532</v>
      </c>
      <c r="P4785" s="49">
        <f t="shared" si="475"/>
        <v>94.134666666666831</v>
      </c>
      <c r="Q4785" s="49">
        <f t="shared" si="475"/>
        <v>95.134666666666831</v>
      </c>
      <c r="R4785" s="49">
        <f t="shared" si="473"/>
        <v>96.067333333332698</v>
      </c>
    </row>
    <row r="4786" spans="12:18" hidden="1">
      <c r="L4786" s="71"/>
      <c r="M4786" s="48">
        <v>85.2</v>
      </c>
      <c r="N4786" s="49">
        <f t="shared" si="470"/>
        <v>91.472000000000335</v>
      </c>
      <c r="O4786" s="49">
        <f t="shared" si="471"/>
        <v>92.903999999999527</v>
      </c>
      <c r="P4786" s="49">
        <f t="shared" si="475"/>
        <v>94.136000000000166</v>
      </c>
      <c r="Q4786" s="49">
        <f t="shared" si="475"/>
        <v>95.136000000000166</v>
      </c>
      <c r="R4786" s="49">
        <f t="shared" si="473"/>
        <v>96.067999999999358</v>
      </c>
    </row>
    <row r="4787" spans="12:18" hidden="1">
      <c r="L4787" s="71"/>
      <c r="M4787" s="48">
        <v>85.3</v>
      </c>
      <c r="N4787" s="49">
        <f t="shared" si="470"/>
        <v>91.474666666667005</v>
      </c>
      <c r="O4787" s="49">
        <f t="shared" si="471"/>
        <v>92.905999999999523</v>
      </c>
      <c r="P4787" s="49">
        <f t="shared" si="475"/>
        <v>94.137333333333501</v>
      </c>
      <c r="Q4787" s="49">
        <f t="shared" si="475"/>
        <v>95.137333333333501</v>
      </c>
      <c r="R4787" s="49">
        <f t="shared" si="473"/>
        <v>96.068666666666019</v>
      </c>
    </row>
    <row r="4788" spans="12:18" hidden="1">
      <c r="L4788" s="71"/>
      <c r="M4788" s="48">
        <v>85.4</v>
      </c>
      <c r="N4788" s="49">
        <f t="shared" si="470"/>
        <v>91.477333333333675</v>
      </c>
      <c r="O4788" s="49">
        <f t="shared" si="471"/>
        <v>92.907999999999518</v>
      </c>
      <c r="P4788" s="49">
        <f t="shared" si="475"/>
        <v>94.138666666666836</v>
      </c>
      <c r="Q4788" s="49">
        <f t="shared" si="475"/>
        <v>95.138666666666836</v>
      </c>
      <c r="R4788" s="49">
        <f t="shared" si="473"/>
        <v>96.069333333332679</v>
      </c>
    </row>
    <row r="4789" spans="12:18" hidden="1">
      <c r="L4789" s="71"/>
      <c r="M4789" s="48">
        <v>85.5</v>
      </c>
      <c r="N4789" s="49">
        <f t="shared" si="470"/>
        <v>91.480000000000345</v>
      </c>
      <c r="O4789" s="49">
        <f t="shared" si="471"/>
        <v>92.909999999999513</v>
      </c>
      <c r="P4789" s="49">
        <f t="shared" si="475"/>
        <v>94.140000000000171</v>
      </c>
      <c r="Q4789" s="49">
        <f t="shared" si="475"/>
        <v>95.140000000000171</v>
      </c>
      <c r="R4789" s="49">
        <f t="shared" si="473"/>
        <v>96.069999999999339</v>
      </c>
    </row>
    <row r="4790" spans="12:18" hidden="1">
      <c r="L4790" s="71"/>
      <c r="M4790" s="48">
        <v>85.6</v>
      </c>
      <c r="N4790" s="49">
        <f t="shared" si="470"/>
        <v>91.482666666667015</v>
      </c>
      <c r="O4790" s="49">
        <f t="shared" si="471"/>
        <v>92.911999999999509</v>
      </c>
      <c r="P4790" s="49">
        <f t="shared" si="475"/>
        <v>94.141333333333506</v>
      </c>
      <c r="Q4790" s="49">
        <f t="shared" si="475"/>
        <v>95.141333333333506</v>
      </c>
      <c r="R4790" s="49">
        <f t="shared" si="473"/>
        <v>96.070666666666</v>
      </c>
    </row>
    <row r="4791" spans="12:18" hidden="1">
      <c r="L4791" s="71"/>
      <c r="M4791" s="48">
        <v>85.7</v>
      </c>
      <c r="N4791" s="49">
        <f t="shared" si="470"/>
        <v>91.485333333333685</v>
      </c>
      <c r="O4791" s="49">
        <f t="shared" si="471"/>
        <v>92.913999999999504</v>
      </c>
      <c r="P4791" s="49">
        <f t="shared" si="475"/>
        <v>94.142666666666841</v>
      </c>
      <c r="Q4791" s="49">
        <f t="shared" si="475"/>
        <v>95.142666666666841</v>
      </c>
      <c r="R4791" s="49">
        <f t="shared" si="473"/>
        <v>96.07133333333266</v>
      </c>
    </row>
    <row r="4792" spans="12:18" hidden="1">
      <c r="L4792" s="71"/>
      <c r="M4792" s="48">
        <v>85.8</v>
      </c>
      <c r="N4792" s="49">
        <f t="shared" si="470"/>
        <v>91.488000000000355</v>
      </c>
      <c r="O4792" s="49">
        <f t="shared" si="471"/>
        <v>92.915999999999499</v>
      </c>
      <c r="P4792" s="49">
        <f t="shared" si="475"/>
        <v>94.144000000000176</v>
      </c>
      <c r="Q4792" s="49">
        <f t="shared" si="475"/>
        <v>95.144000000000176</v>
      </c>
      <c r="R4792" s="49">
        <f t="shared" si="473"/>
        <v>96.071999999999321</v>
      </c>
    </row>
    <row r="4793" spans="12:18" hidden="1">
      <c r="L4793" s="71"/>
      <c r="M4793" s="48">
        <v>85.9</v>
      </c>
      <c r="N4793" s="49">
        <f t="shared" si="470"/>
        <v>91.490666666667025</v>
      </c>
      <c r="O4793" s="49">
        <f t="shared" si="471"/>
        <v>92.917999999999495</v>
      </c>
      <c r="P4793" s="49">
        <f t="shared" si="475"/>
        <v>94.145333333333511</v>
      </c>
      <c r="Q4793" s="49">
        <f t="shared" si="475"/>
        <v>95.145333333333511</v>
      </c>
      <c r="R4793" s="49">
        <f t="shared" si="473"/>
        <v>96.072666666665981</v>
      </c>
    </row>
    <row r="4794" spans="12:18" hidden="1">
      <c r="L4794" s="71"/>
      <c r="M4794" s="48">
        <v>86</v>
      </c>
      <c r="N4794" s="49">
        <f t="shared" si="470"/>
        <v>91.493333333333695</v>
      </c>
      <c r="O4794" s="49">
        <f t="shared" si="471"/>
        <v>92.91999999999949</v>
      </c>
      <c r="P4794" s="49">
        <f t="shared" si="475"/>
        <v>94.146666666666846</v>
      </c>
      <c r="Q4794" s="49">
        <f t="shared" si="475"/>
        <v>95.146666666666846</v>
      </c>
      <c r="R4794" s="49">
        <f t="shared" si="473"/>
        <v>96.073333333332641</v>
      </c>
    </row>
    <row r="4795" spans="12:18" hidden="1">
      <c r="L4795" s="71"/>
      <c r="M4795" s="48">
        <v>86.1</v>
      </c>
      <c r="N4795" s="49">
        <f t="shared" si="470"/>
        <v>91.496000000000365</v>
      </c>
      <c r="O4795" s="49">
        <f t="shared" si="471"/>
        <v>92.921999999999485</v>
      </c>
      <c r="P4795" s="49">
        <f t="shared" si="475"/>
        <v>94.148000000000181</v>
      </c>
      <c r="Q4795" s="49">
        <f t="shared" si="475"/>
        <v>95.148000000000181</v>
      </c>
      <c r="R4795" s="49">
        <f t="shared" si="473"/>
        <v>96.073999999999302</v>
      </c>
    </row>
    <row r="4796" spans="12:18" hidden="1">
      <c r="L4796" s="71"/>
      <c r="M4796" s="48">
        <v>86.2</v>
      </c>
      <c r="N4796" s="49">
        <f t="shared" si="470"/>
        <v>91.498666666667035</v>
      </c>
      <c r="O4796" s="49">
        <f t="shared" si="471"/>
        <v>92.923999999999481</v>
      </c>
      <c r="P4796" s="49">
        <f t="shared" si="475"/>
        <v>94.149333333333516</v>
      </c>
      <c r="Q4796" s="49">
        <f t="shared" si="475"/>
        <v>95.149333333333516</v>
      </c>
      <c r="R4796" s="49">
        <f t="shared" si="473"/>
        <v>96.074666666665962</v>
      </c>
    </row>
    <row r="4797" spans="12:18" hidden="1">
      <c r="L4797" s="71"/>
      <c r="M4797" s="48">
        <v>86.3</v>
      </c>
      <c r="N4797" s="49">
        <f t="shared" si="470"/>
        <v>91.501333333333704</v>
      </c>
      <c r="O4797" s="49">
        <f t="shared" si="471"/>
        <v>92.925999999999476</v>
      </c>
      <c r="P4797" s="49">
        <f t="shared" si="475"/>
        <v>94.150666666666851</v>
      </c>
      <c r="Q4797" s="49">
        <f t="shared" si="475"/>
        <v>95.150666666666851</v>
      </c>
      <c r="R4797" s="49">
        <f t="shared" si="473"/>
        <v>96.075333333332622</v>
      </c>
    </row>
    <row r="4798" spans="12:18" hidden="1">
      <c r="L4798" s="71"/>
      <c r="M4798" s="48">
        <v>86.4</v>
      </c>
      <c r="N4798" s="49">
        <f t="shared" si="470"/>
        <v>91.504000000000374</v>
      </c>
      <c r="O4798" s="49">
        <f t="shared" si="471"/>
        <v>92.927999999999471</v>
      </c>
      <c r="P4798" s="49">
        <f t="shared" ref="P4798:Q4813" si="476">P4797+0.0013333333333333</f>
        <v>94.152000000000186</v>
      </c>
      <c r="Q4798" s="49">
        <f t="shared" si="476"/>
        <v>95.152000000000186</v>
      </c>
      <c r="R4798" s="49">
        <f t="shared" si="473"/>
        <v>96.075999999999283</v>
      </c>
    </row>
    <row r="4799" spans="12:18" hidden="1">
      <c r="L4799" s="71"/>
      <c r="M4799" s="48">
        <v>86.5</v>
      </c>
      <c r="N4799" s="49">
        <f t="shared" si="470"/>
        <v>91.506666666667044</v>
      </c>
      <c r="O4799" s="49">
        <f t="shared" si="471"/>
        <v>92.929999999999467</v>
      </c>
      <c r="P4799" s="49">
        <f t="shared" si="476"/>
        <v>94.153333333333521</v>
      </c>
      <c r="Q4799" s="49">
        <f t="shared" si="476"/>
        <v>95.153333333333521</v>
      </c>
      <c r="R4799" s="49">
        <f t="shared" si="473"/>
        <v>96.076666666665943</v>
      </c>
    </row>
    <row r="4800" spans="12:18" hidden="1">
      <c r="L4800" s="71"/>
      <c r="M4800" s="48">
        <v>86.6</v>
      </c>
      <c r="N4800" s="49">
        <f t="shared" si="470"/>
        <v>91.509333333333714</v>
      </c>
      <c r="O4800" s="49">
        <f t="shared" si="471"/>
        <v>92.931999999999462</v>
      </c>
      <c r="P4800" s="49">
        <f t="shared" si="476"/>
        <v>94.154666666666856</v>
      </c>
      <c r="Q4800" s="49">
        <f t="shared" si="476"/>
        <v>95.154666666666856</v>
      </c>
      <c r="R4800" s="49">
        <f t="shared" si="473"/>
        <v>96.077333333332604</v>
      </c>
    </row>
    <row r="4801" spans="12:18" hidden="1">
      <c r="L4801" s="71"/>
      <c r="M4801" s="48">
        <v>86.7</v>
      </c>
      <c r="N4801" s="49">
        <f t="shared" si="470"/>
        <v>91.512000000000384</v>
      </c>
      <c r="O4801" s="49">
        <f t="shared" si="471"/>
        <v>92.933999999999457</v>
      </c>
      <c r="P4801" s="49">
        <f t="shared" si="476"/>
        <v>94.156000000000191</v>
      </c>
      <c r="Q4801" s="49">
        <f t="shared" si="476"/>
        <v>95.156000000000191</v>
      </c>
      <c r="R4801" s="49">
        <f t="shared" si="473"/>
        <v>96.077999999999264</v>
      </c>
    </row>
    <row r="4802" spans="12:18" hidden="1">
      <c r="L4802" s="71"/>
      <c r="M4802" s="48">
        <v>86.8</v>
      </c>
      <c r="N4802" s="49">
        <f t="shared" si="470"/>
        <v>91.514666666667054</v>
      </c>
      <c r="O4802" s="49">
        <f t="shared" si="471"/>
        <v>92.935999999999453</v>
      </c>
      <c r="P4802" s="49">
        <f t="shared" si="476"/>
        <v>94.157333333333526</v>
      </c>
      <c r="Q4802" s="49">
        <f t="shared" si="476"/>
        <v>95.157333333333526</v>
      </c>
      <c r="R4802" s="49">
        <f t="shared" si="473"/>
        <v>96.078666666665924</v>
      </c>
    </row>
    <row r="4803" spans="12:18" hidden="1">
      <c r="L4803" s="71"/>
      <c r="M4803" s="48">
        <v>86.9</v>
      </c>
      <c r="N4803" s="49">
        <f t="shared" si="470"/>
        <v>91.517333333333724</v>
      </c>
      <c r="O4803" s="49">
        <f t="shared" si="471"/>
        <v>92.937999999999448</v>
      </c>
      <c r="P4803" s="49">
        <f t="shared" si="476"/>
        <v>94.158666666666861</v>
      </c>
      <c r="Q4803" s="49">
        <f t="shared" si="476"/>
        <v>95.158666666666861</v>
      </c>
      <c r="R4803" s="49">
        <f t="shared" si="473"/>
        <v>96.079333333332585</v>
      </c>
    </row>
    <row r="4804" spans="12:18" hidden="1">
      <c r="L4804" s="71"/>
      <c r="M4804" s="48">
        <v>87</v>
      </c>
      <c r="N4804" s="49">
        <f t="shared" si="470"/>
        <v>91.520000000000394</v>
      </c>
      <c r="O4804" s="49">
        <f t="shared" si="471"/>
        <v>92.939999999999444</v>
      </c>
      <c r="P4804" s="49">
        <f t="shared" si="476"/>
        <v>94.160000000000196</v>
      </c>
      <c r="Q4804" s="49">
        <f t="shared" si="476"/>
        <v>95.160000000000196</v>
      </c>
      <c r="R4804" s="49">
        <f t="shared" si="473"/>
        <v>96.079999999999245</v>
      </c>
    </row>
    <row r="4805" spans="12:18" hidden="1">
      <c r="L4805" s="71"/>
      <c r="M4805" s="48">
        <v>87.1</v>
      </c>
      <c r="N4805" s="49">
        <f t="shared" si="470"/>
        <v>91.522666666667064</v>
      </c>
      <c r="O4805" s="49">
        <f t="shared" si="471"/>
        <v>92.941999999999439</v>
      </c>
      <c r="P4805" s="49">
        <f t="shared" si="476"/>
        <v>94.161333333333531</v>
      </c>
      <c r="Q4805" s="49">
        <f t="shared" si="476"/>
        <v>95.161333333333531</v>
      </c>
      <c r="R4805" s="49">
        <f t="shared" si="473"/>
        <v>96.080666666665905</v>
      </c>
    </row>
    <row r="4806" spans="12:18" hidden="1">
      <c r="L4806" s="71"/>
      <c r="M4806" s="48">
        <v>87.2</v>
      </c>
      <c r="N4806" s="49">
        <f t="shared" si="470"/>
        <v>91.525333333333734</v>
      </c>
      <c r="O4806" s="49">
        <f t="shared" si="471"/>
        <v>92.943999999999434</v>
      </c>
      <c r="P4806" s="49">
        <f t="shared" si="476"/>
        <v>94.162666666666865</v>
      </c>
      <c r="Q4806" s="49">
        <f t="shared" si="476"/>
        <v>95.162666666666865</v>
      </c>
      <c r="R4806" s="49">
        <f t="shared" si="473"/>
        <v>96.081333333332566</v>
      </c>
    </row>
    <row r="4807" spans="12:18" hidden="1">
      <c r="L4807" s="71"/>
      <c r="M4807" s="48">
        <v>87.3</v>
      </c>
      <c r="N4807" s="49">
        <f t="shared" si="470"/>
        <v>91.528000000000404</v>
      </c>
      <c r="O4807" s="49">
        <f t="shared" si="471"/>
        <v>92.94599999999943</v>
      </c>
      <c r="P4807" s="49">
        <f t="shared" si="476"/>
        <v>94.1640000000002</v>
      </c>
      <c r="Q4807" s="49">
        <f t="shared" si="476"/>
        <v>95.1640000000002</v>
      </c>
      <c r="R4807" s="49">
        <f t="shared" si="473"/>
        <v>96.081999999999226</v>
      </c>
    </row>
    <row r="4808" spans="12:18" hidden="1">
      <c r="L4808" s="71"/>
      <c r="M4808" s="48">
        <v>87.4</v>
      </c>
      <c r="N4808" s="49">
        <f t="shared" si="470"/>
        <v>91.530666666667074</v>
      </c>
      <c r="O4808" s="49">
        <f t="shared" si="471"/>
        <v>92.947999999999425</v>
      </c>
      <c r="P4808" s="49">
        <f t="shared" si="476"/>
        <v>94.165333333333535</v>
      </c>
      <c r="Q4808" s="49">
        <f t="shared" si="476"/>
        <v>95.165333333333535</v>
      </c>
      <c r="R4808" s="49">
        <f t="shared" si="473"/>
        <v>96.082666666665887</v>
      </c>
    </row>
    <row r="4809" spans="12:18" hidden="1">
      <c r="L4809" s="71"/>
      <c r="M4809" s="48">
        <v>87.5</v>
      </c>
      <c r="N4809" s="49">
        <f t="shared" si="470"/>
        <v>91.533333333333744</v>
      </c>
      <c r="O4809" s="49">
        <f t="shared" si="471"/>
        <v>92.94999999999942</v>
      </c>
      <c r="P4809" s="49">
        <f t="shared" si="476"/>
        <v>94.16666666666687</v>
      </c>
      <c r="Q4809" s="49">
        <f t="shared" si="476"/>
        <v>95.16666666666687</v>
      </c>
      <c r="R4809" s="49">
        <f t="shared" si="473"/>
        <v>96.083333333332547</v>
      </c>
    </row>
    <row r="4810" spans="12:18" hidden="1">
      <c r="L4810" s="71"/>
      <c r="M4810" s="48">
        <v>87.6</v>
      </c>
      <c r="N4810" s="49">
        <f t="shared" si="470"/>
        <v>91.536000000000413</v>
      </c>
      <c r="O4810" s="49">
        <f t="shared" si="471"/>
        <v>92.951999999999416</v>
      </c>
      <c r="P4810" s="49">
        <f t="shared" si="476"/>
        <v>94.168000000000205</v>
      </c>
      <c r="Q4810" s="49">
        <f t="shared" si="476"/>
        <v>95.168000000000205</v>
      </c>
      <c r="R4810" s="49">
        <f t="shared" si="473"/>
        <v>96.083999999999207</v>
      </c>
    </row>
    <row r="4811" spans="12:18" hidden="1">
      <c r="L4811" s="71"/>
      <c r="M4811" s="48">
        <v>87.7</v>
      </c>
      <c r="N4811" s="49">
        <f t="shared" si="470"/>
        <v>91.538666666667083</v>
      </c>
      <c r="O4811" s="49">
        <f t="shared" si="471"/>
        <v>92.953999999999411</v>
      </c>
      <c r="P4811" s="49">
        <f t="shared" si="476"/>
        <v>94.16933333333354</v>
      </c>
      <c r="Q4811" s="49">
        <f t="shared" si="476"/>
        <v>95.16933333333354</v>
      </c>
      <c r="R4811" s="49">
        <f t="shared" si="473"/>
        <v>96.084666666665868</v>
      </c>
    </row>
    <row r="4812" spans="12:18" hidden="1">
      <c r="L4812" s="71"/>
      <c r="M4812" s="48">
        <v>87.8</v>
      </c>
      <c r="N4812" s="49">
        <f t="shared" si="470"/>
        <v>91.541333333333753</v>
      </c>
      <c r="O4812" s="49">
        <f t="shared" si="471"/>
        <v>92.955999999999406</v>
      </c>
      <c r="P4812" s="49">
        <f t="shared" si="476"/>
        <v>94.170666666666875</v>
      </c>
      <c r="Q4812" s="49">
        <f t="shared" si="476"/>
        <v>95.170666666666875</v>
      </c>
      <c r="R4812" s="49">
        <f t="shared" si="473"/>
        <v>96.085333333332528</v>
      </c>
    </row>
    <row r="4813" spans="12:18" hidden="1">
      <c r="L4813" s="71"/>
      <c r="M4813" s="48">
        <v>87.9</v>
      </c>
      <c r="N4813" s="49">
        <f t="shared" si="470"/>
        <v>91.544000000000423</v>
      </c>
      <c r="O4813" s="49">
        <f t="shared" si="471"/>
        <v>92.957999999999402</v>
      </c>
      <c r="P4813" s="49">
        <f t="shared" si="476"/>
        <v>94.17200000000021</v>
      </c>
      <c r="Q4813" s="49">
        <f t="shared" si="476"/>
        <v>95.17200000000021</v>
      </c>
      <c r="R4813" s="49">
        <f t="shared" si="473"/>
        <v>96.085999999999189</v>
      </c>
    </row>
    <row r="4814" spans="12:18" hidden="1">
      <c r="L4814" s="71"/>
      <c r="M4814" s="48">
        <v>88</v>
      </c>
      <c r="N4814" s="49">
        <f t="shared" ref="N4814:N4833" si="477">N4813+0.0026666666666667</f>
        <v>91.546666666667093</v>
      </c>
      <c r="O4814" s="49">
        <f t="shared" ref="O4814:O4833" si="478">O4813+0.002</f>
        <v>92.959999999999397</v>
      </c>
      <c r="P4814" s="49">
        <f t="shared" ref="P4814:Q4829" si="479">P4813+0.0013333333333333</f>
        <v>94.173333333333545</v>
      </c>
      <c r="Q4814" s="49">
        <f t="shared" si="479"/>
        <v>95.173333333333545</v>
      </c>
      <c r="R4814" s="49">
        <f t="shared" ref="R4814:R4833" si="480">R4813+0.000666666666666666</f>
        <v>96.086666666665849</v>
      </c>
    </row>
    <row r="4815" spans="12:18" hidden="1">
      <c r="L4815" s="71"/>
      <c r="M4815" s="48">
        <v>88.1</v>
      </c>
      <c r="N4815" s="49">
        <f t="shared" si="477"/>
        <v>91.549333333333763</v>
      </c>
      <c r="O4815" s="49">
        <f t="shared" si="478"/>
        <v>92.961999999999392</v>
      </c>
      <c r="P4815" s="49">
        <f t="shared" si="479"/>
        <v>94.17466666666688</v>
      </c>
      <c r="Q4815" s="49">
        <f t="shared" si="479"/>
        <v>95.17466666666688</v>
      </c>
      <c r="R4815" s="49">
        <f t="shared" si="480"/>
        <v>96.087333333332509</v>
      </c>
    </row>
    <row r="4816" spans="12:18" hidden="1">
      <c r="L4816" s="71"/>
      <c r="M4816" s="48">
        <v>88.2</v>
      </c>
      <c r="N4816" s="49">
        <f t="shared" si="477"/>
        <v>91.552000000000433</v>
      </c>
      <c r="O4816" s="49">
        <f t="shared" si="478"/>
        <v>92.963999999999388</v>
      </c>
      <c r="P4816" s="49">
        <f t="shared" si="479"/>
        <v>94.176000000000215</v>
      </c>
      <c r="Q4816" s="49">
        <f t="shared" si="479"/>
        <v>95.176000000000215</v>
      </c>
      <c r="R4816" s="49">
        <f t="shared" si="480"/>
        <v>96.08799999999917</v>
      </c>
    </row>
    <row r="4817" spans="12:18" hidden="1">
      <c r="L4817" s="71"/>
      <c r="M4817" s="48">
        <v>88.3</v>
      </c>
      <c r="N4817" s="49">
        <f t="shared" si="477"/>
        <v>91.554666666667103</v>
      </c>
      <c r="O4817" s="49">
        <f t="shared" si="478"/>
        <v>92.965999999999383</v>
      </c>
      <c r="P4817" s="49">
        <f t="shared" si="479"/>
        <v>94.17733333333355</v>
      </c>
      <c r="Q4817" s="49">
        <f t="shared" si="479"/>
        <v>95.17733333333355</v>
      </c>
      <c r="R4817" s="49">
        <f t="shared" si="480"/>
        <v>96.08866666666583</v>
      </c>
    </row>
    <row r="4818" spans="12:18" hidden="1">
      <c r="L4818" s="71"/>
      <c r="M4818" s="48">
        <v>88.4</v>
      </c>
      <c r="N4818" s="49">
        <f t="shared" si="477"/>
        <v>91.557333333333773</v>
      </c>
      <c r="O4818" s="49">
        <f t="shared" si="478"/>
        <v>92.967999999999378</v>
      </c>
      <c r="P4818" s="49">
        <f t="shared" si="479"/>
        <v>94.178666666666885</v>
      </c>
      <c r="Q4818" s="49">
        <f t="shared" si="479"/>
        <v>95.178666666666885</v>
      </c>
      <c r="R4818" s="49">
        <f t="shared" si="480"/>
        <v>96.08933333333249</v>
      </c>
    </row>
    <row r="4819" spans="12:18" hidden="1">
      <c r="L4819" s="71"/>
      <c r="M4819" s="48">
        <v>88.5</v>
      </c>
      <c r="N4819" s="49">
        <f t="shared" si="477"/>
        <v>91.560000000000443</v>
      </c>
      <c r="O4819" s="49">
        <f t="shared" si="478"/>
        <v>92.969999999999374</v>
      </c>
      <c r="P4819" s="49">
        <f t="shared" si="479"/>
        <v>94.18000000000022</v>
      </c>
      <c r="Q4819" s="49">
        <f t="shared" si="479"/>
        <v>95.18000000000022</v>
      </c>
      <c r="R4819" s="49">
        <f t="shared" si="480"/>
        <v>96.089999999999151</v>
      </c>
    </row>
    <row r="4820" spans="12:18" hidden="1">
      <c r="L4820" s="71"/>
      <c r="M4820" s="48">
        <v>88.6</v>
      </c>
      <c r="N4820" s="49">
        <f t="shared" si="477"/>
        <v>91.562666666667113</v>
      </c>
      <c r="O4820" s="49">
        <f t="shared" si="478"/>
        <v>92.971999999999369</v>
      </c>
      <c r="P4820" s="49">
        <f t="shared" si="479"/>
        <v>94.181333333333555</v>
      </c>
      <c r="Q4820" s="49">
        <f t="shared" si="479"/>
        <v>95.181333333333555</v>
      </c>
      <c r="R4820" s="49">
        <f t="shared" si="480"/>
        <v>96.090666666665811</v>
      </c>
    </row>
    <row r="4821" spans="12:18" hidden="1">
      <c r="L4821" s="71"/>
      <c r="M4821" s="48">
        <v>88.7</v>
      </c>
      <c r="N4821" s="49">
        <f t="shared" si="477"/>
        <v>91.565333333333783</v>
      </c>
      <c r="O4821" s="49">
        <f t="shared" si="478"/>
        <v>92.973999999999364</v>
      </c>
      <c r="P4821" s="49">
        <f t="shared" si="479"/>
        <v>94.18266666666689</v>
      </c>
      <c r="Q4821" s="49">
        <f t="shared" si="479"/>
        <v>95.18266666666689</v>
      </c>
      <c r="R4821" s="49">
        <f t="shared" si="480"/>
        <v>96.091333333332472</v>
      </c>
    </row>
    <row r="4822" spans="12:18" hidden="1">
      <c r="L4822" s="71"/>
      <c r="M4822" s="48">
        <v>88.8</v>
      </c>
      <c r="N4822" s="49">
        <f t="shared" si="477"/>
        <v>91.568000000000453</v>
      </c>
      <c r="O4822" s="49">
        <f t="shared" si="478"/>
        <v>92.97599999999936</v>
      </c>
      <c r="P4822" s="49">
        <f t="shared" si="479"/>
        <v>94.184000000000225</v>
      </c>
      <c r="Q4822" s="49">
        <f t="shared" si="479"/>
        <v>95.184000000000225</v>
      </c>
      <c r="R4822" s="49">
        <f t="shared" si="480"/>
        <v>96.091999999999132</v>
      </c>
    </row>
    <row r="4823" spans="12:18" hidden="1">
      <c r="L4823" s="71"/>
      <c r="M4823" s="48">
        <v>88.9</v>
      </c>
      <c r="N4823" s="49">
        <f t="shared" si="477"/>
        <v>91.570666666667123</v>
      </c>
      <c r="O4823" s="49">
        <f t="shared" si="478"/>
        <v>92.977999999999355</v>
      </c>
      <c r="P4823" s="49">
        <f t="shared" si="479"/>
        <v>94.18533333333356</v>
      </c>
      <c r="Q4823" s="49">
        <f t="shared" si="479"/>
        <v>95.18533333333356</v>
      </c>
      <c r="R4823" s="49">
        <f t="shared" si="480"/>
        <v>96.092666666665792</v>
      </c>
    </row>
    <row r="4824" spans="12:18" hidden="1">
      <c r="L4824" s="71"/>
      <c r="M4824" s="48">
        <v>89</v>
      </c>
      <c r="N4824" s="49">
        <f t="shared" si="477"/>
        <v>91.573333333333792</v>
      </c>
      <c r="O4824" s="49">
        <f t="shared" si="478"/>
        <v>92.97999999999935</v>
      </c>
      <c r="P4824" s="49">
        <f t="shared" si="479"/>
        <v>94.186666666666895</v>
      </c>
      <c r="Q4824" s="49">
        <f t="shared" si="479"/>
        <v>95.186666666666895</v>
      </c>
      <c r="R4824" s="49">
        <f t="shared" si="480"/>
        <v>96.093333333332453</v>
      </c>
    </row>
    <row r="4825" spans="12:18" hidden="1">
      <c r="L4825" s="71"/>
      <c r="M4825" s="48">
        <v>89.1</v>
      </c>
      <c r="N4825" s="49">
        <f t="shared" si="477"/>
        <v>91.576000000000462</v>
      </c>
      <c r="O4825" s="49">
        <f t="shared" si="478"/>
        <v>92.981999999999346</v>
      </c>
      <c r="P4825" s="49">
        <f t="shared" si="479"/>
        <v>94.18800000000023</v>
      </c>
      <c r="Q4825" s="49">
        <f t="shared" si="479"/>
        <v>95.18800000000023</v>
      </c>
      <c r="R4825" s="49">
        <f t="shared" si="480"/>
        <v>96.093999999999113</v>
      </c>
    </row>
    <row r="4826" spans="12:18" hidden="1">
      <c r="L4826" s="71"/>
      <c r="M4826" s="48">
        <v>89.2</v>
      </c>
      <c r="N4826" s="49">
        <f t="shared" si="477"/>
        <v>91.578666666667132</v>
      </c>
      <c r="O4826" s="49">
        <f t="shared" si="478"/>
        <v>92.983999999999341</v>
      </c>
      <c r="P4826" s="49">
        <f t="shared" si="479"/>
        <v>94.189333333333565</v>
      </c>
      <c r="Q4826" s="49">
        <f t="shared" si="479"/>
        <v>95.189333333333565</v>
      </c>
      <c r="R4826" s="49">
        <f t="shared" si="480"/>
        <v>96.094666666665773</v>
      </c>
    </row>
    <row r="4827" spans="12:18" hidden="1">
      <c r="L4827" s="71"/>
      <c r="M4827" s="48">
        <v>89.3</v>
      </c>
      <c r="N4827" s="49">
        <f t="shared" si="477"/>
        <v>91.581333333333802</v>
      </c>
      <c r="O4827" s="49">
        <f t="shared" si="478"/>
        <v>92.985999999999336</v>
      </c>
      <c r="P4827" s="49">
        <f t="shared" si="479"/>
        <v>94.1906666666669</v>
      </c>
      <c r="Q4827" s="49">
        <f t="shared" si="479"/>
        <v>95.1906666666669</v>
      </c>
      <c r="R4827" s="49">
        <f t="shared" si="480"/>
        <v>96.095333333332434</v>
      </c>
    </row>
    <row r="4828" spans="12:18" hidden="1">
      <c r="L4828" s="71"/>
      <c r="M4828" s="48">
        <v>89.4</v>
      </c>
      <c r="N4828" s="49">
        <f t="shared" si="477"/>
        <v>91.584000000000472</v>
      </c>
      <c r="O4828" s="49">
        <f t="shared" si="478"/>
        <v>92.987999999999332</v>
      </c>
      <c r="P4828" s="49">
        <f t="shared" si="479"/>
        <v>94.192000000000235</v>
      </c>
      <c r="Q4828" s="49">
        <f t="shared" si="479"/>
        <v>95.192000000000235</v>
      </c>
      <c r="R4828" s="49">
        <f t="shared" si="480"/>
        <v>96.095999999999094</v>
      </c>
    </row>
    <row r="4829" spans="12:18" hidden="1">
      <c r="L4829" s="71"/>
      <c r="M4829" s="48">
        <v>89.5</v>
      </c>
      <c r="N4829" s="49">
        <f t="shared" si="477"/>
        <v>91.586666666667142</v>
      </c>
      <c r="O4829" s="49">
        <f t="shared" si="478"/>
        <v>92.989999999999327</v>
      </c>
      <c r="P4829" s="49">
        <f t="shared" si="479"/>
        <v>94.19333333333357</v>
      </c>
      <c r="Q4829" s="49">
        <f t="shared" si="479"/>
        <v>95.19333333333357</v>
      </c>
      <c r="R4829" s="49">
        <f t="shared" si="480"/>
        <v>96.096666666665755</v>
      </c>
    </row>
    <row r="4830" spans="12:18" hidden="1">
      <c r="L4830" s="71"/>
      <c r="M4830" s="48">
        <v>89.6</v>
      </c>
      <c r="N4830" s="49">
        <f t="shared" si="477"/>
        <v>91.589333333333812</v>
      </c>
      <c r="O4830" s="49">
        <f t="shared" si="478"/>
        <v>92.991999999999322</v>
      </c>
      <c r="P4830" s="49">
        <f t="shared" ref="P4830:Q4833" si="481">P4829+0.0013333333333333</f>
        <v>94.194666666666905</v>
      </c>
      <c r="Q4830" s="49">
        <f t="shared" si="481"/>
        <v>95.194666666666905</v>
      </c>
      <c r="R4830" s="49">
        <f t="shared" si="480"/>
        <v>96.097333333332415</v>
      </c>
    </row>
    <row r="4831" spans="12:18" hidden="1">
      <c r="L4831" s="71"/>
      <c r="M4831" s="48">
        <v>89.7</v>
      </c>
      <c r="N4831" s="49">
        <f t="shared" si="477"/>
        <v>91.592000000000482</v>
      </c>
      <c r="O4831" s="49">
        <f t="shared" si="478"/>
        <v>92.993999999999318</v>
      </c>
      <c r="P4831" s="49">
        <f t="shared" si="481"/>
        <v>94.19600000000024</v>
      </c>
      <c r="Q4831" s="49">
        <f t="shared" si="481"/>
        <v>95.19600000000024</v>
      </c>
      <c r="R4831" s="49">
        <f t="shared" si="480"/>
        <v>96.097999999999075</v>
      </c>
    </row>
    <row r="4832" spans="12:18" hidden="1">
      <c r="L4832" s="71"/>
      <c r="M4832" s="48">
        <v>89.8</v>
      </c>
      <c r="N4832" s="49">
        <f t="shared" si="477"/>
        <v>91.594666666667152</v>
      </c>
      <c r="O4832" s="49">
        <f t="shared" si="478"/>
        <v>92.995999999999313</v>
      </c>
      <c r="P4832" s="49">
        <f t="shared" si="481"/>
        <v>94.197333333333575</v>
      </c>
      <c r="Q4832" s="49">
        <f t="shared" si="481"/>
        <v>95.197333333333575</v>
      </c>
      <c r="R4832" s="49">
        <f t="shared" si="480"/>
        <v>96.098666666665736</v>
      </c>
    </row>
    <row r="4833" spans="12:18" hidden="1">
      <c r="L4833" s="71"/>
      <c r="M4833" s="48">
        <v>89.9</v>
      </c>
      <c r="N4833" s="49">
        <f t="shared" si="477"/>
        <v>91.597333333333822</v>
      </c>
      <c r="O4833" s="49">
        <f t="shared" si="478"/>
        <v>92.997999999999308</v>
      </c>
      <c r="P4833" s="49">
        <f t="shared" si="481"/>
        <v>94.198666666666909</v>
      </c>
      <c r="Q4833" s="49">
        <f t="shared" si="481"/>
        <v>95.198666666666909</v>
      </c>
      <c r="R4833" s="49">
        <f t="shared" si="480"/>
        <v>96.099333333332396</v>
      </c>
    </row>
    <row r="4834" spans="12:18" hidden="1">
      <c r="L4834" s="71"/>
      <c r="M4834" s="48">
        <v>90</v>
      </c>
      <c r="N4834" s="49">
        <v>91.6</v>
      </c>
      <c r="O4834" s="49">
        <v>93</v>
      </c>
      <c r="P4834" s="49">
        <v>94.2</v>
      </c>
      <c r="Q4834" s="49">
        <v>95.2</v>
      </c>
      <c r="R4834" s="49">
        <v>96.1</v>
      </c>
    </row>
    <row r="4835" spans="12:18" hidden="1">
      <c r="L4835" s="71"/>
      <c r="M4835" s="48">
        <v>90.1</v>
      </c>
      <c r="N4835" s="49">
        <f>N4834+0.002</f>
        <v>91.60199999999999</v>
      </c>
      <c r="O4835" s="49">
        <f>O4834+0.0015</f>
        <v>93.001499999999993</v>
      </c>
      <c r="P4835" s="49">
        <f>P4834+0.0015</f>
        <v>94.201499999999996</v>
      </c>
      <c r="Q4835" s="49">
        <f>Q4834+0.001</f>
        <v>95.201000000000008</v>
      </c>
      <c r="R4835" s="49">
        <f>R4834+0.001</f>
        <v>96.100999999999999</v>
      </c>
    </row>
    <row r="4836" spans="12:18" hidden="1">
      <c r="L4836" s="71"/>
      <c r="M4836" s="48">
        <v>90.2</v>
      </c>
      <c r="N4836" s="49">
        <f t="shared" ref="N4836:N4899" si="482">N4835+0.002</f>
        <v>91.603999999999985</v>
      </c>
      <c r="O4836" s="49">
        <f t="shared" ref="O4836:P4851" si="483">O4835+0.0015</f>
        <v>93.002999999999986</v>
      </c>
      <c r="P4836" s="49">
        <f t="shared" si="483"/>
        <v>94.202999999999989</v>
      </c>
      <c r="Q4836" s="49">
        <f t="shared" ref="Q4836:R4851" si="484">Q4835+0.001</f>
        <v>95.202000000000012</v>
      </c>
      <c r="R4836" s="49">
        <f t="shared" si="484"/>
        <v>96.102000000000004</v>
      </c>
    </row>
    <row r="4837" spans="12:18" hidden="1">
      <c r="L4837" s="71"/>
      <c r="M4837" s="48">
        <v>90.3</v>
      </c>
      <c r="N4837" s="49">
        <f t="shared" si="482"/>
        <v>91.60599999999998</v>
      </c>
      <c r="O4837" s="49">
        <f t="shared" si="483"/>
        <v>93.004499999999979</v>
      </c>
      <c r="P4837" s="49">
        <f t="shared" si="483"/>
        <v>94.204499999999982</v>
      </c>
      <c r="Q4837" s="49">
        <f t="shared" si="484"/>
        <v>95.203000000000017</v>
      </c>
      <c r="R4837" s="49">
        <f t="shared" si="484"/>
        <v>96.103000000000009</v>
      </c>
    </row>
    <row r="4838" spans="12:18" hidden="1">
      <c r="L4838" s="71"/>
      <c r="M4838" s="48">
        <v>90.4</v>
      </c>
      <c r="N4838" s="49">
        <f t="shared" si="482"/>
        <v>91.607999999999976</v>
      </c>
      <c r="O4838" s="49">
        <f t="shared" si="483"/>
        <v>93.005999999999972</v>
      </c>
      <c r="P4838" s="49">
        <f t="shared" si="483"/>
        <v>94.205999999999975</v>
      </c>
      <c r="Q4838" s="49">
        <f t="shared" si="484"/>
        <v>95.204000000000022</v>
      </c>
      <c r="R4838" s="49">
        <f t="shared" si="484"/>
        <v>96.104000000000013</v>
      </c>
    </row>
    <row r="4839" spans="12:18" hidden="1">
      <c r="L4839" s="71"/>
      <c r="M4839" s="48">
        <v>90.5</v>
      </c>
      <c r="N4839" s="49">
        <f t="shared" si="482"/>
        <v>91.609999999999971</v>
      </c>
      <c r="O4839" s="49">
        <f t="shared" si="483"/>
        <v>93.007499999999965</v>
      </c>
      <c r="P4839" s="49">
        <f t="shared" si="483"/>
        <v>94.207499999999968</v>
      </c>
      <c r="Q4839" s="49">
        <f t="shared" si="484"/>
        <v>95.205000000000027</v>
      </c>
      <c r="R4839" s="49">
        <f t="shared" si="484"/>
        <v>96.105000000000018</v>
      </c>
    </row>
    <row r="4840" spans="12:18" hidden="1">
      <c r="L4840" s="71"/>
      <c r="M4840" s="48">
        <v>90.6</v>
      </c>
      <c r="N4840" s="49">
        <f t="shared" si="482"/>
        <v>91.611999999999966</v>
      </c>
      <c r="O4840" s="49">
        <f t="shared" si="483"/>
        <v>93.008999999999958</v>
      </c>
      <c r="P4840" s="49">
        <f t="shared" si="483"/>
        <v>94.208999999999961</v>
      </c>
      <c r="Q4840" s="49">
        <f t="shared" si="484"/>
        <v>95.206000000000031</v>
      </c>
      <c r="R4840" s="49">
        <f t="shared" si="484"/>
        <v>96.106000000000023</v>
      </c>
    </row>
    <row r="4841" spans="12:18" hidden="1">
      <c r="L4841" s="71"/>
      <c r="M4841" s="48">
        <v>90.7</v>
      </c>
      <c r="N4841" s="49">
        <f t="shared" si="482"/>
        <v>91.613999999999962</v>
      </c>
      <c r="O4841" s="49">
        <f t="shared" si="483"/>
        <v>93.010499999999951</v>
      </c>
      <c r="P4841" s="49">
        <f t="shared" si="483"/>
        <v>94.210499999999954</v>
      </c>
      <c r="Q4841" s="49">
        <f t="shared" si="484"/>
        <v>95.207000000000036</v>
      </c>
      <c r="R4841" s="49">
        <f t="shared" si="484"/>
        <v>96.107000000000028</v>
      </c>
    </row>
    <row r="4842" spans="12:18" hidden="1">
      <c r="L4842" s="71"/>
      <c r="M4842" s="48">
        <v>90.8</v>
      </c>
      <c r="N4842" s="49">
        <f t="shared" si="482"/>
        <v>91.615999999999957</v>
      </c>
      <c r="O4842" s="49">
        <f t="shared" si="483"/>
        <v>93.011999999999944</v>
      </c>
      <c r="P4842" s="49">
        <f t="shared" si="483"/>
        <v>94.211999999999946</v>
      </c>
      <c r="Q4842" s="49">
        <f t="shared" si="484"/>
        <v>95.208000000000041</v>
      </c>
      <c r="R4842" s="49">
        <f t="shared" si="484"/>
        <v>96.108000000000033</v>
      </c>
    </row>
    <row r="4843" spans="12:18" hidden="1">
      <c r="L4843" s="71"/>
      <c r="M4843" s="48">
        <v>90.9</v>
      </c>
      <c r="N4843" s="49">
        <f t="shared" si="482"/>
        <v>91.617999999999952</v>
      </c>
      <c r="O4843" s="49">
        <f t="shared" si="483"/>
        <v>93.013499999999937</v>
      </c>
      <c r="P4843" s="49">
        <f t="shared" si="483"/>
        <v>94.213499999999939</v>
      </c>
      <c r="Q4843" s="49">
        <f t="shared" si="484"/>
        <v>95.209000000000046</v>
      </c>
      <c r="R4843" s="49">
        <f t="shared" si="484"/>
        <v>96.109000000000037</v>
      </c>
    </row>
    <row r="4844" spans="12:18" hidden="1">
      <c r="L4844" s="71"/>
      <c r="M4844" s="48">
        <v>91</v>
      </c>
      <c r="N4844" s="49">
        <f t="shared" si="482"/>
        <v>91.619999999999948</v>
      </c>
      <c r="O4844" s="49">
        <f t="shared" si="483"/>
        <v>93.01499999999993</v>
      </c>
      <c r="P4844" s="49">
        <f t="shared" si="483"/>
        <v>94.214999999999932</v>
      </c>
      <c r="Q4844" s="49">
        <f t="shared" si="484"/>
        <v>95.210000000000051</v>
      </c>
      <c r="R4844" s="49">
        <f t="shared" si="484"/>
        <v>96.110000000000042</v>
      </c>
    </row>
    <row r="4845" spans="12:18" hidden="1">
      <c r="L4845" s="71"/>
      <c r="M4845" s="48">
        <v>91.1</v>
      </c>
      <c r="N4845" s="49">
        <f t="shared" si="482"/>
        <v>91.621999999999943</v>
      </c>
      <c r="O4845" s="49">
        <f t="shared" si="483"/>
        <v>93.016499999999922</v>
      </c>
      <c r="P4845" s="49">
        <f t="shared" si="483"/>
        <v>94.216499999999925</v>
      </c>
      <c r="Q4845" s="49">
        <f t="shared" si="484"/>
        <v>95.211000000000055</v>
      </c>
      <c r="R4845" s="49">
        <f t="shared" si="484"/>
        <v>96.111000000000047</v>
      </c>
    </row>
    <row r="4846" spans="12:18" hidden="1">
      <c r="L4846" s="71"/>
      <c r="M4846" s="48">
        <v>91.2</v>
      </c>
      <c r="N4846" s="49">
        <f t="shared" si="482"/>
        <v>91.623999999999938</v>
      </c>
      <c r="O4846" s="49">
        <f t="shared" si="483"/>
        <v>93.017999999999915</v>
      </c>
      <c r="P4846" s="49">
        <f t="shared" si="483"/>
        <v>94.217999999999918</v>
      </c>
      <c r="Q4846" s="49">
        <f t="shared" si="484"/>
        <v>95.21200000000006</v>
      </c>
      <c r="R4846" s="49">
        <f t="shared" si="484"/>
        <v>96.112000000000052</v>
      </c>
    </row>
    <row r="4847" spans="12:18" hidden="1">
      <c r="L4847" s="71"/>
      <c r="M4847" s="48">
        <v>91.3</v>
      </c>
      <c r="N4847" s="49">
        <f t="shared" si="482"/>
        <v>91.625999999999934</v>
      </c>
      <c r="O4847" s="49">
        <f t="shared" si="483"/>
        <v>93.019499999999908</v>
      </c>
      <c r="P4847" s="49">
        <f t="shared" si="483"/>
        <v>94.219499999999911</v>
      </c>
      <c r="Q4847" s="49">
        <f t="shared" si="484"/>
        <v>95.213000000000065</v>
      </c>
      <c r="R4847" s="49">
        <f t="shared" si="484"/>
        <v>96.113000000000056</v>
      </c>
    </row>
    <row r="4848" spans="12:18" hidden="1">
      <c r="L4848" s="71"/>
      <c r="M4848" s="48">
        <v>91.4</v>
      </c>
      <c r="N4848" s="49">
        <f t="shared" si="482"/>
        <v>91.627999999999929</v>
      </c>
      <c r="O4848" s="49">
        <f t="shared" si="483"/>
        <v>93.020999999999901</v>
      </c>
      <c r="P4848" s="49">
        <f t="shared" si="483"/>
        <v>94.220999999999904</v>
      </c>
      <c r="Q4848" s="49">
        <f t="shared" si="484"/>
        <v>95.21400000000007</v>
      </c>
      <c r="R4848" s="49">
        <f t="shared" si="484"/>
        <v>96.114000000000061</v>
      </c>
    </row>
    <row r="4849" spans="12:18" hidden="1">
      <c r="L4849" s="71"/>
      <c r="M4849" s="48">
        <v>91.5</v>
      </c>
      <c r="N4849" s="49">
        <f t="shared" si="482"/>
        <v>91.629999999999924</v>
      </c>
      <c r="O4849" s="49">
        <f t="shared" si="483"/>
        <v>93.022499999999894</v>
      </c>
      <c r="P4849" s="49">
        <f t="shared" si="483"/>
        <v>94.222499999999897</v>
      </c>
      <c r="Q4849" s="49">
        <f t="shared" si="484"/>
        <v>95.215000000000074</v>
      </c>
      <c r="R4849" s="49">
        <f t="shared" si="484"/>
        <v>96.115000000000066</v>
      </c>
    </row>
    <row r="4850" spans="12:18" hidden="1">
      <c r="L4850" s="71"/>
      <c r="M4850" s="48">
        <v>91.6</v>
      </c>
      <c r="N4850" s="49">
        <f t="shared" si="482"/>
        <v>91.63199999999992</v>
      </c>
      <c r="O4850" s="49">
        <f t="shared" si="483"/>
        <v>93.023999999999887</v>
      </c>
      <c r="P4850" s="49">
        <f t="shared" si="483"/>
        <v>94.22399999999989</v>
      </c>
      <c r="Q4850" s="49">
        <f t="shared" si="484"/>
        <v>95.216000000000079</v>
      </c>
      <c r="R4850" s="49">
        <f t="shared" si="484"/>
        <v>96.116000000000071</v>
      </c>
    </row>
    <row r="4851" spans="12:18" hidden="1">
      <c r="L4851" s="71"/>
      <c r="M4851" s="48">
        <v>91.7</v>
      </c>
      <c r="N4851" s="49">
        <f t="shared" si="482"/>
        <v>91.633999999999915</v>
      </c>
      <c r="O4851" s="49">
        <f t="shared" si="483"/>
        <v>93.02549999999988</v>
      </c>
      <c r="P4851" s="49">
        <f t="shared" si="483"/>
        <v>94.225499999999883</v>
      </c>
      <c r="Q4851" s="49">
        <f t="shared" si="484"/>
        <v>95.217000000000084</v>
      </c>
      <c r="R4851" s="49">
        <f t="shared" si="484"/>
        <v>96.117000000000075</v>
      </c>
    </row>
    <row r="4852" spans="12:18" hidden="1">
      <c r="L4852" s="71"/>
      <c r="M4852" s="48">
        <v>91.8</v>
      </c>
      <c r="N4852" s="49">
        <f t="shared" si="482"/>
        <v>91.63599999999991</v>
      </c>
      <c r="O4852" s="49">
        <f t="shared" ref="O4852:P4867" si="485">O4851+0.0015</f>
        <v>93.026999999999873</v>
      </c>
      <c r="P4852" s="49">
        <f t="shared" si="485"/>
        <v>94.226999999999876</v>
      </c>
      <c r="Q4852" s="49">
        <f t="shared" ref="Q4852:R4867" si="486">Q4851+0.001</f>
        <v>95.218000000000089</v>
      </c>
      <c r="R4852" s="49">
        <f t="shared" si="486"/>
        <v>96.11800000000008</v>
      </c>
    </row>
    <row r="4853" spans="12:18" hidden="1">
      <c r="L4853" s="71"/>
      <c r="M4853" s="48">
        <v>91.9</v>
      </c>
      <c r="N4853" s="49">
        <f t="shared" si="482"/>
        <v>91.637999999999906</v>
      </c>
      <c r="O4853" s="49">
        <f t="shared" si="485"/>
        <v>93.028499999999866</v>
      </c>
      <c r="P4853" s="49">
        <f t="shared" si="485"/>
        <v>94.228499999999869</v>
      </c>
      <c r="Q4853" s="49">
        <f t="shared" si="486"/>
        <v>95.219000000000094</v>
      </c>
      <c r="R4853" s="49">
        <f t="shared" si="486"/>
        <v>96.119000000000085</v>
      </c>
    </row>
    <row r="4854" spans="12:18" hidden="1">
      <c r="L4854" s="71"/>
      <c r="M4854" s="48">
        <v>92</v>
      </c>
      <c r="N4854" s="49">
        <f t="shared" si="482"/>
        <v>91.639999999999901</v>
      </c>
      <c r="O4854" s="49">
        <f t="shared" si="485"/>
        <v>93.029999999999859</v>
      </c>
      <c r="P4854" s="49">
        <f t="shared" si="485"/>
        <v>94.229999999999862</v>
      </c>
      <c r="Q4854" s="49">
        <f t="shared" si="486"/>
        <v>95.220000000000098</v>
      </c>
      <c r="R4854" s="49">
        <f t="shared" si="486"/>
        <v>96.12000000000009</v>
      </c>
    </row>
    <row r="4855" spans="12:18" hidden="1">
      <c r="L4855" s="71"/>
      <c r="M4855" s="48">
        <v>92.1</v>
      </c>
      <c r="N4855" s="49">
        <f t="shared" si="482"/>
        <v>91.641999999999896</v>
      </c>
      <c r="O4855" s="49">
        <f t="shared" si="485"/>
        <v>93.031499999999852</v>
      </c>
      <c r="P4855" s="49">
        <f t="shared" si="485"/>
        <v>94.231499999999855</v>
      </c>
      <c r="Q4855" s="49">
        <f t="shared" si="486"/>
        <v>95.221000000000103</v>
      </c>
      <c r="R4855" s="49">
        <f t="shared" si="486"/>
        <v>96.121000000000095</v>
      </c>
    </row>
    <row r="4856" spans="12:18" hidden="1">
      <c r="L4856" s="71"/>
      <c r="M4856" s="48">
        <v>92.2</v>
      </c>
      <c r="N4856" s="49">
        <f t="shared" si="482"/>
        <v>91.643999999999892</v>
      </c>
      <c r="O4856" s="49">
        <f t="shared" si="485"/>
        <v>93.032999999999845</v>
      </c>
      <c r="P4856" s="49">
        <f t="shared" si="485"/>
        <v>94.232999999999848</v>
      </c>
      <c r="Q4856" s="49">
        <f t="shared" si="486"/>
        <v>95.222000000000108</v>
      </c>
      <c r="R4856" s="49">
        <f t="shared" si="486"/>
        <v>96.122000000000099</v>
      </c>
    </row>
    <row r="4857" spans="12:18" hidden="1">
      <c r="L4857" s="71"/>
      <c r="M4857" s="48">
        <v>92.3</v>
      </c>
      <c r="N4857" s="49">
        <f t="shared" si="482"/>
        <v>91.645999999999887</v>
      </c>
      <c r="O4857" s="49">
        <f t="shared" si="485"/>
        <v>93.034499999999838</v>
      </c>
      <c r="P4857" s="49">
        <f t="shared" si="485"/>
        <v>94.234499999999841</v>
      </c>
      <c r="Q4857" s="49">
        <f t="shared" si="486"/>
        <v>95.223000000000113</v>
      </c>
      <c r="R4857" s="49">
        <f t="shared" si="486"/>
        <v>96.123000000000104</v>
      </c>
    </row>
    <row r="4858" spans="12:18" hidden="1">
      <c r="L4858" s="71"/>
      <c r="M4858" s="48">
        <v>92.4</v>
      </c>
      <c r="N4858" s="49">
        <f t="shared" si="482"/>
        <v>91.647999999999882</v>
      </c>
      <c r="O4858" s="49">
        <f t="shared" si="485"/>
        <v>93.035999999999831</v>
      </c>
      <c r="P4858" s="49">
        <f t="shared" si="485"/>
        <v>94.235999999999834</v>
      </c>
      <c r="Q4858" s="49">
        <f t="shared" si="486"/>
        <v>95.224000000000117</v>
      </c>
      <c r="R4858" s="49">
        <f t="shared" si="486"/>
        <v>96.124000000000109</v>
      </c>
    </row>
    <row r="4859" spans="12:18" hidden="1">
      <c r="L4859" s="71"/>
      <c r="M4859" s="48">
        <v>92.5</v>
      </c>
      <c r="N4859" s="49">
        <f t="shared" si="482"/>
        <v>91.649999999999878</v>
      </c>
      <c r="O4859" s="49">
        <f t="shared" si="485"/>
        <v>93.037499999999824</v>
      </c>
      <c r="P4859" s="49">
        <f t="shared" si="485"/>
        <v>94.237499999999827</v>
      </c>
      <c r="Q4859" s="49">
        <f t="shared" si="486"/>
        <v>95.225000000000122</v>
      </c>
      <c r="R4859" s="49">
        <f t="shared" si="486"/>
        <v>96.125000000000114</v>
      </c>
    </row>
    <row r="4860" spans="12:18" hidden="1">
      <c r="L4860" s="71"/>
      <c r="M4860" s="48">
        <v>92.6</v>
      </c>
      <c r="N4860" s="49">
        <f t="shared" si="482"/>
        <v>91.651999999999873</v>
      </c>
      <c r="O4860" s="49">
        <f t="shared" si="485"/>
        <v>93.038999999999817</v>
      </c>
      <c r="P4860" s="49">
        <f t="shared" si="485"/>
        <v>94.23899999999982</v>
      </c>
      <c r="Q4860" s="49">
        <f t="shared" si="486"/>
        <v>95.226000000000127</v>
      </c>
      <c r="R4860" s="49">
        <f t="shared" si="486"/>
        <v>96.126000000000118</v>
      </c>
    </row>
    <row r="4861" spans="12:18" hidden="1">
      <c r="L4861" s="71"/>
      <c r="M4861" s="48">
        <v>92.7</v>
      </c>
      <c r="N4861" s="49">
        <f t="shared" si="482"/>
        <v>91.653999999999868</v>
      </c>
      <c r="O4861" s="49">
        <f t="shared" si="485"/>
        <v>93.04049999999981</v>
      </c>
      <c r="P4861" s="49">
        <f t="shared" si="485"/>
        <v>94.240499999999813</v>
      </c>
      <c r="Q4861" s="49">
        <f t="shared" si="486"/>
        <v>95.227000000000132</v>
      </c>
      <c r="R4861" s="49">
        <f t="shared" si="486"/>
        <v>96.127000000000123</v>
      </c>
    </row>
    <row r="4862" spans="12:18" hidden="1">
      <c r="L4862" s="71"/>
      <c r="M4862" s="48">
        <v>92.8</v>
      </c>
      <c r="N4862" s="49">
        <f t="shared" si="482"/>
        <v>91.655999999999864</v>
      </c>
      <c r="O4862" s="49">
        <f t="shared" si="485"/>
        <v>93.041999999999803</v>
      </c>
      <c r="P4862" s="49">
        <f t="shared" si="485"/>
        <v>94.241999999999805</v>
      </c>
      <c r="Q4862" s="49">
        <f t="shared" si="486"/>
        <v>95.228000000000137</v>
      </c>
      <c r="R4862" s="49">
        <f t="shared" si="486"/>
        <v>96.128000000000128</v>
      </c>
    </row>
    <row r="4863" spans="12:18" hidden="1">
      <c r="L4863" s="71"/>
      <c r="M4863" s="48">
        <v>92.9</v>
      </c>
      <c r="N4863" s="49">
        <f t="shared" si="482"/>
        <v>91.657999999999859</v>
      </c>
      <c r="O4863" s="49">
        <f t="shared" si="485"/>
        <v>93.043499999999796</v>
      </c>
      <c r="P4863" s="49">
        <f t="shared" si="485"/>
        <v>94.243499999999798</v>
      </c>
      <c r="Q4863" s="49">
        <f t="shared" si="486"/>
        <v>95.229000000000141</v>
      </c>
      <c r="R4863" s="49">
        <f t="shared" si="486"/>
        <v>96.129000000000133</v>
      </c>
    </row>
    <row r="4864" spans="12:18" hidden="1">
      <c r="L4864" s="71"/>
      <c r="M4864" s="48">
        <v>93</v>
      </c>
      <c r="N4864" s="49">
        <f t="shared" si="482"/>
        <v>91.659999999999854</v>
      </c>
      <c r="O4864" s="49">
        <f t="shared" si="485"/>
        <v>93.044999999999789</v>
      </c>
      <c r="P4864" s="49">
        <f t="shared" si="485"/>
        <v>94.244999999999791</v>
      </c>
      <c r="Q4864" s="49">
        <f t="shared" si="486"/>
        <v>95.230000000000146</v>
      </c>
      <c r="R4864" s="49">
        <f t="shared" si="486"/>
        <v>96.130000000000138</v>
      </c>
    </row>
    <row r="4865" spans="12:18" hidden="1">
      <c r="L4865" s="71"/>
      <c r="M4865" s="48">
        <v>93.1</v>
      </c>
      <c r="N4865" s="49">
        <f t="shared" si="482"/>
        <v>91.66199999999985</v>
      </c>
      <c r="O4865" s="49">
        <f t="shared" si="485"/>
        <v>93.046499999999781</v>
      </c>
      <c r="P4865" s="49">
        <f t="shared" si="485"/>
        <v>94.246499999999784</v>
      </c>
      <c r="Q4865" s="49">
        <f t="shared" si="486"/>
        <v>95.231000000000151</v>
      </c>
      <c r="R4865" s="49">
        <f t="shared" si="486"/>
        <v>96.131000000000142</v>
      </c>
    </row>
    <row r="4866" spans="12:18" hidden="1">
      <c r="L4866" s="71"/>
      <c r="M4866" s="48">
        <v>93.2</v>
      </c>
      <c r="N4866" s="49">
        <f t="shared" si="482"/>
        <v>91.663999999999845</v>
      </c>
      <c r="O4866" s="49">
        <f t="shared" si="485"/>
        <v>93.047999999999774</v>
      </c>
      <c r="P4866" s="49">
        <f t="shared" si="485"/>
        <v>94.247999999999777</v>
      </c>
      <c r="Q4866" s="49">
        <f t="shared" si="486"/>
        <v>95.232000000000156</v>
      </c>
      <c r="R4866" s="49">
        <f t="shared" si="486"/>
        <v>96.132000000000147</v>
      </c>
    </row>
    <row r="4867" spans="12:18" hidden="1">
      <c r="L4867" s="71"/>
      <c r="M4867" s="48">
        <v>93.3</v>
      </c>
      <c r="N4867" s="49">
        <f t="shared" si="482"/>
        <v>91.66599999999984</v>
      </c>
      <c r="O4867" s="49">
        <f t="shared" si="485"/>
        <v>93.049499999999767</v>
      </c>
      <c r="P4867" s="49">
        <f t="shared" si="485"/>
        <v>94.24949999999977</v>
      </c>
      <c r="Q4867" s="49">
        <f t="shared" si="486"/>
        <v>95.23300000000016</v>
      </c>
      <c r="R4867" s="49">
        <f t="shared" si="486"/>
        <v>96.133000000000152</v>
      </c>
    </row>
    <row r="4868" spans="12:18" hidden="1">
      <c r="L4868" s="71"/>
      <c r="M4868" s="48">
        <v>93.4</v>
      </c>
      <c r="N4868" s="49">
        <f t="shared" si="482"/>
        <v>91.667999999999836</v>
      </c>
      <c r="O4868" s="49">
        <f t="shared" ref="O4868:P4883" si="487">O4867+0.0015</f>
        <v>93.05099999999976</v>
      </c>
      <c r="P4868" s="49">
        <f t="shared" si="487"/>
        <v>94.250999999999763</v>
      </c>
      <c r="Q4868" s="49">
        <f t="shared" ref="Q4868:R4883" si="488">Q4867+0.001</f>
        <v>95.234000000000165</v>
      </c>
      <c r="R4868" s="49">
        <f t="shared" si="488"/>
        <v>96.134000000000157</v>
      </c>
    </row>
    <row r="4869" spans="12:18" hidden="1">
      <c r="L4869" s="71"/>
      <c r="M4869" s="48">
        <v>93.5</v>
      </c>
      <c r="N4869" s="49">
        <f t="shared" si="482"/>
        <v>91.669999999999831</v>
      </c>
      <c r="O4869" s="49">
        <f t="shared" si="487"/>
        <v>93.052499999999753</v>
      </c>
      <c r="P4869" s="49">
        <f t="shared" si="487"/>
        <v>94.252499999999756</v>
      </c>
      <c r="Q4869" s="49">
        <f t="shared" si="488"/>
        <v>95.23500000000017</v>
      </c>
      <c r="R4869" s="49">
        <f t="shared" si="488"/>
        <v>96.135000000000161</v>
      </c>
    </row>
    <row r="4870" spans="12:18" hidden="1">
      <c r="L4870" s="71"/>
      <c r="M4870" s="48">
        <v>93.6</v>
      </c>
      <c r="N4870" s="49">
        <f t="shared" si="482"/>
        <v>91.671999999999827</v>
      </c>
      <c r="O4870" s="49">
        <f t="shared" si="487"/>
        <v>93.053999999999746</v>
      </c>
      <c r="P4870" s="49">
        <f t="shared" si="487"/>
        <v>94.253999999999749</v>
      </c>
      <c r="Q4870" s="49">
        <f t="shared" si="488"/>
        <v>95.236000000000175</v>
      </c>
      <c r="R4870" s="49">
        <f t="shared" si="488"/>
        <v>96.136000000000166</v>
      </c>
    </row>
    <row r="4871" spans="12:18" hidden="1">
      <c r="L4871" s="71"/>
      <c r="M4871" s="48">
        <v>93.7</v>
      </c>
      <c r="N4871" s="49">
        <f t="shared" si="482"/>
        <v>91.673999999999822</v>
      </c>
      <c r="O4871" s="49">
        <f t="shared" si="487"/>
        <v>93.055499999999739</v>
      </c>
      <c r="P4871" s="49">
        <f t="shared" si="487"/>
        <v>94.255499999999742</v>
      </c>
      <c r="Q4871" s="49">
        <f t="shared" si="488"/>
        <v>95.23700000000018</v>
      </c>
      <c r="R4871" s="49">
        <f t="shared" si="488"/>
        <v>96.137000000000171</v>
      </c>
    </row>
    <row r="4872" spans="12:18" hidden="1">
      <c r="L4872" s="71"/>
      <c r="M4872" s="48">
        <v>93.8</v>
      </c>
      <c r="N4872" s="49">
        <f t="shared" si="482"/>
        <v>91.675999999999817</v>
      </c>
      <c r="O4872" s="49">
        <f t="shared" si="487"/>
        <v>93.056999999999732</v>
      </c>
      <c r="P4872" s="49">
        <f t="shared" si="487"/>
        <v>94.256999999999735</v>
      </c>
      <c r="Q4872" s="49">
        <f t="shared" si="488"/>
        <v>95.238000000000184</v>
      </c>
      <c r="R4872" s="49">
        <f t="shared" si="488"/>
        <v>96.138000000000176</v>
      </c>
    </row>
    <row r="4873" spans="12:18" hidden="1">
      <c r="L4873" s="71"/>
      <c r="M4873" s="48">
        <v>93.9</v>
      </c>
      <c r="N4873" s="49">
        <f t="shared" si="482"/>
        <v>91.677999999999813</v>
      </c>
      <c r="O4873" s="49">
        <f t="shared" si="487"/>
        <v>93.058499999999725</v>
      </c>
      <c r="P4873" s="49">
        <f t="shared" si="487"/>
        <v>94.258499999999728</v>
      </c>
      <c r="Q4873" s="49">
        <f t="shared" si="488"/>
        <v>95.239000000000189</v>
      </c>
      <c r="R4873" s="49">
        <f t="shared" si="488"/>
        <v>96.139000000000181</v>
      </c>
    </row>
    <row r="4874" spans="12:18" hidden="1">
      <c r="L4874" s="71"/>
      <c r="M4874" s="48">
        <v>94</v>
      </c>
      <c r="N4874" s="49">
        <f t="shared" si="482"/>
        <v>91.679999999999808</v>
      </c>
      <c r="O4874" s="49">
        <f t="shared" si="487"/>
        <v>93.059999999999718</v>
      </c>
      <c r="P4874" s="49">
        <f t="shared" si="487"/>
        <v>94.259999999999721</v>
      </c>
      <c r="Q4874" s="49">
        <f t="shared" si="488"/>
        <v>95.240000000000194</v>
      </c>
      <c r="R4874" s="49">
        <f t="shared" si="488"/>
        <v>96.140000000000185</v>
      </c>
    </row>
    <row r="4875" spans="12:18" hidden="1">
      <c r="L4875" s="71"/>
      <c r="M4875" s="48">
        <v>94.1</v>
      </c>
      <c r="N4875" s="49">
        <f t="shared" si="482"/>
        <v>91.681999999999803</v>
      </c>
      <c r="O4875" s="49">
        <f t="shared" si="487"/>
        <v>93.061499999999711</v>
      </c>
      <c r="P4875" s="49">
        <f t="shared" si="487"/>
        <v>94.261499999999714</v>
      </c>
      <c r="Q4875" s="49">
        <f t="shared" si="488"/>
        <v>95.241000000000199</v>
      </c>
      <c r="R4875" s="49">
        <f t="shared" si="488"/>
        <v>96.14100000000019</v>
      </c>
    </row>
    <row r="4876" spans="12:18" hidden="1">
      <c r="L4876" s="71"/>
      <c r="M4876" s="48">
        <v>94.2</v>
      </c>
      <c r="N4876" s="49">
        <f t="shared" si="482"/>
        <v>91.683999999999799</v>
      </c>
      <c r="O4876" s="49">
        <f t="shared" si="487"/>
        <v>93.062999999999704</v>
      </c>
      <c r="P4876" s="49">
        <f t="shared" si="487"/>
        <v>94.262999999999707</v>
      </c>
      <c r="Q4876" s="49">
        <f t="shared" si="488"/>
        <v>95.242000000000203</v>
      </c>
      <c r="R4876" s="49">
        <f t="shared" si="488"/>
        <v>96.142000000000195</v>
      </c>
    </row>
    <row r="4877" spans="12:18" hidden="1">
      <c r="L4877" s="71"/>
      <c r="M4877" s="48">
        <v>94.3</v>
      </c>
      <c r="N4877" s="49">
        <f t="shared" si="482"/>
        <v>91.685999999999794</v>
      </c>
      <c r="O4877" s="49">
        <f t="shared" si="487"/>
        <v>93.064499999999697</v>
      </c>
      <c r="P4877" s="49">
        <f t="shared" si="487"/>
        <v>94.2644999999997</v>
      </c>
      <c r="Q4877" s="49">
        <f t="shared" si="488"/>
        <v>95.243000000000208</v>
      </c>
      <c r="R4877" s="49">
        <f t="shared" si="488"/>
        <v>96.1430000000002</v>
      </c>
    </row>
    <row r="4878" spans="12:18" hidden="1">
      <c r="L4878" s="71"/>
      <c r="M4878" s="48">
        <v>94.4</v>
      </c>
      <c r="N4878" s="49">
        <f t="shared" si="482"/>
        <v>91.687999999999789</v>
      </c>
      <c r="O4878" s="49">
        <f t="shared" si="487"/>
        <v>93.06599999999969</v>
      </c>
      <c r="P4878" s="49">
        <f t="shared" si="487"/>
        <v>94.265999999999693</v>
      </c>
      <c r="Q4878" s="49">
        <f t="shared" si="488"/>
        <v>95.244000000000213</v>
      </c>
      <c r="R4878" s="49">
        <f t="shared" si="488"/>
        <v>96.144000000000204</v>
      </c>
    </row>
    <row r="4879" spans="12:18" hidden="1">
      <c r="L4879" s="71"/>
      <c r="M4879" s="48">
        <v>94.5</v>
      </c>
      <c r="N4879" s="49">
        <f t="shared" si="482"/>
        <v>91.689999999999785</v>
      </c>
      <c r="O4879" s="49">
        <f t="shared" si="487"/>
        <v>93.067499999999683</v>
      </c>
      <c r="P4879" s="49">
        <f t="shared" si="487"/>
        <v>94.267499999999686</v>
      </c>
      <c r="Q4879" s="49">
        <f t="shared" si="488"/>
        <v>95.245000000000218</v>
      </c>
      <c r="R4879" s="49">
        <f t="shared" si="488"/>
        <v>96.145000000000209</v>
      </c>
    </row>
    <row r="4880" spans="12:18" hidden="1">
      <c r="L4880" s="71"/>
      <c r="M4880" s="48">
        <v>94.6</v>
      </c>
      <c r="N4880" s="49">
        <f t="shared" si="482"/>
        <v>91.69199999999978</v>
      </c>
      <c r="O4880" s="49">
        <f t="shared" si="487"/>
        <v>93.068999999999676</v>
      </c>
      <c r="P4880" s="49">
        <f t="shared" si="487"/>
        <v>94.268999999999679</v>
      </c>
      <c r="Q4880" s="49">
        <f t="shared" si="488"/>
        <v>95.246000000000222</v>
      </c>
      <c r="R4880" s="49">
        <f t="shared" si="488"/>
        <v>96.146000000000214</v>
      </c>
    </row>
    <row r="4881" spans="12:18" hidden="1">
      <c r="L4881" s="71"/>
      <c r="M4881" s="48">
        <v>94.7</v>
      </c>
      <c r="N4881" s="49">
        <f t="shared" si="482"/>
        <v>91.693999999999775</v>
      </c>
      <c r="O4881" s="49">
        <f t="shared" si="487"/>
        <v>93.070499999999669</v>
      </c>
      <c r="P4881" s="49">
        <f t="shared" si="487"/>
        <v>94.270499999999672</v>
      </c>
      <c r="Q4881" s="49">
        <f t="shared" si="488"/>
        <v>95.247000000000227</v>
      </c>
      <c r="R4881" s="49">
        <f t="shared" si="488"/>
        <v>96.147000000000219</v>
      </c>
    </row>
    <row r="4882" spans="12:18" hidden="1">
      <c r="L4882" s="71"/>
      <c r="M4882" s="48">
        <v>94.8</v>
      </c>
      <c r="N4882" s="49">
        <f t="shared" si="482"/>
        <v>91.695999999999771</v>
      </c>
      <c r="O4882" s="49">
        <f t="shared" si="487"/>
        <v>93.071999999999662</v>
      </c>
      <c r="P4882" s="49">
        <f t="shared" si="487"/>
        <v>94.271999999999665</v>
      </c>
      <c r="Q4882" s="49">
        <f t="shared" si="488"/>
        <v>95.248000000000232</v>
      </c>
      <c r="R4882" s="49">
        <f t="shared" si="488"/>
        <v>96.148000000000224</v>
      </c>
    </row>
    <row r="4883" spans="12:18" hidden="1">
      <c r="L4883" s="71"/>
      <c r="M4883" s="48">
        <v>94.9</v>
      </c>
      <c r="N4883" s="49">
        <f t="shared" si="482"/>
        <v>91.697999999999766</v>
      </c>
      <c r="O4883" s="49">
        <f t="shared" si="487"/>
        <v>93.073499999999655</v>
      </c>
      <c r="P4883" s="49">
        <f t="shared" si="487"/>
        <v>94.273499999999657</v>
      </c>
      <c r="Q4883" s="49">
        <f t="shared" si="488"/>
        <v>95.249000000000237</v>
      </c>
      <c r="R4883" s="49">
        <f t="shared" si="488"/>
        <v>96.149000000000228</v>
      </c>
    </row>
    <row r="4884" spans="12:18" hidden="1">
      <c r="L4884" s="71"/>
      <c r="M4884" s="48">
        <v>95</v>
      </c>
      <c r="N4884" s="49">
        <f t="shared" si="482"/>
        <v>91.699999999999761</v>
      </c>
      <c r="O4884" s="49">
        <f t="shared" ref="O4884:P4899" si="489">O4883+0.0015</f>
        <v>93.074999999999648</v>
      </c>
      <c r="P4884" s="49">
        <f t="shared" si="489"/>
        <v>94.27499999999965</v>
      </c>
      <c r="Q4884" s="49">
        <f t="shared" ref="Q4884:R4899" si="490">Q4883+0.001</f>
        <v>95.250000000000242</v>
      </c>
      <c r="R4884" s="49">
        <f t="shared" si="490"/>
        <v>96.150000000000233</v>
      </c>
    </row>
    <row r="4885" spans="12:18" hidden="1">
      <c r="L4885" s="71"/>
      <c r="M4885" s="48">
        <v>95.1</v>
      </c>
      <c r="N4885" s="49">
        <f t="shared" si="482"/>
        <v>91.701999999999757</v>
      </c>
      <c r="O4885" s="49">
        <f t="shared" si="489"/>
        <v>93.076499999999641</v>
      </c>
      <c r="P4885" s="49">
        <f t="shared" si="489"/>
        <v>94.276499999999643</v>
      </c>
      <c r="Q4885" s="49">
        <f t="shared" si="490"/>
        <v>95.251000000000246</v>
      </c>
      <c r="R4885" s="49">
        <f t="shared" si="490"/>
        <v>96.151000000000238</v>
      </c>
    </row>
    <row r="4886" spans="12:18" hidden="1">
      <c r="L4886" s="71"/>
      <c r="M4886" s="48">
        <v>95.2</v>
      </c>
      <c r="N4886" s="49">
        <f t="shared" si="482"/>
        <v>91.703999999999752</v>
      </c>
      <c r="O4886" s="49">
        <f t="shared" si="489"/>
        <v>93.077999999999633</v>
      </c>
      <c r="P4886" s="49">
        <f t="shared" si="489"/>
        <v>94.277999999999636</v>
      </c>
      <c r="Q4886" s="49">
        <f t="shared" si="490"/>
        <v>95.252000000000251</v>
      </c>
      <c r="R4886" s="49">
        <f t="shared" si="490"/>
        <v>96.152000000000243</v>
      </c>
    </row>
    <row r="4887" spans="12:18" hidden="1">
      <c r="L4887" s="71"/>
      <c r="M4887" s="48">
        <v>95.3</v>
      </c>
      <c r="N4887" s="49">
        <f t="shared" si="482"/>
        <v>91.705999999999747</v>
      </c>
      <c r="O4887" s="49">
        <f t="shared" si="489"/>
        <v>93.079499999999626</v>
      </c>
      <c r="P4887" s="49">
        <f t="shared" si="489"/>
        <v>94.279499999999629</v>
      </c>
      <c r="Q4887" s="49">
        <f t="shared" si="490"/>
        <v>95.253000000000256</v>
      </c>
      <c r="R4887" s="49">
        <f t="shared" si="490"/>
        <v>96.153000000000247</v>
      </c>
    </row>
    <row r="4888" spans="12:18" hidden="1">
      <c r="L4888" s="71"/>
      <c r="M4888" s="48">
        <v>95.4</v>
      </c>
      <c r="N4888" s="49">
        <f t="shared" si="482"/>
        <v>91.707999999999743</v>
      </c>
      <c r="O4888" s="49">
        <f t="shared" si="489"/>
        <v>93.080999999999619</v>
      </c>
      <c r="P4888" s="49">
        <f t="shared" si="489"/>
        <v>94.280999999999622</v>
      </c>
      <c r="Q4888" s="49">
        <f t="shared" si="490"/>
        <v>95.254000000000261</v>
      </c>
      <c r="R4888" s="49">
        <f t="shared" si="490"/>
        <v>96.154000000000252</v>
      </c>
    </row>
    <row r="4889" spans="12:18" hidden="1">
      <c r="L4889" s="71"/>
      <c r="M4889" s="48">
        <v>95.5</v>
      </c>
      <c r="N4889" s="49">
        <f t="shared" si="482"/>
        <v>91.709999999999738</v>
      </c>
      <c r="O4889" s="49">
        <f t="shared" si="489"/>
        <v>93.082499999999612</v>
      </c>
      <c r="P4889" s="49">
        <f t="shared" si="489"/>
        <v>94.282499999999615</v>
      </c>
      <c r="Q4889" s="49">
        <f t="shared" si="490"/>
        <v>95.255000000000265</v>
      </c>
      <c r="R4889" s="49">
        <f t="shared" si="490"/>
        <v>96.155000000000257</v>
      </c>
    </row>
    <row r="4890" spans="12:18" hidden="1">
      <c r="L4890" s="71"/>
      <c r="M4890" s="48">
        <v>95.6</v>
      </c>
      <c r="N4890" s="49">
        <f t="shared" si="482"/>
        <v>91.711999999999733</v>
      </c>
      <c r="O4890" s="49">
        <f t="shared" si="489"/>
        <v>93.083999999999605</v>
      </c>
      <c r="P4890" s="49">
        <f t="shared" si="489"/>
        <v>94.283999999999608</v>
      </c>
      <c r="Q4890" s="49">
        <f t="shared" si="490"/>
        <v>95.25600000000027</v>
      </c>
      <c r="R4890" s="49">
        <f t="shared" si="490"/>
        <v>96.156000000000262</v>
      </c>
    </row>
    <row r="4891" spans="12:18" hidden="1">
      <c r="L4891" s="71"/>
      <c r="M4891" s="48">
        <v>95.7</v>
      </c>
      <c r="N4891" s="49">
        <f t="shared" si="482"/>
        <v>91.713999999999729</v>
      </c>
      <c r="O4891" s="49">
        <f t="shared" si="489"/>
        <v>93.085499999999598</v>
      </c>
      <c r="P4891" s="49">
        <f t="shared" si="489"/>
        <v>94.285499999999601</v>
      </c>
      <c r="Q4891" s="49">
        <f t="shared" si="490"/>
        <v>95.257000000000275</v>
      </c>
      <c r="R4891" s="49">
        <f t="shared" si="490"/>
        <v>96.157000000000266</v>
      </c>
    </row>
    <row r="4892" spans="12:18" hidden="1">
      <c r="L4892" s="71"/>
      <c r="M4892" s="48">
        <v>95.8</v>
      </c>
      <c r="N4892" s="49">
        <f t="shared" si="482"/>
        <v>91.715999999999724</v>
      </c>
      <c r="O4892" s="49">
        <f t="shared" si="489"/>
        <v>93.086999999999591</v>
      </c>
      <c r="P4892" s="49">
        <f t="shared" si="489"/>
        <v>94.286999999999594</v>
      </c>
      <c r="Q4892" s="49">
        <f t="shared" si="490"/>
        <v>95.25800000000028</v>
      </c>
      <c r="R4892" s="49">
        <f t="shared" si="490"/>
        <v>96.158000000000271</v>
      </c>
    </row>
    <row r="4893" spans="12:18" hidden="1">
      <c r="L4893" s="71"/>
      <c r="M4893" s="48">
        <v>95.9</v>
      </c>
      <c r="N4893" s="49">
        <f t="shared" si="482"/>
        <v>91.717999999999719</v>
      </c>
      <c r="O4893" s="49">
        <f t="shared" si="489"/>
        <v>93.088499999999584</v>
      </c>
      <c r="P4893" s="49">
        <f t="shared" si="489"/>
        <v>94.288499999999587</v>
      </c>
      <c r="Q4893" s="49">
        <f t="shared" si="490"/>
        <v>95.259000000000285</v>
      </c>
      <c r="R4893" s="49">
        <f t="shared" si="490"/>
        <v>96.159000000000276</v>
      </c>
    </row>
    <row r="4894" spans="12:18" hidden="1">
      <c r="L4894" s="71"/>
      <c r="M4894" s="48">
        <v>96</v>
      </c>
      <c r="N4894" s="49">
        <f t="shared" si="482"/>
        <v>91.719999999999715</v>
      </c>
      <c r="O4894" s="49">
        <f t="shared" si="489"/>
        <v>93.089999999999577</v>
      </c>
      <c r="P4894" s="49">
        <f t="shared" si="489"/>
        <v>94.28999999999958</v>
      </c>
      <c r="Q4894" s="49">
        <f t="shared" si="490"/>
        <v>95.260000000000289</v>
      </c>
      <c r="R4894" s="49">
        <f t="shared" si="490"/>
        <v>96.160000000000281</v>
      </c>
    </row>
    <row r="4895" spans="12:18" hidden="1">
      <c r="L4895" s="71"/>
      <c r="M4895" s="48">
        <v>96.1</v>
      </c>
      <c r="N4895" s="49">
        <f t="shared" si="482"/>
        <v>91.72199999999971</v>
      </c>
      <c r="O4895" s="49">
        <f t="shared" si="489"/>
        <v>93.09149999999957</v>
      </c>
      <c r="P4895" s="49">
        <f t="shared" si="489"/>
        <v>94.291499999999573</v>
      </c>
      <c r="Q4895" s="49">
        <f t="shared" si="490"/>
        <v>95.261000000000294</v>
      </c>
      <c r="R4895" s="49">
        <f t="shared" si="490"/>
        <v>96.161000000000286</v>
      </c>
    </row>
    <row r="4896" spans="12:18" hidden="1">
      <c r="L4896" s="71"/>
      <c r="M4896" s="48">
        <v>96.2</v>
      </c>
      <c r="N4896" s="49">
        <f t="shared" si="482"/>
        <v>91.723999999999705</v>
      </c>
      <c r="O4896" s="49">
        <f t="shared" si="489"/>
        <v>93.092999999999563</v>
      </c>
      <c r="P4896" s="49">
        <f t="shared" si="489"/>
        <v>94.292999999999566</v>
      </c>
      <c r="Q4896" s="49">
        <f t="shared" si="490"/>
        <v>95.262000000000299</v>
      </c>
      <c r="R4896" s="49">
        <f t="shared" si="490"/>
        <v>96.16200000000029</v>
      </c>
    </row>
    <row r="4897" spans="12:18" hidden="1">
      <c r="L4897" s="71"/>
      <c r="M4897" s="48">
        <v>96.3</v>
      </c>
      <c r="N4897" s="49">
        <f t="shared" si="482"/>
        <v>91.725999999999701</v>
      </c>
      <c r="O4897" s="49">
        <f t="shared" si="489"/>
        <v>93.094499999999556</v>
      </c>
      <c r="P4897" s="49">
        <f t="shared" si="489"/>
        <v>94.294499999999559</v>
      </c>
      <c r="Q4897" s="49">
        <f t="shared" si="490"/>
        <v>95.263000000000304</v>
      </c>
      <c r="R4897" s="49">
        <f t="shared" si="490"/>
        <v>96.163000000000295</v>
      </c>
    </row>
    <row r="4898" spans="12:18" hidden="1">
      <c r="L4898" s="71"/>
      <c r="M4898" s="48">
        <v>96.4</v>
      </c>
      <c r="N4898" s="49">
        <f t="shared" si="482"/>
        <v>91.727999999999696</v>
      </c>
      <c r="O4898" s="49">
        <f t="shared" si="489"/>
        <v>93.095999999999549</v>
      </c>
      <c r="P4898" s="49">
        <f t="shared" si="489"/>
        <v>94.295999999999552</v>
      </c>
      <c r="Q4898" s="49">
        <f t="shared" si="490"/>
        <v>95.264000000000308</v>
      </c>
      <c r="R4898" s="49">
        <f t="shared" si="490"/>
        <v>96.1640000000003</v>
      </c>
    </row>
    <row r="4899" spans="12:18" hidden="1">
      <c r="L4899" s="71"/>
      <c r="M4899" s="48">
        <v>96.5</v>
      </c>
      <c r="N4899" s="49">
        <f t="shared" si="482"/>
        <v>91.729999999999691</v>
      </c>
      <c r="O4899" s="49">
        <f t="shared" si="489"/>
        <v>93.097499999999542</v>
      </c>
      <c r="P4899" s="49">
        <f t="shared" si="489"/>
        <v>94.297499999999545</v>
      </c>
      <c r="Q4899" s="49">
        <f t="shared" si="490"/>
        <v>95.265000000000313</v>
      </c>
      <c r="R4899" s="49">
        <f t="shared" si="490"/>
        <v>96.165000000000305</v>
      </c>
    </row>
    <row r="4900" spans="12:18" hidden="1">
      <c r="L4900" s="71"/>
      <c r="M4900" s="48">
        <v>96.6</v>
      </c>
      <c r="N4900" s="49">
        <f t="shared" ref="N4900:N4963" si="491">N4899+0.002</f>
        <v>91.731999999999687</v>
      </c>
      <c r="O4900" s="49">
        <f t="shared" ref="O4900:P4915" si="492">O4899+0.0015</f>
        <v>93.098999999999535</v>
      </c>
      <c r="P4900" s="49">
        <f t="shared" si="492"/>
        <v>94.298999999999538</v>
      </c>
      <c r="Q4900" s="49">
        <f t="shared" ref="Q4900:R4915" si="493">Q4899+0.001</f>
        <v>95.266000000000318</v>
      </c>
      <c r="R4900" s="49">
        <f t="shared" si="493"/>
        <v>96.166000000000309</v>
      </c>
    </row>
    <row r="4901" spans="12:18" hidden="1">
      <c r="L4901" s="71"/>
      <c r="M4901" s="48">
        <v>96.7</v>
      </c>
      <c r="N4901" s="49">
        <f t="shared" si="491"/>
        <v>91.733999999999682</v>
      </c>
      <c r="O4901" s="49">
        <f t="shared" si="492"/>
        <v>93.100499999999528</v>
      </c>
      <c r="P4901" s="49">
        <f t="shared" si="492"/>
        <v>94.300499999999531</v>
      </c>
      <c r="Q4901" s="49">
        <f t="shared" si="493"/>
        <v>95.267000000000323</v>
      </c>
      <c r="R4901" s="49">
        <f t="shared" si="493"/>
        <v>96.167000000000314</v>
      </c>
    </row>
    <row r="4902" spans="12:18" hidden="1">
      <c r="L4902" s="71"/>
      <c r="M4902" s="48">
        <v>96.8</v>
      </c>
      <c r="N4902" s="49">
        <f t="shared" si="491"/>
        <v>91.735999999999677</v>
      </c>
      <c r="O4902" s="49">
        <f t="shared" si="492"/>
        <v>93.101999999999521</v>
      </c>
      <c r="P4902" s="49">
        <f t="shared" si="492"/>
        <v>94.301999999999524</v>
      </c>
      <c r="Q4902" s="49">
        <f t="shared" si="493"/>
        <v>95.268000000000328</v>
      </c>
      <c r="R4902" s="49">
        <f t="shared" si="493"/>
        <v>96.168000000000319</v>
      </c>
    </row>
    <row r="4903" spans="12:18" hidden="1">
      <c r="L4903" s="71"/>
      <c r="M4903" s="48">
        <v>96.9</v>
      </c>
      <c r="N4903" s="49">
        <f t="shared" si="491"/>
        <v>91.737999999999673</v>
      </c>
      <c r="O4903" s="49">
        <f t="shared" si="492"/>
        <v>93.103499999999514</v>
      </c>
      <c r="P4903" s="49">
        <f t="shared" si="492"/>
        <v>94.303499999999516</v>
      </c>
      <c r="Q4903" s="49">
        <f t="shared" si="493"/>
        <v>95.269000000000332</v>
      </c>
      <c r="R4903" s="49">
        <f t="shared" si="493"/>
        <v>96.169000000000324</v>
      </c>
    </row>
    <row r="4904" spans="12:18" hidden="1">
      <c r="L4904" s="71"/>
      <c r="M4904" s="48">
        <v>97</v>
      </c>
      <c r="N4904" s="49">
        <f t="shared" si="491"/>
        <v>91.739999999999668</v>
      </c>
      <c r="O4904" s="49">
        <f t="shared" si="492"/>
        <v>93.104999999999507</v>
      </c>
      <c r="P4904" s="49">
        <f t="shared" si="492"/>
        <v>94.304999999999509</v>
      </c>
      <c r="Q4904" s="49">
        <f t="shared" si="493"/>
        <v>95.270000000000337</v>
      </c>
      <c r="R4904" s="49">
        <f t="shared" si="493"/>
        <v>96.170000000000329</v>
      </c>
    </row>
    <row r="4905" spans="12:18" hidden="1">
      <c r="L4905" s="71"/>
      <c r="M4905" s="48">
        <v>97.1</v>
      </c>
      <c r="N4905" s="49">
        <f t="shared" si="491"/>
        <v>91.741999999999663</v>
      </c>
      <c r="O4905" s="49">
        <f t="shared" si="492"/>
        <v>93.1064999999995</v>
      </c>
      <c r="P4905" s="49">
        <f t="shared" si="492"/>
        <v>94.306499999999502</v>
      </c>
      <c r="Q4905" s="49">
        <f t="shared" si="493"/>
        <v>95.271000000000342</v>
      </c>
      <c r="R4905" s="49">
        <f t="shared" si="493"/>
        <v>96.171000000000333</v>
      </c>
    </row>
    <row r="4906" spans="12:18" hidden="1">
      <c r="L4906" s="71"/>
      <c r="M4906" s="48">
        <v>97.2</v>
      </c>
      <c r="N4906" s="49">
        <f t="shared" si="491"/>
        <v>91.743999999999659</v>
      </c>
      <c r="O4906" s="49">
        <f t="shared" si="492"/>
        <v>93.107999999999493</v>
      </c>
      <c r="P4906" s="49">
        <f t="shared" si="492"/>
        <v>94.307999999999495</v>
      </c>
      <c r="Q4906" s="49">
        <f t="shared" si="493"/>
        <v>95.272000000000347</v>
      </c>
      <c r="R4906" s="49">
        <f t="shared" si="493"/>
        <v>96.172000000000338</v>
      </c>
    </row>
    <row r="4907" spans="12:18" hidden="1">
      <c r="L4907" s="71"/>
      <c r="M4907" s="48">
        <v>97.3</v>
      </c>
      <c r="N4907" s="49">
        <f t="shared" si="491"/>
        <v>91.745999999999654</v>
      </c>
      <c r="O4907" s="49">
        <f t="shared" si="492"/>
        <v>93.109499999999485</v>
      </c>
      <c r="P4907" s="49">
        <f t="shared" si="492"/>
        <v>94.309499999999488</v>
      </c>
      <c r="Q4907" s="49">
        <f t="shared" si="493"/>
        <v>95.273000000000351</v>
      </c>
      <c r="R4907" s="49">
        <f t="shared" si="493"/>
        <v>96.173000000000343</v>
      </c>
    </row>
    <row r="4908" spans="12:18" hidden="1">
      <c r="L4908" s="71"/>
      <c r="M4908" s="48">
        <v>97.4</v>
      </c>
      <c r="N4908" s="49">
        <f t="shared" si="491"/>
        <v>91.747999999999649</v>
      </c>
      <c r="O4908" s="49">
        <f t="shared" si="492"/>
        <v>93.110999999999478</v>
      </c>
      <c r="P4908" s="49">
        <f t="shared" si="492"/>
        <v>94.310999999999481</v>
      </c>
      <c r="Q4908" s="49">
        <f t="shared" si="493"/>
        <v>95.274000000000356</v>
      </c>
      <c r="R4908" s="49">
        <f t="shared" si="493"/>
        <v>96.174000000000348</v>
      </c>
    </row>
    <row r="4909" spans="12:18" hidden="1">
      <c r="L4909" s="71"/>
      <c r="M4909" s="48">
        <v>97.5</v>
      </c>
      <c r="N4909" s="49">
        <f t="shared" si="491"/>
        <v>91.749999999999645</v>
      </c>
      <c r="O4909" s="49">
        <f t="shared" si="492"/>
        <v>93.112499999999471</v>
      </c>
      <c r="P4909" s="49">
        <f t="shared" si="492"/>
        <v>94.312499999999474</v>
      </c>
      <c r="Q4909" s="49">
        <f t="shared" si="493"/>
        <v>95.275000000000361</v>
      </c>
      <c r="R4909" s="49">
        <f t="shared" si="493"/>
        <v>96.175000000000352</v>
      </c>
    </row>
    <row r="4910" spans="12:18" hidden="1">
      <c r="L4910" s="71"/>
      <c r="M4910" s="48">
        <v>97.6</v>
      </c>
      <c r="N4910" s="49">
        <f t="shared" si="491"/>
        <v>91.75199999999964</v>
      </c>
      <c r="O4910" s="49">
        <f t="shared" si="492"/>
        <v>93.113999999999464</v>
      </c>
      <c r="P4910" s="49">
        <f t="shared" si="492"/>
        <v>94.313999999999467</v>
      </c>
      <c r="Q4910" s="49">
        <f t="shared" si="493"/>
        <v>95.276000000000366</v>
      </c>
      <c r="R4910" s="49">
        <f t="shared" si="493"/>
        <v>96.176000000000357</v>
      </c>
    </row>
    <row r="4911" spans="12:18" hidden="1">
      <c r="L4911" s="71"/>
      <c r="M4911" s="48">
        <v>97.7</v>
      </c>
      <c r="N4911" s="49">
        <f t="shared" si="491"/>
        <v>91.753999999999635</v>
      </c>
      <c r="O4911" s="49">
        <f t="shared" si="492"/>
        <v>93.115499999999457</v>
      </c>
      <c r="P4911" s="49">
        <f t="shared" si="492"/>
        <v>94.31549999999946</v>
      </c>
      <c r="Q4911" s="49">
        <f t="shared" si="493"/>
        <v>95.277000000000371</v>
      </c>
      <c r="R4911" s="49">
        <f t="shared" si="493"/>
        <v>96.177000000000362</v>
      </c>
    </row>
    <row r="4912" spans="12:18" hidden="1">
      <c r="L4912" s="71"/>
      <c r="M4912" s="48">
        <v>97.8</v>
      </c>
      <c r="N4912" s="49">
        <f t="shared" si="491"/>
        <v>91.755999999999631</v>
      </c>
      <c r="O4912" s="49">
        <f t="shared" si="492"/>
        <v>93.11699999999945</v>
      </c>
      <c r="P4912" s="49">
        <f t="shared" si="492"/>
        <v>94.316999999999453</v>
      </c>
      <c r="Q4912" s="49">
        <f t="shared" si="493"/>
        <v>95.278000000000375</v>
      </c>
      <c r="R4912" s="49">
        <f t="shared" si="493"/>
        <v>96.178000000000367</v>
      </c>
    </row>
    <row r="4913" spans="12:18" hidden="1">
      <c r="L4913" s="71"/>
      <c r="M4913" s="48">
        <v>97.9</v>
      </c>
      <c r="N4913" s="49">
        <f t="shared" si="491"/>
        <v>91.757999999999626</v>
      </c>
      <c r="O4913" s="49">
        <f t="shared" si="492"/>
        <v>93.118499999999443</v>
      </c>
      <c r="P4913" s="49">
        <f t="shared" si="492"/>
        <v>94.318499999999446</v>
      </c>
      <c r="Q4913" s="49">
        <f t="shared" si="493"/>
        <v>95.27900000000038</v>
      </c>
      <c r="R4913" s="49">
        <f t="shared" si="493"/>
        <v>96.179000000000372</v>
      </c>
    </row>
    <row r="4914" spans="12:18" hidden="1">
      <c r="L4914" s="71"/>
      <c r="M4914" s="48">
        <v>98</v>
      </c>
      <c r="N4914" s="49">
        <f t="shared" si="491"/>
        <v>91.759999999999621</v>
      </c>
      <c r="O4914" s="49">
        <f t="shared" si="492"/>
        <v>93.119999999999436</v>
      </c>
      <c r="P4914" s="49">
        <f t="shared" si="492"/>
        <v>94.319999999999439</v>
      </c>
      <c r="Q4914" s="49">
        <f t="shared" si="493"/>
        <v>95.280000000000385</v>
      </c>
      <c r="R4914" s="49">
        <f t="shared" si="493"/>
        <v>96.180000000000376</v>
      </c>
    </row>
    <row r="4915" spans="12:18" hidden="1">
      <c r="L4915" s="71"/>
      <c r="M4915" s="48">
        <v>98.1</v>
      </c>
      <c r="N4915" s="49">
        <f t="shared" si="491"/>
        <v>91.761999999999617</v>
      </c>
      <c r="O4915" s="49">
        <f t="shared" si="492"/>
        <v>93.121499999999429</v>
      </c>
      <c r="P4915" s="49">
        <f t="shared" si="492"/>
        <v>94.321499999999432</v>
      </c>
      <c r="Q4915" s="49">
        <f t="shared" si="493"/>
        <v>95.28100000000039</v>
      </c>
      <c r="R4915" s="49">
        <f t="shared" si="493"/>
        <v>96.181000000000381</v>
      </c>
    </row>
    <row r="4916" spans="12:18" hidden="1">
      <c r="L4916" s="71"/>
      <c r="M4916" s="48">
        <v>98.2</v>
      </c>
      <c r="N4916" s="49">
        <f t="shared" si="491"/>
        <v>91.763999999999612</v>
      </c>
      <c r="O4916" s="49">
        <f t="shared" ref="O4916:P4931" si="494">O4915+0.0015</f>
        <v>93.122999999999422</v>
      </c>
      <c r="P4916" s="49">
        <f t="shared" si="494"/>
        <v>94.322999999999425</v>
      </c>
      <c r="Q4916" s="49">
        <f t="shared" ref="Q4916:R4931" si="495">Q4915+0.001</f>
        <v>95.282000000000394</v>
      </c>
      <c r="R4916" s="49">
        <f t="shared" si="495"/>
        <v>96.182000000000386</v>
      </c>
    </row>
    <row r="4917" spans="12:18" hidden="1">
      <c r="L4917" s="71"/>
      <c r="M4917" s="48">
        <v>98.3</v>
      </c>
      <c r="N4917" s="49">
        <f t="shared" si="491"/>
        <v>91.765999999999607</v>
      </c>
      <c r="O4917" s="49">
        <f t="shared" si="494"/>
        <v>93.124499999999415</v>
      </c>
      <c r="P4917" s="49">
        <f t="shared" si="494"/>
        <v>94.324499999999418</v>
      </c>
      <c r="Q4917" s="49">
        <f t="shared" si="495"/>
        <v>95.283000000000399</v>
      </c>
      <c r="R4917" s="49">
        <f t="shared" si="495"/>
        <v>96.183000000000391</v>
      </c>
    </row>
    <row r="4918" spans="12:18" hidden="1">
      <c r="L4918" s="71"/>
      <c r="M4918" s="48">
        <v>98.4</v>
      </c>
      <c r="N4918" s="49">
        <f t="shared" si="491"/>
        <v>91.767999999999603</v>
      </c>
      <c r="O4918" s="49">
        <f t="shared" si="494"/>
        <v>93.125999999999408</v>
      </c>
      <c r="P4918" s="49">
        <f t="shared" si="494"/>
        <v>94.325999999999411</v>
      </c>
      <c r="Q4918" s="49">
        <f t="shared" si="495"/>
        <v>95.284000000000404</v>
      </c>
      <c r="R4918" s="49">
        <f t="shared" si="495"/>
        <v>96.184000000000395</v>
      </c>
    </row>
    <row r="4919" spans="12:18" hidden="1">
      <c r="L4919" s="71"/>
      <c r="M4919" s="48">
        <v>98.5</v>
      </c>
      <c r="N4919" s="49">
        <f t="shared" si="491"/>
        <v>91.769999999999598</v>
      </c>
      <c r="O4919" s="49">
        <f t="shared" si="494"/>
        <v>93.127499999999401</v>
      </c>
      <c r="P4919" s="49">
        <f t="shared" si="494"/>
        <v>94.327499999999404</v>
      </c>
      <c r="Q4919" s="49">
        <f t="shared" si="495"/>
        <v>95.285000000000409</v>
      </c>
      <c r="R4919" s="49">
        <f t="shared" si="495"/>
        <v>96.1850000000004</v>
      </c>
    </row>
    <row r="4920" spans="12:18" hidden="1">
      <c r="L4920" s="71"/>
      <c r="M4920" s="48">
        <v>98.6</v>
      </c>
      <c r="N4920" s="49">
        <f t="shared" si="491"/>
        <v>91.771999999999593</v>
      </c>
      <c r="O4920" s="49">
        <f t="shared" si="494"/>
        <v>93.128999999999394</v>
      </c>
      <c r="P4920" s="49">
        <f t="shared" si="494"/>
        <v>94.328999999999397</v>
      </c>
      <c r="Q4920" s="49">
        <f t="shared" si="495"/>
        <v>95.286000000000413</v>
      </c>
      <c r="R4920" s="49">
        <f t="shared" si="495"/>
        <v>96.186000000000405</v>
      </c>
    </row>
    <row r="4921" spans="12:18" hidden="1">
      <c r="L4921" s="71"/>
      <c r="M4921" s="48">
        <v>98.7</v>
      </c>
      <c r="N4921" s="49">
        <f t="shared" si="491"/>
        <v>91.773999999999589</v>
      </c>
      <c r="O4921" s="49">
        <f t="shared" si="494"/>
        <v>93.130499999999387</v>
      </c>
      <c r="P4921" s="49">
        <f t="shared" si="494"/>
        <v>94.33049999999939</v>
      </c>
      <c r="Q4921" s="49">
        <f t="shared" si="495"/>
        <v>95.287000000000418</v>
      </c>
      <c r="R4921" s="49">
        <f t="shared" si="495"/>
        <v>96.18700000000041</v>
      </c>
    </row>
    <row r="4922" spans="12:18" hidden="1">
      <c r="L4922" s="71"/>
      <c r="M4922" s="48">
        <v>98.8</v>
      </c>
      <c r="N4922" s="49">
        <f t="shared" si="491"/>
        <v>91.775999999999584</v>
      </c>
      <c r="O4922" s="49">
        <f t="shared" si="494"/>
        <v>93.13199999999938</v>
      </c>
      <c r="P4922" s="49">
        <f t="shared" si="494"/>
        <v>94.331999999999383</v>
      </c>
      <c r="Q4922" s="49">
        <f t="shared" si="495"/>
        <v>95.288000000000423</v>
      </c>
      <c r="R4922" s="49">
        <f t="shared" si="495"/>
        <v>96.188000000000415</v>
      </c>
    </row>
    <row r="4923" spans="12:18" hidden="1">
      <c r="L4923" s="71"/>
      <c r="M4923" s="48">
        <v>98.9</v>
      </c>
      <c r="N4923" s="49">
        <f t="shared" si="491"/>
        <v>91.777999999999579</v>
      </c>
      <c r="O4923" s="49">
        <f t="shared" si="494"/>
        <v>93.133499999999373</v>
      </c>
      <c r="P4923" s="49">
        <f t="shared" si="494"/>
        <v>94.333499999999376</v>
      </c>
      <c r="Q4923" s="49">
        <f t="shared" si="495"/>
        <v>95.289000000000428</v>
      </c>
      <c r="R4923" s="49">
        <f t="shared" si="495"/>
        <v>96.189000000000419</v>
      </c>
    </row>
    <row r="4924" spans="12:18" hidden="1">
      <c r="L4924" s="71"/>
      <c r="M4924" s="48">
        <v>99</v>
      </c>
      <c r="N4924" s="49">
        <f t="shared" si="491"/>
        <v>91.779999999999575</v>
      </c>
      <c r="O4924" s="49">
        <f t="shared" si="494"/>
        <v>93.134999999999366</v>
      </c>
      <c r="P4924" s="49">
        <f t="shared" si="494"/>
        <v>94.334999999999368</v>
      </c>
      <c r="Q4924" s="49">
        <f t="shared" si="495"/>
        <v>95.290000000000433</v>
      </c>
      <c r="R4924" s="49">
        <f t="shared" si="495"/>
        <v>96.190000000000424</v>
      </c>
    </row>
    <row r="4925" spans="12:18" hidden="1">
      <c r="L4925" s="71"/>
      <c r="M4925" s="48">
        <v>99.1</v>
      </c>
      <c r="N4925" s="49">
        <f t="shared" si="491"/>
        <v>91.78199999999957</v>
      </c>
      <c r="O4925" s="49">
        <f t="shared" si="494"/>
        <v>93.136499999999359</v>
      </c>
      <c r="P4925" s="49">
        <f t="shared" si="494"/>
        <v>94.336499999999361</v>
      </c>
      <c r="Q4925" s="49">
        <f t="shared" si="495"/>
        <v>95.291000000000437</v>
      </c>
      <c r="R4925" s="49">
        <f t="shared" si="495"/>
        <v>96.191000000000429</v>
      </c>
    </row>
    <row r="4926" spans="12:18" hidden="1">
      <c r="L4926" s="71"/>
      <c r="M4926" s="48">
        <v>99.2</v>
      </c>
      <c r="N4926" s="49">
        <f t="shared" si="491"/>
        <v>91.783999999999565</v>
      </c>
      <c r="O4926" s="49">
        <f t="shared" si="494"/>
        <v>93.137999999999352</v>
      </c>
      <c r="P4926" s="49">
        <f t="shared" si="494"/>
        <v>94.337999999999354</v>
      </c>
      <c r="Q4926" s="49">
        <f t="shared" si="495"/>
        <v>95.292000000000442</v>
      </c>
      <c r="R4926" s="49">
        <f t="shared" si="495"/>
        <v>96.192000000000434</v>
      </c>
    </row>
    <row r="4927" spans="12:18" hidden="1">
      <c r="L4927" s="71"/>
      <c r="M4927" s="48">
        <v>99.3</v>
      </c>
      <c r="N4927" s="49">
        <f t="shared" si="491"/>
        <v>91.785999999999561</v>
      </c>
      <c r="O4927" s="49">
        <f t="shared" si="494"/>
        <v>93.139499999999344</v>
      </c>
      <c r="P4927" s="49">
        <f t="shared" si="494"/>
        <v>94.339499999999347</v>
      </c>
      <c r="Q4927" s="49">
        <f t="shared" si="495"/>
        <v>95.293000000000447</v>
      </c>
      <c r="R4927" s="49">
        <f t="shared" si="495"/>
        <v>96.193000000000438</v>
      </c>
    </row>
    <row r="4928" spans="12:18" hidden="1">
      <c r="L4928" s="71"/>
      <c r="M4928" s="48">
        <v>99.4</v>
      </c>
      <c r="N4928" s="49">
        <f t="shared" si="491"/>
        <v>91.787999999999556</v>
      </c>
      <c r="O4928" s="49">
        <f t="shared" si="494"/>
        <v>93.140999999999337</v>
      </c>
      <c r="P4928" s="49">
        <f t="shared" si="494"/>
        <v>94.34099999999934</v>
      </c>
      <c r="Q4928" s="49">
        <f t="shared" si="495"/>
        <v>95.294000000000452</v>
      </c>
      <c r="R4928" s="49">
        <f t="shared" si="495"/>
        <v>96.194000000000443</v>
      </c>
    </row>
    <row r="4929" spans="12:18" hidden="1">
      <c r="L4929" s="71"/>
      <c r="M4929" s="48">
        <v>99.5</v>
      </c>
      <c r="N4929" s="49">
        <f t="shared" si="491"/>
        <v>91.789999999999552</v>
      </c>
      <c r="O4929" s="49">
        <f t="shared" si="494"/>
        <v>93.14249999999933</v>
      </c>
      <c r="P4929" s="49">
        <f t="shared" si="494"/>
        <v>94.342499999999333</v>
      </c>
      <c r="Q4929" s="49">
        <f t="shared" si="495"/>
        <v>95.295000000000456</v>
      </c>
      <c r="R4929" s="49">
        <f t="shared" si="495"/>
        <v>96.195000000000448</v>
      </c>
    </row>
    <row r="4930" spans="12:18" hidden="1">
      <c r="L4930" s="71"/>
      <c r="M4930" s="48">
        <v>99.6</v>
      </c>
      <c r="N4930" s="49">
        <f t="shared" si="491"/>
        <v>91.791999999999547</v>
      </c>
      <c r="O4930" s="49">
        <f t="shared" si="494"/>
        <v>93.143999999999323</v>
      </c>
      <c r="P4930" s="49">
        <f t="shared" si="494"/>
        <v>94.343999999999326</v>
      </c>
      <c r="Q4930" s="49">
        <f t="shared" si="495"/>
        <v>95.296000000000461</v>
      </c>
      <c r="R4930" s="49">
        <f t="shared" si="495"/>
        <v>96.196000000000453</v>
      </c>
    </row>
    <row r="4931" spans="12:18" hidden="1">
      <c r="L4931" s="71"/>
      <c r="M4931" s="48">
        <v>99.7</v>
      </c>
      <c r="N4931" s="49">
        <f t="shared" si="491"/>
        <v>91.793999999999542</v>
      </c>
      <c r="O4931" s="49">
        <f t="shared" si="494"/>
        <v>93.145499999999316</v>
      </c>
      <c r="P4931" s="49">
        <f t="shared" si="494"/>
        <v>94.345499999999319</v>
      </c>
      <c r="Q4931" s="49">
        <f t="shared" si="495"/>
        <v>95.297000000000466</v>
      </c>
      <c r="R4931" s="49">
        <f t="shared" si="495"/>
        <v>96.197000000000457</v>
      </c>
    </row>
    <row r="4932" spans="12:18" hidden="1">
      <c r="L4932" s="71"/>
      <c r="M4932" s="48">
        <v>99.8</v>
      </c>
      <c r="N4932" s="49">
        <f t="shared" si="491"/>
        <v>91.795999999999538</v>
      </c>
      <c r="O4932" s="49">
        <f t="shared" ref="O4932:P4947" si="496">O4931+0.0015</f>
        <v>93.146999999999309</v>
      </c>
      <c r="P4932" s="49">
        <f t="shared" si="496"/>
        <v>94.346999999999312</v>
      </c>
      <c r="Q4932" s="49">
        <f t="shared" ref="Q4932:R4947" si="497">Q4931+0.001</f>
        <v>95.298000000000471</v>
      </c>
      <c r="R4932" s="49">
        <f t="shared" si="497"/>
        <v>96.198000000000462</v>
      </c>
    </row>
    <row r="4933" spans="12:18" hidden="1">
      <c r="L4933" s="71"/>
      <c r="M4933" s="48">
        <v>99.9</v>
      </c>
      <c r="N4933" s="49">
        <f t="shared" si="491"/>
        <v>91.797999999999533</v>
      </c>
      <c r="O4933" s="49">
        <f t="shared" si="496"/>
        <v>93.148499999999302</v>
      </c>
      <c r="P4933" s="49">
        <f t="shared" si="496"/>
        <v>94.348499999999305</v>
      </c>
      <c r="Q4933" s="49">
        <f t="shared" si="497"/>
        <v>95.299000000000476</v>
      </c>
      <c r="R4933" s="49">
        <f t="shared" si="497"/>
        <v>96.199000000000467</v>
      </c>
    </row>
    <row r="4934" spans="12:18" hidden="1">
      <c r="L4934" s="71"/>
      <c r="M4934" s="48">
        <v>100</v>
      </c>
      <c r="N4934" s="49">
        <f t="shared" si="491"/>
        <v>91.799999999999528</v>
      </c>
      <c r="O4934" s="49">
        <f t="shared" si="496"/>
        <v>93.149999999999295</v>
      </c>
      <c r="P4934" s="49">
        <f t="shared" si="496"/>
        <v>94.349999999999298</v>
      </c>
      <c r="Q4934" s="49">
        <f t="shared" si="497"/>
        <v>95.30000000000048</v>
      </c>
      <c r="R4934" s="49">
        <f t="shared" si="497"/>
        <v>96.200000000000472</v>
      </c>
    </row>
    <row r="4935" spans="12:18" hidden="1">
      <c r="L4935" s="71"/>
      <c r="M4935" s="48">
        <v>100.1</v>
      </c>
      <c r="N4935" s="49">
        <f t="shared" si="491"/>
        <v>91.801999999999524</v>
      </c>
      <c r="O4935" s="49">
        <f t="shared" si="496"/>
        <v>93.151499999999288</v>
      </c>
      <c r="P4935" s="49">
        <f t="shared" si="496"/>
        <v>94.351499999999291</v>
      </c>
      <c r="Q4935" s="49">
        <f t="shared" si="497"/>
        <v>95.301000000000485</v>
      </c>
      <c r="R4935" s="49">
        <f t="shared" si="497"/>
        <v>96.201000000000477</v>
      </c>
    </row>
    <row r="4936" spans="12:18" hidden="1">
      <c r="L4936" s="71"/>
      <c r="M4936" s="48">
        <v>100.2</v>
      </c>
      <c r="N4936" s="49">
        <f t="shared" si="491"/>
        <v>91.803999999999519</v>
      </c>
      <c r="O4936" s="49">
        <f t="shared" si="496"/>
        <v>93.152999999999281</v>
      </c>
      <c r="P4936" s="49">
        <f t="shared" si="496"/>
        <v>94.352999999999284</v>
      </c>
      <c r="Q4936" s="49">
        <f t="shared" si="497"/>
        <v>95.30200000000049</v>
      </c>
      <c r="R4936" s="49">
        <f t="shared" si="497"/>
        <v>96.202000000000481</v>
      </c>
    </row>
    <row r="4937" spans="12:18" hidden="1">
      <c r="L4937" s="71"/>
      <c r="M4937" s="48">
        <v>100.3</v>
      </c>
      <c r="N4937" s="49">
        <f t="shared" si="491"/>
        <v>91.805999999999514</v>
      </c>
      <c r="O4937" s="49">
        <f t="shared" si="496"/>
        <v>93.154499999999274</v>
      </c>
      <c r="P4937" s="49">
        <f t="shared" si="496"/>
        <v>94.354499999999277</v>
      </c>
      <c r="Q4937" s="49">
        <f t="shared" si="497"/>
        <v>95.303000000000495</v>
      </c>
      <c r="R4937" s="49">
        <f t="shared" si="497"/>
        <v>96.203000000000486</v>
      </c>
    </row>
    <row r="4938" spans="12:18" hidden="1">
      <c r="L4938" s="71"/>
      <c r="M4938" s="48">
        <v>100.4</v>
      </c>
      <c r="N4938" s="49">
        <f t="shared" si="491"/>
        <v>91.80799999999951</v>
      </c>
      <c r="O4938" s="49">
        <f t="shared" si="496"/>
        <v>93.155999999999267</v>
      </c>
      <c r="P4938" s="49">
        <f t="shared" si="496"/>
        <v>94.35599999999927</v>
      </c>
      <c r="Q4938" s="49">
        <f t="shared" si="497"/>
        <v>95.304000000000499</v>
      </c>
      <c r="R4938" s="49">
        <f t="shared" si="497"/>
        <v>96.204000000000491</v>
      </c>
    </row>
    <row r="4939" spans="12:18" hidden="1">
      <c r="L4939" s="71"/>
      <c r="M4939" s="48">
        <v>100.5</v>
      </c>
      <c r="N4939" s="49">
        <f t="shared" si="491"/>
        <v>91.809999999999505</v>
      </c>
      <c r="O4939" s="49">
        <f t="shared" si="496"/>
        <v>93.15749999999926</v>
      </c>
      <c r="P4939" s="49">
        <f t="shared" si="496"/>
        <v>94.357499999999263</v>
      </c>
      <c r="Q4939" s="49">
        <f t="shared" si="497"/>
        <v>95.305000000000504</v>
      </c>
      <c r="R4939" s="49">
        <f t="shared" si="497"/>
        <v>96.205000000000496</v>
      </c>
    </row>
    <row r="4940" spans="12:18" hidden="1">
      <c r="L4940" s="71"/>
      <c r="M4940" s="48">
        <v>100.6</v>
      </c>
      <c r="N4940" s="49">
        <f t="shared" si="491"/>
        <v>91.8119999999995</v>
      </c>
      <c r="O4940" s="49">
        <f t="shared" si="496"/>
        <v>93.158999999999253</v>
      </c>
      <c r="P4940" s="49">
        <f t="shared" si="496"/>
        <v>94.358999999999256</v>
      </c>
      <c r="Q4940" s="49">
        <f t="shared" si="497"/>
        <v>95.306000000000509</v>
      </c>
      <c r="R4940" s="49">
        <f t="shared" si="497"/>
        <v>96.2060000000005</v>
      </c>
    </row>
    <row r="4941" spans="12:18" hidden="1">
      <c r="L4941" s="71"/>
      <c r="M4941" s="48">
        <v>100.7</v>
      </c>
      <c r="N4941" s="49">
        <f t="shared" si="491"/>
        <v>91.813999999999496</v>
      </c>
      <c r="O4941" s="49">
        <f t="shared" si="496"/>
        <v>93.160499999999246</v>
      </c>
      <c r="P4941" s="49">
        <f t="shared" si="496"/>
        <v>94.360499999999249</v>
      </c>
      <c r="Q4941" s="49">
        <f t="shared" si="497"/>
        <v>95.307000000000514</v>
      </c>
      <c r="R4941" s="49">
        <f t="shared" si="497"/>
        <v>96.207000000000505</v>
      </c>
    </row>
    <row r="4942" spans="12:18" hidden="1">
      <c r="L4942" s="71"/>
      <c r="M4942" s="48">
        <v>100.8</v>
      </c>
      <c r="N4942" s="49">
        <f t="shared" si="491"/>
        <v>91.815999999999491</v>
      </c>
      <c r="O4942" s="49">
        <f t="shared" si="496"/>
        <v>93.161999999999239</v>
      </c>
      <c r="P4942" s="49">
        <f t="shared" si="496"/>
        <v>94.361999999999242</v>
      </c>
      <c r="Q4942" s="49">
        <f t="shared" si="497"/>
        <v>95.308000000000519</v>
      </c>
      <c r="R4942" s="49">
        <f t="shared" si="497"/>
        <v>96.20800000000051</v>
      </c>
    </row>
    <row r="4943" spans="12:18" hidden="1">
      <c r="L4943" s="71"/>
      <c r="M4943" s="48">
        <v>100.9</v>
      </c>
      <c r="N4943" s="49">
        <f t="shared" si="491"/>
        <v>91.817999999999486</v>
      </c>
      <c r="O4943" s="49">
        <f t="shared" si="496"/>
        <v>93.163499999999232</v>
      </c>
      <c r="P4943" s="49">
        <f t="shared" si="496"/>
        <v>94.363499999999235</v>
      </c>
      <c r="Q4943" s="49">
        <f t="shared" si="497"/>
        <v>95.309000000000523</v>
      </c>
      <c r="R4943" s="49">
        <f t="shared" si="497"/>
        <v>96.209000000000515</v>
      </c>
    </row>
    <row r="4944" spans="12:18" hidden="1">
      <c r="L4944" s="71"/>
      <c r="M4944" s="48">
        <v>101</v>
      </c>
      <c r="N4944" s="49">
        <f t="shared" si="491"/>
        <v>91.819999999999482</v>
      </c>
      <c r="O4944" s="49">
        <f t="shared" si="496"/>
        <v>93.164999999999225</v>
      </c>
      <c r="P4944" s="49">
        <f t="shared" si="496"/>
        <v>94.364999999999227</v>
      </c>
      <c r="Q4944" s="49">
        <f t="shared" si="497"/>
        <v>95.310000000000528</v>
      </c>
      <c r="R4944" s="49">
        <f t="shared" si="497"/>
        <v>96.21000000000052</v>
      </c>
    </row>
    <row r="4945" spans="12:18" hidden="1">
      <c r="L4945" s="71"/>
      <c r="M4945" s="48">
        <v>101.1</v>
      </c>
      <c r="N4945" s="49">
        <f t="shared" si="491"/>
        <v>91.821999999999477</v>
      </c>
      <c r="O4945" s="49">
        <f t="shared" si="496"/>
        <v>93.166499999999218</v>
      </c>
      <c r="P4945" s="49">
        <f t="shared" si="496"/>
        <v>94.36649999999922</v>
      </c>
      <c r="Q4945" s="49">
        <f t="shared" si="497"/>
        <v>95.311000000000533</v>
      </c>
      <c r="R4945" s="49">
        <f t="shared" si="497"/>
        <v>96.211000000000524</v>
      </c>
    </row>
    <row r="4946" spans="12:18" hidden="1">
      <c r="L4946" s="71"/>
      <c r="M4946" s="48">
        <v>101.2</v>
      </c>
      <c r="N4946" s="49">
        <f t="shared" si="491"/>
        <v>91.823999999999472</v>
      </c>
      <c r="O4946" s="49">
        <f t="shared" si="496"/>
        <v>93.167999999999211</v>
      </c>
      <c r="P4946" s="49">
        <f t="shared" si="496"/>
        <v>94.367999999999213</v>
      </c>
      <c r="Q4946" s="49">
        <f t="shared" si="497"/>
        <v>95.312000000000538</v>
      </c>
      <c r="R4946" s="49">
        <f t="shared" si="497"/>
        <v>96.212000000000529</v>
      </c>
    </row>
    <row r="4947" spans="12:18" hidden="1">
      <c r="L4947" s="71"/>
      <c r="M4947" s="48">
        <v>101.3</v>
      </c>
      <c r="N4947" s="49">
        <f t="shared" si="491"/>
        <v>91.825999999999468</v>
      </c>
      <c r="O4947" s="49">
        <f t="shared" si="496"/>
        <v>93.169499999999204</v>
      </c>
      <c r="P4947" s="49">
        <f t="shared" si="496"/>
        <v>94.369499999999206</v>
      </c>
      <c r="Q4947" s="49">
        <f t="shared" si="497"/>
        <v>95.313000000000542</v>
      </c>
      <c r="R4947" s="49">
        <f t="shared" si="497"/>
        <v>96.213000000000534</v>
      </c>
    </row>
    <row r="4948" spans="12:18" hidden="1">
      <c r="L4948" s="71"/>
      <c r="M4948" s="48">
        <v>101.4</v>
      </c>
      <c r="N4948" s="49">
        <f t="shared" si="491"/>
        <v>91.827999999999463</v>
      </c>
      <c r="O4948" s="49">
        <f t="shared" ref="O4948:P4963" si="498">O4947+0.0015</f>
        <v>93.170999999999196</v>
      </c>
      <c r="P4948" s="49">
        <f t="shared" si="498"/>
        <v>94.370999999999199</v>
      </c>
      <c r="Q4948" s="49">
        <f t="shared" ref="Q4948:R4963" si="499">Q4947+0.001</f>
        <v>95.314000000000547</v>
      </c>
      <c r="R4948" s="49">
        <f t="shared" si="499"/>
        <v>96.214000000000539</v>
      </c>
    </row>
    <row r="4949" spans="12:18" hidden="1">
      <c r="L4949" s="71"/>
      <c r="M4949" s="48">
        <v>101.5</v>
      </c>
      <c r="N4949" s="49">
        <f t="shared" si="491"/>
        <v>91.829999999999458</v>
      </c>
      <c r="O4949" s="49">
        <f t="shared" si="498"/>
        <v>93.172499999999189</v>
      </c>
      <c r="P4949" s="49">
        <f t="shared" si="498"/>
        <v>94.372499999999192</v>
      </c>
      <c r="Q4949" s="49">
        <f t="shared" si="499"/>
        <v>95.315000000000552</v>
      </c>
      <c r="R4949" s="49">
        <f t="shared" si="499"/>
        <v>96.215000000000543</v>
      </c>
    </row>
    <row r="4950" spans="12:18" hidden="1">
      <c r="L4950" s="71"/>
      <c r="M4950" s="48">
        <v>101.6</v>
      </c>
      <c r="N4950" s="49">
        <f t="shared" si="491"/>
        <v>91.831999999999454</v>
      </c>
      <c r="O4950" s="49">
        <f t="shared" si="498"/>
        <v>93.173999999999182</v>
      </c>
      <c r="P4950" s="49">
        <f t="shared" si="498"/>
        <v>94.373999999999185</v>
      </c>
      <c r="Q4950" s="49">
        <f t="shared" si="499"/>
        <v>95.316000000000557</v>
      </c>
      <c r="R4950" s="49">
        <f t="shared" si="499"/>
        <v>96.216000000000548</v>
      </c>
    </row>
    <row r="4951" spans="12:18" hidden="1">
      <c r="L4951" s="71"/>
      <c r="M4951" s="48">
        <v>101.7</v>
      </c>
      <c r="N4951" s="49">
        <f t="shared" si="491"/>
        <v>91.833999999999449</v>
      </c>
      <c r="O4951" s="49">
        <f t="shared" si="498"/>
        <v>93.175499999999175</v>
      </c>
      <c r="P4951" s="49">
        <f t="shared" si="498"/>
        <v>94.375499999999178</v>
      </c>
      <c r="Q4951" s="49">
        <f t="shared" si="499"/>
        <v>95.317000000000561</v>
      </c>
      <c r="R4951" s="49">
        <f t="shared" si="499"/>
        <v>96.217000000000553</v>
      </c>
    </row>
    <row r="4952" spans="12:18" hidden="1">
      <c r="L4952" s="71"/>
      <c r="M4952" s="48">
        <v>101.8</v>
      </c>
      <c r="N4952" s="49">
        <f t="shared" si="491"/>
        <v>91.835999999999444</v>
      </c>
      <c r="O4952" s="49">
        <f t="shared" si="498"/>
        <v>93.176999999999168</v>
      </c>
      <c r="P4952" s="49">
        <f t="shared" si="498"/>
        <v>94.376999999999171</v>
      </c>
      <c r="Q4952" s="49">
        <f t="shared" si="499"/>
        <v>95.318000000000566</v>
      </c>
      <c r="R4952" s="49">
        <f t="shared" si="499"/>
        <v>96.218000000000558</v>
      </c>
    </row>
    <row r="4953" spans="12:18" hidden="1">
      <c r="L4953" s="71"/>
      <c r="M4953" s="48">
        <v>101.9</v>
      </c>
      <c r="N4953" s="49">
        <f t="shared" si="491"/>
        <v>91.83799999999944</v>
      </c>
      <c r="O4953" s="49">
        <f t="shared" si="498"/>
        <v>93.178499999999161</v>
      </c>
      <c r="P4953" s="49">
        <f t="shared" si="498"/>
        <v>94.378499999999164</v>
      </c>
      <c r="Q4953" s="49">
        <f t="shared" si="499"/>
        <v>95.319000000000571</v>
      </c>
      <c r="R4953" s="49">
        <f t="shared" si="499"/>
        <v>96.219000000000563</v>
      </c>
    </row>
    <row r="4954" spans="12:18" hidden="1">
      <c r="L4954" s="71"/>
      <c r="M4954" s="48">
        <v>102</v>
      </c>
      <c r="N4954" s="49">
        <f t="shared" si="491"/>
        <v>91.839999999999435</v>
      </c>
      <c r="O4954" s="49">
        <f t="shared" si="498"/>
        <v>93.179999999999154</v>
      </c>
      <c r="P4954" s="49">
        <f t="shared" si="498"/>
        <v>94.379999999999157</v>
      </c>
      <c r="Q4954" s="49">
        <f t="shared" si="499"/>
        <v>95.320000000000576</v>
      </c>
      <c r="R4954" s="49">
        <f t="shared" si="499"/>
        <v>96.220000000000567</v>
      </c>
    </row>
    <row r="4955" spans="12:18" hidden="1">
      <c r="L4955" s="71"/>
      <c r="M4955" s="48">
        <v>102.1</v>
      </c>
      <c r="N4955" s="49">
        <f t="shared" si="491"/>
        <v>91.84199999999943</v>
      </c>
      <c r="O4955" s="49">
        <f t="shared" si="498"/>
        <v>93.181499999999147</v>
      </c>
      <c r="P4955" s="49">
        <f t="shared" si="498"/>
        <v>94.38149999999915</v>
      </c>
      <c r="Q4955" s="49">
        <f t="shared" si="499"/>
        <v>95.321000000000581</v>
      </c>
      <c r="R4955" s="49">
        <f t="shared" si="499"/>
        <v>96.221000000000572</v>
      </c>
    </row>
    <row r="4956" spans="12:18" hidden="1">
      <c r="L4956" s="71"/>
      <c r="M4956" s="48">
        <v>102.2</v>
      </c>
      <c r="N4956" s="49">
        <f t="shared" si="491"/>
        <v>91.843999999999426</v>
      </c>
      <c r="O4956" s="49">
        <f t="shared" si="498"/>
        <v>93.18299999999914</v>
      </c>
      <c r="P4956" s="49">
        <f t="shared" si="498"/>
        <v>94.382999999999143</v>
      </c>
      <c r="Q4956" s="49">
        <f t="shared" si="499"/>
        <v>95.322000000000585</v>
      </c>
      <c r="R4956" s="49">
        <f t="shared" si="499"/>
        <v>96.222000000000577</v>
      </c>
    </row>
    <row r="4957" spans="12:18" hidden="1">
      <c r="L4957" s="71"/>
      <c r="M4957" s="48">
        <v>102.3</v>
      </c>
      <c r="N4957" s="49">
        <f t="shared" si="491"/>
        <v>91.845999999999421</v>
      </c>
      <c r="O4957" s="49">
        <f t="shared" si="498"/>
        <v>93.184499999999133</v>
      </c>
      <c r="P4957" s="49">
        <f t="shared" si="498"/>
        <v>94.384499999999136</v>
      </c>
      <c r="Q4957" s="49">
        <f t="shared" si="499"/>
        <v>95.32300000000059</v>
      </c>
      <c r="R4957" s="49">
        <f t="shared" si="499"/>
        <v>96.223000000000582</v>
      </c>
    </row>
    <row r="4958" spans="12:18" hidden="1">
      <c r="L4958" s="71"/>
      <c r="M4958" s="48">
        <v>102.4</v>
      </c>
      <c r="N4958" s="49">
        <f t="shared" si="491"/>
        <v>91.847999999999416</v>
      </c>
      <c r="O4958" s="49">
        <f t="shared" si="498"/>
        <v>93.185999999999126</v>
      </c>
      <c r="P4958" s="49">
        <f t="shared" si="498"/>
        <v>94.385999999999129</v>
      </c>
      <c r="Q4958" s="49">
        <f t="shared" si="499"/>
        <v>95.324000000000595</v>
      </c>
      <c r="R4958" s="49">
        <f t="shared" si="499"/>
        <v>96.224000000000586</v>
      </c>
    </row>
    <row r="4959" spans="12:18" hidden="1">
      <c r="L4959" s="71"/>
      <c r="M4959" s="48">
        <v>102.5</v>
      </c>
      <c r="N4959" s="49">
        <f t="shared" si="491"/>
        <v>91.849999999999412</v>
      </c>
      <c r="O4959" s="49">
        <f t="shared" si="498"/>
        <v>93.187499999999119</v>
      </c>
      <c r="P4959" s="49">
        <f t="shared" si="498"/>
        <v>94.387499999999122</v>
      </c>
      <c r="Q4959" s="49">
        <f t="shared" si="499"/>
        <v>95.3250000000006</v>
      </c>
      <c r="R4959" s="49">
        <f t="shared" si="499"/>
        <v>96.225000000000591</v>
      </c>
    </row>
    <row r="4960" spans="12:18" hidden="1">
      <c r="L4960" s="71"/>
      <c r="M4960" s="48">
        <v>102.6</v>
      </c>
      <c r="N4960" s="49">
        <f t="shared" si="491"/>
        <v>91.851999999999407</v>
      </c>
      <c r="O4960" s="49">
        <f t="shared" si="498"/>
        <v>93.188999999999112</v>
      </c>
      <c r="P4960" s="49">
        <f t="shared" si="498"/>
        <v>94.388999999999115</v>
      </c>
      <c r="Q4960" s="49">
        <f t="shared" si="499"/>
        <v>95.326000000000604</v>
      </c>
      <c r="R4960" s="49">
        <f t="shared" si="499"/>
        <v>96.226000000000596</v>
      </c>
    </row>
    <row r="4961" spans="12:18" hidden="1">
      <c r="L4961" s="71"/>
      <c r="M4961" s="48">
        <v>102.7</v>
      </c>
      <c r="N4961" s="49">
        <f t="shared" si="491"/>
        <v>91.853999999999402</v>
      </c>
      <c r="O4961" s="49">
        <f t="shared" si="498"/>
        <v>93.190499999999105</v>
      </c>
      <c r="P4961" s="49">
        <f t="shared" si="498"/>
        <v>94.390499999999108</v>
      </c>
      <c r="Q4961" s="49">
        <f t="shared" si="499"/>
        <v>95.327000000000609</v>
      </c>
      <c r="R4961" s="49">
        <f t="shared" si="499"/>
        <v>96.227000000000601</v>
      </c>
    </row>
    <row r="4962" spans="12:18" hidden="1">
      <c r="L4962" s="71"/>
      <c r="M4962" s="48">
        <v>102.8</v>
      </c>
      <c r="N4962" s="49">
        <f t="shared" si="491"/>
        <v>91.855999999999398</v>
      </c>
      <c r="O4962" s="49">
        <f t="shared" si="498"/>
        <v>93.191999999999098</v>
      </c>
      <c r="P4962" s="49">
        <f t="shared" si="498"/>
        <v>94.391999999999101</v>
      </c>
      <c r="Q4962" s="49">
        <f t="shared" si="499"/>
        <v>95.328000000000614</v>
      </c>
      <c r="R4962" s="49">
        <f t="shared" si="499"/>
        <v>96.228000000000605</v>
      </c>
    </row>
    <row r="4963" spans="12:18" hidden="1">
      <c r="L4963" s="71"/>
      <c r="M4963" s="48">
        <v>102.9</v>
      </c>
      <c r="N4963" s="49">
        <f t="shared" si="491"/>
        <v>91.857999999999393</v>
      </c>
      <c r="O4963" s="49">
        <f t="shared" si="498"/>
        <v>93.193499999999091</v>
      </c>
      <c r="P4963" s="49">
        <f t="shared" si="498"/>
        <v>94.393499999999094</v>
      </c>
      <c r="Q4963" s="49">
        <f t="shared" si="499"/>
        <v>95.329000000000619</v>
      </c>
      <c r="R4963" s="49">
        <f t="shared" si="499"/>
        <v>96.22900000000061</v>
      </c>
    </row>
    <row r="4964" spans="12:18" hidden="1">
      <c r="L4964" s="71"/>
      <c r="M4964" s="48">
        <v>103</v>
      </c>
      <c r="N4964" s="49">
        <f t="shared" ref="N4964:N5027" si="500">N4963+0.002</f>
        <v>91.859999999999388</v>
      </c>
      <c r="O4964" s="49">
        <f t="shared" ref="O4964:P4979" si="501">O4963+0.0015</f>
        <v>93.194999999999084</v>
      </c>
      <c r="P4964" s="49">
        <f t="shared" si="501"/>
        <v>94.394999999999087</v>
      </c>
      <c r="Q4964" s="49">
        <f t="shared" ref="Q4964:R4979" si="502">Q4963+0.001</f>
        <v>95.330000000000624</v>
      </c>
      <c r="R4964" s="49">
        <f t="shared" si="502"/>
        <v>96.230000000000615</v>
      </c>
    </row>
    <row r="4965" spans="12:18" hidden="1">
      <c r="L4965" s="71"/>
      <c r="M4965" s="48">
        <v>103.1</v>
      </c>
      <c r="N4965" s="49">
        <f t="shared" si="500"/>
        <v>91.861999999999384</v>
      </c>
      <c r="O4965" s="49">
        <f t="shared" si="501"/>
        <v>93.196499999999077</v>
      </c>
      <c r="P4965" s="49">
        <f t="shared" si="501"/>
        <v>94.396499999999079</v>
      </c>
      <c r="Q4965" s="49">
        <f t="shared" si="502"/>
        <v>95.331000000000628</v>
      </c>
      <c r="R4965" s="49">
        <f t="shared" si="502"/>
        <v>96.23100000000062</v>
      </c>
    </row>
    <row r="4966" spans="12:18" hidden="1">
      <c r="L4966" s="71"/>
      <c r="M4966" s="48">
        <v>103.2</v>
      </c>
      <c r="N4966" s="49">
        <f t="shared" si="500"/>
        <v>91.863999999999379</v>
      </c>
      <c r="O4966" s="49">
        <f t="shared" si="501"/>
        <v>93.19799999999907</v>
      </c>
      <c r="P4966" s="49">
        <f t="shared" si="501"/>
        <v>94.397999999999072</v>
      </c>
      <c r="Q4966" s="49">
        <f t="shared" si="502"/>
        <v>95.332000000000633</v>
      </c>
      <c r="R4966" s="49">
        <f t="shared" si="502"/>
        <v>96.232000000000625</v>
      </c>
    </row>
    <row r="4967" spans="12:18" hidden="1">
      <c r="L4967" s="71"/>
      <c r="M4967" s="48">
        <v>103.3</v>
      </c>
      <c r="N4967" s="49">
        <f t="shared" si="500"/>
        <v>91.865999999999374</v>
      </c>
      <c r="O4967" s="49">
        <f t="shared" si="501"/>
        <v>93.199499999999063</v>
      </c>
      <c r="P4967" s="49">
        <f t="shared" si="501"/>
        <v>94.399499999999065</v>
      </c>
      <c r="Q4967" s="49">
        <f t="shared" si="502"/>
        <v>95.333000000000638</v>
      </c>
      <c r="R4967" s="49">
        <f t="shared" si="502"/>
        <v>96.233000000000629</v>
      </c>
    </row>
    <row r="4968" spans="12:18" hidden="1">
      <c r="L4968" s="71"/>
      <c r="M4968" s="48">
        <v>103.4</v>
      </c>
      <c r="N4968" s="49">
        <f t="shared" si="500"/>
        <v>91.86799999999937</v>
      </c>
      <c r="O4968" s="49">
        <f t="shared" si="501"/>
        <v>93.200999999999055</v>
      </c>
      <c r="P4968" s="49">
        <f t="shared" si="501"/>
        <v>94.400999999999058</v>
      </c>
      <c r="Q4968" s="49">
        <f t="shared" si="502"/>
        <v>95.334000000000643</v>
      </c>
      <c r="R4968" s="49">
        <f t="shared" si="502"/>
        <v>96.234000000000634</v>
      </c>
    </row>
    <row r="4969" spans="12:18" hidden="1">
      <c r="L4969" s="71"/>
      <c r="M4969" s="48">
        <v>103.5</v>
      </c>
      <c r="N4969" s="49">
        <f t="shared" si="500"/>
        <v>91.869999999999365</v>
      </c>
      <c r="O4969" s="49">
        <f t="shared" si="501"/>
        <v>93.202499999999048</v>
      </c>
      <c r="P4969" s="49">
        <f t="shared" si="501"/>
        <v>94.402499999999051</v>
      </c>
      <c r="Q4969" s="49">
        <f t="shared" si="502"/>
        <v>95.335000000000647</v>
      </c>
      <c r="R4969" s="49">
        <f t="shared" si="502"/>
        <v>96.235000000000639</v>
      </c>
    </row>
    <row r="4970" spans="12:18" hidden="1">
      <c r="L4970" s="71"/>
      <c r="M4970" s="48">
        <v>103.6</v>
      </c>
      <c r="N4970" s="49">
        <f t="shared" si="500"/>
        <v>91.87199999999936</v>
      </c>
      <c r="O4970" s="49">
        <f t="shared" si="501"/>
        <v>93.203999999999041</v>
      </c>
      <c r="P4970" s="49">
        <f t="shared" si="501"/>
        <v>94.403999999999044</v>
      </c>
      <c r="Q4970" s="49">
        <f t="shared" si="502"/>
        <v>95.336000000000652</v>
      </c>
      <c r="R4970" s="49">
        <f t="shared" si="502"/>
        <v>96.236000000000644</v>
      </c>
    </row>
    <row r="4971" spans="12:18" hidden="1">
      <c r="L4971" s="71"/>
      <c r="M4971" s="48">
        <v>103.7</v>
      </c>
      <c r="N4971" s="49">
        <f t="shared" si="500"/>
        <v>91.873999999999356</v>
      </c>
      <c r="O4971" s="49">
        <f t="shared" si="501"/>
        <v>93.205499999999034</v>
      </c>
      <c r="P4971" s="49">
        <f t="shared" si="501"/>
        <v>94.405499999999037</v>
      </c>
      <c r="Q4971" s="49">
        <f t="shared" si="502"/>
        <v>95.337000000000657</v>
      </c>
      <c r="R4971" s="49">
        <f t="shared" si="502"/>
        <v>96.237000000000648</v>
      </c>
    </row>
    <row r="4972" spans="12:18" hidden="1">
      <c r="L4972" s="71"/>
      <c r="M4972" s="48">
        <v>103.8</v>
      </c>
      <c r="N4972" s="49">
        <f t="shared" si="500"/>
        <v>91.875999999999351</v>
      </c>
      <c r="O4972" s="49">
        <f t="shared" si="501"/>
        <v>93.206999999999027</v>
      </c>
      <c r="P4972" s="49">
        <f t="shared" si="501"/>
        <v>94.40699999999903</v>
      </c>
      <c r="Q4972" s="49">
        <f t="shared" si="502"/>
        <v>95.338000000000662</v>
      </c>
      <c r="R4972" s="49">
        <f t="shared" si="502"/>
        <v>96.238000000000653</v>
      </c>
    </row>
    <row r="4973" spans="12:18" hidden="1">
      <c r="L4973" s="71"/>
      <c r="M4973" s="48">
        <v>103.9</v>
      </c>
      <c r="N4973" s="49">
        <f t="shared" si="500"/>
        <v>91.877999999999346</v>
      </c>
      <c r="O4973" s="49">
        <f t="shared" si="501"/>
        <v>93.20849999999902</v>
      </c>
      <c r="P4973" s="49">
        <f t="shared" si="501"/>
        <v>94.408499999999023</v>
      </c>
      <c r="Q4973" s="49">
        <f t="shared" si="502"/>
        <v>95.339000000000667</v>
      </c>
      <c r="R4973" s="49">
        <f t="shared" si="502"/>
        <v>96.239000000000658</v>
      </c>
    </row>
    <row r="4974" spans="12:18" hidden="1">
      <c r="L4974" s="71"/>
      <c r="M4974" s="48">
        <v>104</v>
      </c>
      <c r="N4974" s="49">
        <f t="shared" si="500"/>
        <v>91.879999999999342</v>
      </c>
      <c r="O4974" s="49">
        <f t="shared" si="501"/>
        <v>93.209999999999013</v>
      </c>
      <c r="P4974" s="49">
        <f t="shared" si="501"/>
        <v>94.409999999999016</v>
      </c>
      <c r="Q4974" s="49">
        <f t="shared" si="502"/>
        <v>95.340000000000671</v>
      </c>
      <c r="R4974" s="49">
        <f t="shared" si="502"/>
        <v>96.240000000000663</v>
      </c>
    </row>
    <row r="4975" spans="12:18" hidden="1">
      <c r="L4975" s="71"/>
      <c r="M4975" s="48">
        <v>104.1</v>
      </c>
      <c r="N4975" s="49">
        <f t="shared" si="500"/>
        <v>91.881999999999337</v>
      </c>
      <c r="O4975" s="49">
        <f t="shared" si="501"/>
        <v>93.211499999999006</v>
      </c>
      <c r="P4975" s="49">
        <f t="shared" si="501"/>
        <v>94.411499999999009</v>
      </c>
      <c r="Q4975" s="49">
        <f t="shared" si="502"/>
        <v>95.341000000000676</v>
      </c>
      <c r="R4975" s="49">
        <f t="shared" si="502"/>
        <v>96.241000000000668</v>
      </c>
    </row>
    <row r="4976" spans="12:18" hidden="1">
      <c r="L4976" s="71"/>
      <c r="M4976" s="48">
        <v>104.2</v>
      </c>
      <c r="N4976" s="49">
        <f t="shared" si="500"/>
        <v>91.883999999999332</v>
      </c>
      <c r="O4976" s="49">
        <f t="shared" si="501"/>
        <v>93.212999999998999</v>
      </c>
      <c r="P4976" s="49">
        <f t="shared" si="501"/>
        <v>94.412999999999002</v>
      </c>
      <c r="Q4976" s="49">
        <f t="shared" si="502"/>
        <v>95.342000000000681</v>
      </c>
      <c r="R4976" s="49">
        <f t="shared" si="502"/>
        <v>96.242000000000672</v>
      </c>
    </row>
    <row r="4977" spans="12:18" hidden="1">
      <c r="L4977" s="71"/>
      <c r="M4977" s="48">
        <v>104.3</v>
      </c>
      <c r="N4977" s="49">
        <f t="shared" si="500"/>
        <v>91.885999999999328</v>
      </c>
      <c r="O4977" s="49">
        <f t="shared" si="501"/>
        <v>93.214499999998992</v>
      </c>
      <c r="P4977" s="49">
        <f t="shared" si="501"/>
        <v>94.414499999998995</v>
      </c>
      <c r="Q4977" s="49">
        <f t="shared" si="502"/>
        <v>95.343000000000686</v>
      </c>
      <c r="R4977" s="49">
        <f t="shared" si="502"/>
        <v>96.243000000000677</v>
      </c>
    </row>
    <row r="4978" spans="12:18" hidden="1">
      <c r="L4978" s="71"/>
      <c r="M4978" s="48">
        <v>104.4</v>
      </c>
      <c r="N4978" s="49">
        <f t="shared" si="500"/>
        <v>91.887999999999323</v>
      </c>
      <c r="O4978" s="49">
        <f t="shared" si="501"/>
        <v>93.215999999998985</v>
      </c>
      <c r="P4978" s="49">
        <f t="shared" si="501"/>
        <v>94.415999999998988</v>
      </c>
      <c r="Q4978" s="49">
        <f t="shared" si="502"/>
        <v>95.34400000000069</v>
      </c>
      <c r="R4978" s="49">
        <f t="shared" si="502"/>
        <v>96.244000000000682</v>
      </c>
    </row>
    <row r="4979" spans="12:18" hidden="1">
      <c r="L4979" s="71"/>
      <c r="M4979" s="48">
        <v>104.5</v>
      </c>
      <c r="N4979" s="49">
        <f t="shared" si="500"/>
        <v>91.889999999999318</v>
      </c>
      <c r="O4979" s="49">
        <f t="shared" si="501"/>
        <v>93.217499999998978</v>
      </c>
      <c r="P4979" s="49">
        <f t="shared" si="501"/>
        <v>94.417499999998981</v>
      </c>
      <c r="Q4979" s="49">
        <f t="shared" si="502"/>
        <v>95.345000000000695</v>
      </c>
      <c r="R4979" s="49">
        <f t="shared" si="502"/>
        <v>96.245000000000687</v>
      </c>
    </row>
    <row r="4980" spans="12:18" hidden="1">
      <c r="L4980" s="71"/>
      <c r="M4980" s="48">
        <v>104.6</v>
      </c>
      <c r="N4980" s="49">
        <f t="shared" si="500"/>
        <v>91.891999999999314</v>
      </c>
      <c r="O4980" s="49">
        <f t="shared" ref="O4980:P4995" si="503">O4979+0.0015</f>
        <v>93.218999999998971</v>
      </c>
      <c r="P4980" s="49">
        <f t="shared" si="503"/>
        <v>94.418999999998974</v>
      </c>
      <c r="Q4980" s="49">
        <f t="shared" ref="Q4980:R4995" si="504">Q4979+0.001</f>
        <v>95.3460000000007</v>
      </c>
      <c r="R4980" s="49">
        <f t="shared" si="504"/>
        <v>96.246000000000691</v>
      </c>
    </row>
    <row r="4981" spans="12:18" hidden="1">
      <c r="L4981" s="71"/>
      <c r="M4981" s="48">
        <v>104.7</v>
      </c>
      <c r="N4981" s="49">
        <f t="shared" si="500"/>
        <v>91.893999999999309</v>
      </c>
      <c r="O4981" s="49">
        <f t="shared" si="503"/>
        <v>93.220499999998964</v>
      </c>
      <c r="P4981" s="49">
        <f t="shared" si="503"/>
        <v>94.420499999998967</v>
      </c>
      <c r="Q4981" s="49">
        <f t="shared" si="504"/>
        <v>95.347000000000705</v>
      </c>
      <c r="R4981" s="49">
        <f t="shared" si="504"/>
        <v>96.247000000000696</v>
      </c>
    </row>
    <row r="4982" spans="12:18" hidden="1">
      <c r="L4982" s="71"/>
      <c r="M4982" s="48">
        <v>104.8</v>
      </c>
      <c r="N4982" s="49">
        <f t="shared" si="500"/>
        <v>91.895999999999304</v>
      </c>
      <c r="O4982" s="49">
        <f t="shared" si="503"/>
        <v>93.221999999998957</v>
      </c>
      <c r="P4982" s="49">
        <f t="shared" si="503"/>
        <v>94.42199999999896</v>
      </c>
      <c r="Q4982" s="49">
        <f t="shared" si="504"/>
        <v>95.34800000000071</v>
      </c>
      <c r="R4982" s="49">
        <f t="shared" si="504"/>
        <v>96.248000000000701</v>
      </c>
    </row>
    <row r="4983" spans="12:18" hidden="1">
      <c r="L4983" s="71"/>
      <c r="M4983" s="48">
        <v>104.9</v>
      </c>
      <c r="N4983" s="49">
        <f t="shared" si="500"/>
        <v>91.8979999999993</v>
      </c>
      <c r="O4983" s="49">
        <f t="shared" si="503"/>
        <v>93.22349999999895</v>
      </c>
      <c r="P4983" s="49">
        <f t="shared" si="503"/>
        <v>94.423499999998953</v>
      </c>
      <c r="Q4983" s="49">
        <f t="shared" si="504"/>
        <v>95.349000000000714</v>
      </c>
      <c r="R4983" s="49">
        <f t="shared" si="504"/>
        <v>96.249000000000706</v>
      </c>
    </row>
    <row r="4984" spans="12:18" hidden="1">
      <c r="L4984" s="71"/>
      <c r="M4984" s="48">
        <v>105</v>
      </c>
      <c r="N4984" s="49">
        <f t="shared" si="500"/>
        <v>91.899999999999295</v>
      </c>
      <c r="O4984" s="49">
        <f t="shared" si="503"/>
        <v>93.224999999998943</v>
      </c>
      <c r="P4984" s="49">
        <f t="shared" si="503"/>
        <v>94.424999999998946</v>
      </c>
      <c r="Q4984" s="49">
        <f t="shared" si="504"/>
        <v>95.350000000000719</v>
      </c>
      <c r="R4984" s="49">
        <f t="shared" si="504"/>
        <v>96.250000000000711</v>
      </c>
    </row>
    <row r="4985" spans="12:18" hidden="1">
      <c r="L4985" s="71"/>
      <c r="M4985" s="48">
        <v>105.1</v>
      </c>
      <c r="N4985" s="49">
        <f t="shared" si="500"/>
        <v>91.90199999999929</v>
      </c>
      <c r="O4985" s="49">
        <f t="shared" si="503"/>
        <v>93.226499999998936</v>
      </c>
      <c r="P4985" s="49">
        <f t="shared" si="503"/>
        <v>94.426499999998939</v>
      </c>
      <c r="Q4985" s="49">
        <f t="shared" si="504"/>
        <v>95.351000000000724</v>
      </c>
      <c r="R4985" s="49">
        <f t="shared" si="504"/>
        <v>96.251000000000715</v>
      </c>
    </row>
    <row r="4986" spans="12:18" hidden="1">
      <c r="L4986" s="71"/>
      <c r="M4986" s="48">
        <v>105.2</v>
      </c>
      <c r="N4986" s="49">
        <f t="shared" si="500"/>
        <v>91.903999999999286</v>
      </c>
      <c r="O4986" s="49">
        <f t="shared" si="503"/>
        <v>93.227999999998929</v>
      </c>
      <c r="P4986" s="49">
        <f t="shared" si="503"/>
        <v>94.427999999998931</v>
      </c>
      <c r="Q4986" s="49">
        <f t="shared" si="504"/>
        <v>95.352000000000729</v>
      </c>
      <c r="R4986" s="49">
        <f t="shared" si="504"/>
        <v>96.25200000000072</v>
      </c>
    </row>
    <row r="4987" spans="12:18" hidden="1">
      <c r="L4987" s="71"/>
      <c r="M4987" s="48">
        <v>105.3</v>
      </c>
      <c r="N4987" s="49">
        <f t="shared" si="500"/>
        <v>91.905999999999281</v>
      </c>
      <c r="O4987" s="49">
        <f t="shared" si="503"/>
        <v>93.229499999998922</v>
      </c>
      <c r="P4987" s="49">
        <f t="shared" si="503"/>
        <v>94.429499999998924</v>
      </c>
      <c r="Q4987" s="49">
        <f t="shared" si="504"/>
        <v>95.353000000000733</v>
      </c>
      <c r="R4987" s="49">
        <f t="shared" si="504"/>
        <v>96.253000000000725</v>
      </c>
    </row>
    <row r="4988" spans="12:18" hidden="1">
      <c r="L4988" s="71"/>
      <c r="M4988" s="48">
        <v>105.4</v>
      </c>
      <c r="N4988" s="49">
        <f t="shared" si="500"/>
        <v>91.907999999999276</v>
      </c>
      <c r="O4988" s="49">
        <f t="shared" si="503"/>
        <v>93.230999999998915</v>
      </c>
      <c r="P4988" s="49">
        <f t="shared" si="503"/>
        <v>94.430999999998917</v>
      </c>
      <c r="Q4988" s="49">
        <f t="shared" si="504"/>
        <v>95.354000000000738</v>
      </c>
      <c r="R4988" s="49">
        <f t="shared" si="504"/>
        <v>96.25400000000073</v>
      </c>
    </row>
    <row r="4989" spans="12:18" hidden="1">
      <c r="L4989" s="71"/>
      <c r="M4989" s="48">
        <v>105.5</v>
      </c>
      <c r="N4989" s="49">
        <f t="shared" si="500"/>
        <v>91.909999999999272</v>
      </c>
      <c r="O4989" s="49">
        <f t="shared" si="503"/>
        <v>93.232499999998907</v>
      </c>
      <c r="P4989" s="49">
        <f t="shared" si="503"/>
        <v>94.43249999999891</v>
      </c>
      <c r="Q4989" s="49">
        <f t="shared" si="504"/>
        <v>95.355000000000743</v>
      </c>
      <c r="R4989" s="49">
        <f t="shared" si="504"/>
        <v>96.255000000000734</v>
      </c>
    </row>
    <row r="4990" spans="12:18" hidden="1">
      <c r="L4990" s="71"/>
      <c r="M4990" s="48">
        <v>105.6</v>
      </c>
      <c r="N4990" s="49">
        <f t="shared" si="500"/>
        <v>91.911999999999267</v>
      </c>
      <c r="O4990" s="49">
        <f t="shared" si="503"/>
        <v>93.2339999999989</v>
      </c>
      <c r="P4990" s="49">
        <f t="shared" si="503"/>
        <v>94.433999999998903</v>
      </c>
      <c r="Q4990" s="49">
        <f t="shared" si="504"/>
        <v>95.356000000000748</v>
      </c>
      <c r="R4990" s="49">
        <f t="shared" si="504"/>
        <v>96.256000000000739</v>
      </c>
    </row>
    <row r="4991" spans="12:18" hidden="1">
      <c r="L4991" s="71"/>
      <c r="M4991" s="48">
        <v>105.7</v>
      </c>
      <c r="N4991" s="49">
        <f t="shared" si="500"/>
        <v>91.913999999999263</v>
      </c>
      <c r="O4991" s="49">
        <f t="shared" si="503"/>
        <v>93.235499999998893</v>
      </c>
      <c r="P4991" s="49">
        <f t="shared" si="503"/>
        <v>94.435499999998896</v>
      </c>
      <c r="Q4991" s="49">
        <f t="shared" si="504"/>
        <v>95.357000000000752</v>
      </c>
      <c r="R4991" s="49">
        <f t="shared" si="504"/>
        <v>96.257000000000744</v>
      </c>
    </row>
    <row r="4992" spans="12:18" hidden="1">
      <c r="L4992" s="71"/>
      <c r="M4992" s="48">
        <v>105.8</v>
      </c>
      <c r="N4992" s="49">
        <f t="shared" si="500"/>
        <v>91.915999999999258</v>
      </c>
      <c r="O4992" s="49">
        <f t="shared" si="503"/>
        <v>93.236999999998886</v>
      </c>
      <c r="P4992" s="49">
        <f t="shared" si="503"/>
        <v>94.436999999998889</v>
      </c>
      <c r="Q4992" s="49">
        <f t="shared" si="504"/>
        <v>95.358000000000757</v>
      </c>
      <c r="R4992" s="49">
        <f t="shared" si="504"/>
        <v>96.258000000000749</v>
      </c>
    </row>
    <row r="4993" spans="12:18" hidden="1">
      <c r="L4993" s="71"/>
      <c r="M4993" s="48">
        <v>105.9</v>
      </c>
      <c r="N4993" s="49">
        <f t="shared" si="500"/>
        <v>91.917999999999253</v>
      </c>
      <c r="O4993" s="49">
        <f t="shared" si="503"/>
        <v>93.238499999998879</v>
      </c>
      <c r="P4993" s="49">
        <f t="shared" si="503"/>
        <v>94.438499999998882</v>
      </c>
      <c r="Q4993" s="49">
        <f t="shared" si="504"/>
        <v>95.359000000000762</v>
      </c>
      <c r="R4993" s="49">
        <f t="shared" si="504"/>
        <v>96.259000000000754</v>
      </c>
    </row>
    <row r="4994" spans="12:18" hidden="1">
      <c r="L4994" s="71"/>
      <c r="M4994" s="48">
        <v>106</v>
      </c>
      <c r="N4994" s="49">
        <f t="shared" si="500"/>
        <v>91.919999999999249</v>
      </c>
      <c r="O4994" s="49">
        <f t="shared" si="503"/>
        <v>93.239999999998872</v>
      </c>
      <c r="P4994" s="49">
        <f t="shared" si="503"/>
        <v>94.439999999998875</v>
      </c>
      <c r="Q4994" s="49">
        <f t="shared" si="504"/>
        <v>95.360000000000767</v>
      </c>
      <c r="R4994" s="49">
        <f t="shared" si="504"/>
        <v>96.260000000000758</v>
      </c>
    </row>
    <row r="4995" spans="12:18" hidden="1">
      <c r="L4995" s="71"/>
      <c r="M4995" s="48">
        <v>106.1</v>
      </c>
      <c r="N4995" s="49">
        <f t="shared" si="500"/>
        <v>91.921999999999244</v>
      </c>
      <c r="O4995" s="49">
        <f t="shared" si="503"/>
        <v>93.241499999998865</v>
      </c>
      <c r="P4995" s="49">
        <f t="shared" si="503"/>
        <v>94.441499999998868</v>
      </c>
      <c r="Q4995" s="49">
        <f t="shared" si="504"/>
        <v>95.361000000000772</v>
      </c>
      <c r="R4995" s="49">
        <f t="shared" si="504"/>
        <v>96.261000000000763</v>
      </c>
    </row>
    <row r="4996" spans="12:18" hidden="1">
      <c r="L4996" s="71"/>
      <c r="M4996" s="48">
        <v>106.2</v>
      </c>
      <c r="N4996" s="49">
        <f t="shared" si="500"/>
        <v>91.923999999999239</v>
      </c>
      <c r="O4996" s="49">
        <f t="shared" ref="O4996:P5011" si="505">O4995+0.0015</f>
        <v>93.242999999998858</v>
      </c>
      <c r="P4996" s="49">
        <f t="shared" si="505"/>
        <v>94.442999999998861</v>
      </c>
      <c r="Q4996" s="49">
        <f t="shared" ref="Q4996:R5011" si="506">Q4995+0.001</f>
        <v>95.362000000000776</v>
      </c>
      <c r="R4996" s="49">
        <f t="shared" si="506"/>
        <v>96.262000000000768</v>
      </c>
    </row>
    <row r="4997" spans="12:18" hidden="1">
      <c r="L4997" s="71"/>
      <c r="M4997" s="48">
        <v>106.3</v>
      </c>
      <c r="N4997" s="49">
        <f t="shared" si="500"/>
        <v>91.925999999999235</v>
      </c>
      <c r="O4997" s="49">
        <f t="shared" si="505"/>
        <v>93.244499999998851</v>
      </c>
      <c r="P4997" s="49">
        <f t="shared" si="505"/>
        <v>94.444499999998854</v>
      </c>
      <c r="Q4997" s="49">
        <f t="shared" si="506"/>
        <v>95.363000000000781</v>
      </c>
      <c r="R4997" s="49">
        <f t="shared" si="506"/>
        <v>96.263000000000773</v>
      </c>
    </row>
    <row r="4998" spans="12:18" hidden="1">
      <c r="L4998" s="71"/>
      <c r="M4998" s="48">
        <v>106.4</v>
      </c>
      <c r="N4998" s="49">
        <f t="shared" si="500"/>
        <v>91.92799999999923</v>
      </c>
      <c r="O4998" s="49">
        <f t="shared" si="505"/>
        <v>93.245999999998844</v>
      </c>
      <c r="P4998" s="49">
        <f t="shared" si="505"/>
        <v>94.445999999998847</v>
      </c>
      <c r="Q4998" s="49">
        <f t="shared" si="506"/>
        <v>95.364000000000786</v>
      </c>
      <c r="R4998" s="49">
        <f t="shared" si="506"/>
        <v>96.264000000000777</v>
      </c>
    </row>
    <row r="4999" spans="12:18" hidden="1">
      <c r="L4999" s="71"/>
      <c r="M4999" s="48">
        <v>106.5</v>
      </c>
      <c r="N4999" s="49">
        <f t="shared" si="500"/>
        <v>91.929999999999225</v>
      </c>
      <c r="O4999" s="49">
        <f t="shared" si="505"/>
        <v>93.247499999998837</v>
      </c>
      <c r="P4999" s="49">
        <f t="shared" si="505"/>
        <v>94.44749999999884</v>
      </c>
      <c r="Q4999" s="49">
        <f t="shared" si="506"/>
        <v>95.365000000000791</v>
      </c>
      <c r="R4999" s="49">
        <f t="shared" si="506"/>
        <v>96.265000000000782</v>
      </c>
    </row>
    <row r="5000" spans="12:18" hidden="1">
      <c r="L5000" s="71"/>
      <c r="M5000" s="48">
        <v>106.6</v>
      </c>
      <c r="N5000" s="49">
        <f t="shared" si="500"/>
        <v>91.931999999999221</v>
      </c>
      <c r="O5000" s="49">
        <f t="shared" si="505"/>
        <v>93.24899999999883</v>
      </c>
      <c r="P5000" s="49">
        <f t="shared" si="505"/>
        <v>94.448999999998833</v>
      </c>
      <c r="Q5000" s="49">
        <f t="shared" si="506"/>
        <v>95.366000000000795</v>
      </c>
      <c r="R5000" s="49">
        <f t="shared" si="506"/>
        <v>96.266000000000787</v>
      </c>
    </row>
    <row r="5001" spans="12:18" hidden="1">
      <c r="L5001" s="71"/>
      <c r="M5001" s="48">
        <v>106.7</v>
      </c>
      <c r="N5001" s="49">
        <f t="shared" si="500"/>
        <v>91.933999999999216</v>
      </c>
      <c r="O5001" s="49">
        <f t="shared" si="505"/>
        <v>93.250499999998823</v>
      </c>
      <c r="P5001" s="49">
        <f t="shared" si="505"/>
        <v>94.450499999998826</v>
      </c>
      <c r="Q5001" s="49">
        <f t="shared" si="506"/>
        <v>95.3670000000008</v>
      </c>
      <c r="R5001" s="49">
        <f t="shared" si="506"/>
        <v>96.267000000000792</v>
      </c>
    </row>
    <row r="5002" spans="12:18" hidden="1">
      <c r="L5002" s="71"/>
      <c r="M5002" s="48">
        <v>106.8</v>
      </c>
      <c r="N5002" s="49">
        <f t="shared" si="500"/>
        <v>91.935999999999211</v>
      </c>
      <c r="O5002" s="49">
        <f t="shared" si="505"/>
        <v>93.251999999998816</v>
      </c>
      <c r="P5002" s="49">
        <f t="shared" si="505"/>
        <v>94.451999999998819</v>
      </c>
      <c r="Q5002" s="49">
        <f t="shared" si="506"/>
        <v>95.368000000000805</v>
      </c>
      <c r="R5002" s="49">
        <f t="shared" si="506"/>
        <v>96.268000000000796</v>
      </c>
    </row>
    <row r="5003" spans="12:18" hidden="1">
      <c r="L5003" s="71"/>
      <c r="M5003" s="48">
        <v>106.9</v>
      </c>
      <c r="N5003" s="49">
        <f t="shared" si="500"/>
        <v>91.937999999999207</v>
      </c>
      <c r="O5003" s="49">
        <f t="shared" si="505"/>
        <v>93.253499999998809</v>
      </c>
      <c r="P5003" s="49">
        <f t="shared" si="505"/>
        <v>94.453499999998812</v>
      </c>
      <c r="Q5003" s="49">
        <f t="shared" si="506"/>
        <v>95.36900000000081</v>
      </c>
      <c r="R5003" s="49">
        <f t="shared" si="506"/>
        <v>96.269000000000801</v>
      </c>
    </row>
    <row r="5004" spans="12:18" hidden="1">
      <c r="L5004" s="71"/>
      <c r="M5004" s="48">
        <v>107</v>
      </c>
      <c r="N5004" s="49">
        <f t="shared" si="500"/>
        <v>91.939999999999202</v>
      </c>
      <c r="O5004" s="49">
        <f t="shared" si="505"/>
        <v>93.254999999998802</v>
      </c>
      <c r="P5004" s="49">
        <f t="shared" si="505"/>
        <v>94.454999999998805</v>
      </c>
      <c r="Q5004" s="49">
        <f t="shared" si="506"/>
        <v>95.370000000000815</v>
      </c>
      <c r="R5004" s="49">
        <f t="shared" si="506"/>
        <v>96.270000000000806</v>
      </c>
    </row>
    <row r="5005" spans="12:18" hidden="1">
      <c r="L5005" s="71"/>
      <c r="M5005" s="48">
        <v>107.1</v>
      </c>
      <c r="N5005" s="49">
        <f t="shared" si="500"/>
        <v>91.941999999999197</v>
      </c>
      <c r="O5005" s="49">
        <f t="shared" si="505"/>
        <v>93.256499999998795</v>
      </c>
      <c r="P5005" s="49">
        <f t="shared" si="505"/>
        <v>94.456499999998798</v>
      </c>
      <c r="Q5005" s="49">
        <f t="shared" si="506"/>
        <v>95.371000000000819</v>
      </c>
      <c r="R5005" s="49">
        <f t="shared" si="506"/>
        <v>96.271000000000811</v>
      </c>
    </row>
    <row r="5006" spans="12:18" hidden="1">
      <c r="L5006" s="71"/>
      <c r="M5006" s="48">
        <v>107.2</v>
      </c>
      <c r="N5006" s="49">
        <f t="shared" si="500"/>
        <v>91.943999999999193</v>
      </c>
      <c r="O5006" s="49">
        <f t="shared" si="505"/>
        <v>93.257999999998788</v>
      </c>
      <c r="P5006" s="49">
        <f t="shared" si="505"/>
        <v>94.45799999999879</v>
      </c>
      <c r="Q5006" s="49">
        <f t="shared" si="506"/>
        <v>95.372000000000824</v>
      </c>
      <c r="R5006" s="49">
        <f t="shared" si="506"/>
        <v>96.272000000000816</v>
      </c>
    </row>
    <row r="5007" spans="12:18" hidden="1">
      <c r="L5007" s="71"/>
      <c r="M5007" s="48">
        <v>107.3</v>
      </c>
      <c r="N5007" s="49">
        <f t="shared" si="500"/>
        <v>91.945999999999188</v>
      </c>
      <c r="O5007" s="49">
        <f t="shared" si="505"/>
        <v>93.259499999998781</v>
      </c>
      <c r="P5007" s="49">
        <f t="shared" si="505"/>
        <v>94.459499999998783</v>
      </c>
      <c r="Q5007" s="49">
        <f t="shared" si="506"/>
        <v>95.373000000000829</v>
      </c>
      <c r="R5007" s="49">
        <f t="shared" si="506"/>
        <v>96.27300000000082</v>
      </c>
    </row>
    <row r="5008" spans="12:18" hidden="1">
      <c r="L5008" s="71"/>
      <c r="M5008" s="48">
        <v>107.4</v>
      </c>
      <c r="N5008" s="49">
        <f t="shared" si="500"/>
        <v>91.947999999999183</v>
      </c>
      <c r="O5008" s="49">
        <f t="shared" si="505"/>
        <v>93.260999999998774</v>
      </c>
      <c r="P5008" s="49">
        <f t="shared" si="505"/>
        <v>94.460999999998776</v>
      </c>
      <c r="Q5008" s="49">
        <f t="shared" si="506"/>
        <v>95.374000000000834</v>
      </c>
      <c r="R5008" s="49">
        <f t="shared" si="506"/>
        <v>96.274000000000825</v>
      </c>
    </row>
    <row r="5009" spans="12:18" hidden="1">
      <c r="L5009" s="71"/>
      <c r="M5009" s="48">
        <v>107.5</v>
      </c>
      <c r="N5009" s="49">
        <f t="shared" si="500"/>
        <v>91.949999999999179</v>
      </c>
      <c r="O5009" s="49">
        <f t="shared" si="505"/>
        <v>93.262499999998766</v>
      </c>
      <c r="P5009" s="49">
        <f t="shared" si="505"/>
        <v>94.462499999998769</v>
      </c>
      <c r="Q5009" s="49">
        <f t="shared" si="506"/>
        <v>95.375000000000838</v>
      </c>
      <c r="R5009" s="49">
        <f t="shared" si="506"/>
        <v>96.27500000000083</v>
      </c>
    </row>
    <row r="5010" spans="12:18" hidden="1">
      <c r="L5010" s="71"/>
      <c r="M5010" s="48">
        <v>107.6</v>
      </c>
      <c r="N5010" s="49">
        <f t="shared" si="500"/>
        <v>91.951999999999174</v>
      </c>
      <c r="O5010" s="49">
        <f t="shared" si="505"/>
        <v>93.263999999998759</v>
      </c>
      <c r="P5010" s="49">
        <f t="shared" si="505"/>
        <v>94.463999999998762</v>
      </c>
      <c r="Q5010" s="49">
        <f t="shared" si="506"/>
        <v>95.376000000000843</v>
      </c>
      <c r="R5010" s="49">
        <f t="shared" si="506"/>
        <v>96.276000000000835</v>
      </c>
    </row>
    <row r="5011" spans="12:18" hidden="1">
      <c r="L5011" s="71"/>
      <c r="M5011" s="48">
        <v>107.7</v>
      </c>
      <c r="N5011" s="49">
        <f t="shared" si="500"/>
        <v>91.953999999999169</v>
      </c>
      <c r="O5011" s="49">
        <f t="shared" si="505"/>
        <v>93.265499999998752</v>
      </c>
      <c r="P5011" s="49">
        <f t="shared" si="505"/>
        <v>94.465499999998755</v>
      </c>
      <c r="Q5011" s="49">
        <f t="shared" si="506"/>
        <v>95.377000000000848</v>
      </c>
      <c r="R5011" s="49">
        <f t="shared" si="506"/>
        <v>96.277000000000839</v>
      </c>
    </row>
    <row r="5012" spans="12:18" hidden="1">
      <c r="L5012" s="71"/>
      <c r="M5012" s="48">
        <v>107.8</v>
      </c>
      <c r="N5012" s="49">
        <f t="shared" si="500"/>
        <v>91.955999999999165</v>
      </c>
      <c r="O5012" s="49">
        <f t="shared" ref="O5012:P5027" si="507">O5011+0.0015</f>
        <v>93.266999999998745</v>
      </c>
      <c r="P5012" s="49">
        <f t="shared" si="507"/>
        <v>94.466999999998748</v>
      </c>
      <c r="Q5012" s="49">
        <f t="shared" ref="Q5012:R5027" si="508">Q5011+0.001</f>
        <v>95.378000000000853</v>
      </c>
      <c r="R5012" s="49">
        <f t="shared" si="508"/>
        <v>96.278000000000844</v>
      </c>
    </row>
    <row r="5013" spans="12:18" hidden="1">
      <c r="L5013" s="71"/>
      <c r="M5013" s="48">
        <v>107.9</v>
      </c>
      <c r="N5013" s="49">
        <f t="shared" si="500"/>
        <v>91.95799999999916</v>
      </c>
      <c r="O5013" s="49">
        <f t="shared" si="507"/>
        <v>93.268499999998738</v>
      </c>
      <c r="P5013" s="49">
        <f t="shared" si="507"/>
        <v>94.468499999998741</v>
      </c>
      <c r="Q5013" s="49">
        <f t="shared" si="508"/>
        <v>95.379000000000858</v>
      </c>
      <c r="R5013" s="49">
        <f t="shared" si="508"/>
        <v>96.279000000000849</v>
      </c>
    </row>
    <row r="5014" spans="12:18" hidden="1">
      <c r="L5014" s="71"/>
      <c r="M5014" s="48">
        <v>108</v>
      </c>
      <c r="N5014" s="49">
        <f t="shared" si="500"/>
        <v>91.959999999999155</v>
      </c>
      <c r="O5014" s="49">
        <f t="shared" si="507"/>
        <v>93.269999999998731</v>
      </c>
      <c r="P5014" s="49">
        <f t="shared" si="507"/>
        <v>94.469999999998734</v>
      </c>
      <c r="Q5014" s="49">
        <f t="shared" si="508"/>
        <v>95.380000000000862</v>
      </c>
      <c r="R5014" s="49">
        <f t="shared" si="508"/>
        <v>96.280000000000854</v>
      </c>
    </row>
    <row r="5015" spans="12:18" hidden="1">
      <c r="L5015" s="71"/>
      <c r="M5015" s="48">
        <v>108.1</v>
      </c>
      <c r="N5015" s="49">
        <f t="shared" si="500"/>
        <v>91.961999999999151</v>
      </c>
      <c r="O5015" s="49">
        <f t="shared" si="507"/>
        <v>93.271499999998724</v>
      </c>
      <c r="P5015" s="49">
        <f t="shared" si="507"/>
        <v>94.471499999998727</v>
      </c>
      <c r="Q5015" s="49">
        <f t="shared" si="508"/>
        <v>95.381000000000867</v>
      </c>
      <c r="R5015" s="49">
        <f t="shared" si="508"/>
        <v>96.281000000000859</v>
      </c>
    </row>
    <row r="5016" spans="12:18" hidden="1">
      <c r="L5016" s="71"/>
      <c r="M5016" s="48">
        <v>108.2</v>
      </c>
      <c r="N5016" s="49">
        <f t="shared" si="500"/>
        <v>91.963999999999146</v>
      </c>
      <c r="O5016" s="49">
        <f t="shared" si="507"/>
        <v>93.272999999998717</v>
      </c>
      <c r="P5016" s="49">
        <f t="shared" si="507"/>
        <v>94.47299999999872</v>
      </c>
      <c r="Q5016" s="49">
        <f t="shared" si="508"/>
        <v>95.382000000000872</v>
      </c>
      <c r="R5016" s="49">
        <f t="shared" si="508"/>
        <v>96.282000000000863</v>
      </c>
    </row>
    <row r="5017" spans="12:18" hidden="1">
      <c r="L5017" s="71"/>
      <c r="M5017" s="48">
        <v>108.3</v>
      </c>
      <c r="N5017" s="49">
        <f t="shared" si="500"/>
        <v>91.965999999999141</v>
      </c>
      <c r="O5017" s="49">
        <f t="shared" si="507"/>
        <v>93.27449999999871</v>
      </c>
      <c r="P5017" s="49">
        <f t="shared" si="507"/>
        <v>94.474499999998713</v>
      </c>
      <c r="Q5017" s="49">
        <f t="shared" si="508"/>
        <v>95.383000000000877</v>
      </c>
      <c r="R5017" s="49">
        <f t="shared" si="508"/>
        <v>96.283000000000868</v>
      </c>
    </row>
    <row r="5018" spans="12:18" hidden="1">
      <c r="L5018" s="71"/>
      <c r="M5018" s="48">
        <v>108.4</v>
      </c>
      <c r="N5018" s="49">
        <f t="shared" si="500"/>
        <v>91.967999999999137</v>
      </c>
      <c r="O5018" s="49">
        <f t="shared" si="507"/>
        <v>93.275999999998703</v>
      </c>
      <c r="P5018" s="49">
        <f t="shared" si="507"/>
        <v>94.475999999998706</v>
      </c>
      <c r="Q5018" s="49">
        <f t="shared" si="508"/>
        <v>95.384000000000881</v>
      </c>
      <c r="R5018" s="49">
        <f t="shared" si="508"/>
        <v>96.284000000000873</v>
      </c>
    </row>
    <row r="5019" spans="12:18" hidden="1">
      <c r="L5019" s="71"/>
      <c r="M5019" s="48">
        <v>108.5</v>
      </c>
      <c r="N5019" s="49">
        <f t="shared" si="500"/>
        <v>91.969999999999132</v>
      </c>
      <c r="O5019" s="49">
        <f t="shared" si="507"/>
        <v>93.277499999998696</v>
      </c>
      <c r="P5019" s="49">
        <f t="shared" si="507"/>
        <v>94.477499999998699</v>
      </c>
      <c r="Q5019" s="49">
        <f t="shared" si="508"/>
        <v>95.385000000000886</v>
      </c>
      <c r="R5019" s="49">
        <f t="shared" si="508"/>
        <v>96.285000000000878</v>
      </c>
    </row>
    <row r="5020" spans="12:18" hidden="1">
      <c r="L5020" s="71"/>
      <c r="M5020" s="48">
        <v>108.6</v>
      </c>
      <c r="N5020" s="49">
        <f t="shared" si="500"/>
        <v>91.971999999999127</v>
      </c>
      <c r="O5020" s="49">
        <f t="shared" si="507"/>
        <v>93.278999999998689</v>
      </c>
      <c r="P5020" s="49">
        <f t="shared" si="507"/>
        <v>94.478999999998692</v>
      </c>
      <c r="Q5020" s="49">
        <f t="shared" si="508"/>
        <v>95.386000000000891</v>
      </c>
      <c r="R5020" s="49">
        <f t="shared" si="508"/>
        <v>96.286000000000882</v>
      </c>
    </row>
    <row r="5021" spans="12:18" hidden="1">
      <c r="L5021" s="71"/>
      <c r="M5021" s="48">
        <v>108.7</v>
      </c>
      <c r="N5021" s="49">
        <f t="shared" si="500"/>
        <v>91.973999999999123</v>
      </c>
      <c r="O5021" s="49">
        <f t="shared" si="507"/>
        <v>93.280499999998682</v>
      </c>
      <c r="P5021" s="49">
        <f t="shared" si="507"/>
        <v>94.480499999998685</v>
      </c>
      <c r="Q5021" s="49">
        <f t="shared" si="508"/>
        <v>95.387000000000896</v>
      </c>
      <c r="R5021" s="49">
        <f t="shared" si="508"/>
        <v>96.287000000000887</v>
      </c>
    </row>
    <row r="5022" spans="12:18" hidden="1">
      <c r="L5022" s="71"/>
      <c r="M5022" s="48">
        <v>108.8</v>
      </c>
      <c r="N5022" s="49">
        <f t="shared" si="500"/>
        <v>91.975999999999118</v>
      </c>
      <c r="O5022" s="49">
        <f t="shared" si="507"/>
        <v>93.281999999998675</v>
      </c>
      <c r="P5022" s="49">
        <f t="shared" si="507"/>
        <v>94.481999999998678</v>
      </c>
      <c r="Q5022" s="49">
        <f t="shared" si="508"/>
        <v>95.388000000000901</v>
      </c>
      <c r="R5022" s="49">
        <f t="shared" si="508"/>
        <v>96.288000000000892</v>
      </c>
    </row>
    <row r="5023" spans="12:18" hidden="1">
      <c r="L5023" s="71"/>
      <c r="M5023" s="48">
        <v>108.9</v>
      </c>
      <c r="N5023" s="49">
        <f t="shared" si="500"/>
        <v>91.977999999999113</v>
      </c>
      <c r="O5023" s="49">
        <f t="shared" si="507"/>
        <v>93.283499999998668</v>
      </c>
      <c r="P5023" s="49">
        <f t="shared" si="507"/>
        <v>94.483499999998671</v>
      </c>
      <c r="Q5023" s="49">
        <f t="shared" si="508"/>
        <v>95.389000000000905</v>
      </c>
      <c r="R5023" s="49">
        <f t="shared" si="508"/>
        <v>96.289000000000897</v>
      </c>
    </row>
    <row r="5024" spans="12:18" hidden="1">
      <c r="L5024" s="71"/>
      <c r="M5024" s="48">
        <v>109</v>
      </c>
      <c r="N5024" s="49">
        <f t="shared" si="500"/>
        <v>91.979999999999109</v>
      </c>
      <c r="O5024" s="49">
        <f t="shared" si="507"/>
        <v>93.284999999998661</v>
      </c>
      <c r="P5024" s="49">
        <f t="shared" si="507"/>
        <v>94.484999999998664</v>
      </c>
      <c r="Q5024" s="49">
        <f t="shared" si="508"/>
        <v>95.39000000000091</v>
      </c>
      <c r="R5024" s="49">
        <f t="shared" si="508"/>
        <v>96.290000000000902</v>
      </c>
    </row>
    <row r="5025" spans="12:18" hidden="1">
      <c r="L5025" s="71"/>
      <c r="M5025" s="48">
        <v>109.1</v>
      </c>
      <c r="N5025" s="49">
        <f t="shared" si="500"/>
        <v>91.981999999999104</v>
      </c>
      <c r="O5025" s="49">
        <f t="shared" si="507"/>
        <v>93.286499999998654</v>
      </c>
      <c r="P5025" s="49">
        <f t="shared" si="507"/>
        <v>94.486499999998657</v>
      </c>
      <c r="Q5025" s="49">
        <f t="shared" si="508"/>
        <v>95.391000000000915</v>
      </c>
      <c r="R5025" s="49">
        <f t="shared" si="508"/>
        <v>96.291000000000906</v>
      </c>
    </row>
    <row r="5026" spans="12:18" hidden="1">
      <c r="L5026" s="71"/>
      <c r="M5026" s="48">
        <v>109.2</v>
      </c>
      <c r="N5026" s="49">
        <f t="shared" si="500"/>
        <v>91.983999999999099</v>
      </c>
      <c r="O5026" s="49">
        <f t="shared" si="507"/>
        <v>93.287999999998647</v>
      </c>
      <c r="P5026" s="49">
        <f t="shared" si="507"/>
        <v>94.48799999999865</v>
      </c>
      <c r="Q5026" s="49">
        <f t="shared" si="508"/>
        <v>95.39200000000092</v>
      </c>
      <c r="R5026" s="49">
        <f t="shared" si="508"/>
        <v>96.292000000000911</v>
      </c>
    </row>
    <row r="5027" spans="12:18" hidden="1">
      <c r="L5027" s="71"/>
      <c r="M5027" s="48">
        <v>109.3</v>
      </c>
      <c r="N5027" s="49">
        <f t="shared" si="500"/>
        <v>91.985999999999095</v>
      </c>
      <c r="O5027" s="49">
        <f t="shared" si="507"/>
        <v>93.28949999999864</v>
      </c>
      <c r="P5027" s="49">
        <f t="shared" si="507"/>
        <v>94.489499999998642</v>
      </c>
      <c r="Q5027" s="49">
        <f t="shared" si="508"/>
        <v>95.393000000000924</v>
      </c>
      <c r="R5027" s="49">
        <f t="shared" si="508"/>
        <v>96.293000000000916</v>
      </c>
    </row>
    <row r="5028" spans="12:18" hidden="1">
      <c r="L5028" s="71"/>
      <c r="M5028" s="48">
        <v>109.4</v>
      </c>
      <c r="N5028" s="49">
        <f t="shared" ref="N5028:N5033" si="509">N5027+0.002</f>
        <v>91.98799999999909</v>
      </c>
      <c r="O5028" s="49">
        <f t="shared" ref="O5028:P5033" si="510">O5027+0.0015</f>
        <v>93.290999999998633</v>
      </c>
      <c r="P5028" s="49">
        <f t="shared" si="510"/>
        <v>94.490999999998635</v>
      </c>
      <c r="Q5028" s="49">
        <f t="shared" ref="Q5028:R5033" si="511">Q5027+0.001</f>
        <v>95.394000000000929</v>
      </c>
      <c r="R5028" s="49">
        <f t="shared" si="511"/>
        <v>96.294000000000921</v>
      </c>
    </row>
    <row r="5029" spans="12:18" hidden="1">
      <c r="L5029" s="71"/>
      <c r="M5029" s="48">
        <v>109.5</v>
      </c>
      <c r="N5029" s="49">
        <f t="shared" si="509"/>
        <v>91.989999999999085</v>
      </c>
      <c r="O5029" s="49">
        <f t="shared" si="510"/>
        <v>93.292499999998626</v>
      </c>
      <c r="P5029" s="49">
        <f t="shared" si="510"/>
        <v>94.492499999998628</v>
      </c>
      <c r="Q5029" s="49">
        <f t="shared" si="511"/>
        <v>95.395000000000934</v>
      </c>
      <c r="R5029" s="49">
        <f t="shared" si="511"/>
        <v>96.295000000000925</v>
      </c>
    </row>
    <row r="5030" spans="12:18" hidden="1">
      <c r="L5030" s="71"/>
      <c r="M5030" s="48">
        <v>109.6</v>
      </c>
      <c r="N5030" s="49">
        <f t="shared" si="509"/>
        <v>91.991999999999081</v>
      </c>
      <c r="O5030" s="49">
        <f t="shared" si="510"/>
        <v>93.293999999998618</v>
      </c>
      <c r="P5030" s="49">
        <f t="shared" si="510"/>
        <v>94.493999999998621</v>
      </c>
      <c r="Q5030" s="49">
        <f t="shared" si="511"/>
        <v>95.396000000000939</v>
      </c>
      <c r="R5030" s="49">
        <f t="shared" si="511"/>
        <v>96.29600000000093</v>
      </c>
    </row>
    <row r="5031" spans="12:18" hidden="1">
      <c r="L5031" s="71"/>
      <c r="M5031" s="48">
        <v>109.7</v>
      </c>
      <c r="N5031" s="49">
        <f t="shared" si="509"/>
        <v>91.993999999999076</v>
      </c>
      <c r="O5031" s="49">
        <f t="shared" si="510"/>
        <v>93.295499999998611</v>
      </c>
      <c r="P5031" s="49">
        <f t="shared" si="510"/>
        <v>94.495499999998614</v>
      </c>
      <c r="Q5031" s="49">
        <f t="shared" si="511"/>
        <v>95.397000000000943</v>
      </c>
      <c r="R5031" s="49">
        <f t="shared" si="511"/>
        <v>96.297000000000935</v>
      </c>
    </row>
    <row r="5032" spans="12:18" hidden="1">
      <c r="L5032" s="71"/>
      <c r="M5032" s="48">
        <v>109.8</v>
      </c>
      <c r="N5032" s="49">
        <f t="shared" si="509"/>
        <v>91.995999999999071</v>
      </c>
      <c r="O5032" s="49">
        <f t="shared" si="510"/>
        <v>93.296999999998604</v>
      </c>
      <c r="P5032" s="49">
        <f t="shared" si="510"/>
        <v>94.496999999998607</v>
      </c>
      <c r="Q5032" s="49">
        <f t="shared" si="511"/>
        <v>95.398000000000948</v>
      </c>
      <c r="R5032" s="49">
        <f t="shared" si="511"/>
        <v>96.29800000000094</v>
      </c>
    </row>
    <row r="5033" spans="12:18" hidden="1">
      <c r="L5033" s="71"/>
      <c r="M5033" s="48">
        <v>109.9</v>
      </c>
      <c r="N5033" s="49">
        <f t="shared" si="509"/>
        <v>91.997999999999067</v>
      </c>
      <c r="O5033" s="49">
        <f t="shared" si="510"/>
        <v>93.298499999998597</v>
      </c>
      <c r="P5033" s="49">
        <f t="shared" si="510"/>
        <v>94.4984999999986</v>
      </c>
      <c r="Q5033" s="49">
        <f t="shared" si="511"/>
        <v>95.399000000000953</v>
      </c>
      <c r="R5033" s="49">
        <f t="shared" si="511"/>
        <v>96.299000000000945</v>
      </c>
    </row>
    <row r="5034" spans="12:18" hidden="1">
      <c r="L5034" s="71"/>
      <c r="M5034" s="48">
        <v>110</v>
      </c>
      <c r="N5034" s="49">
        <v>92</v>
      </c>
      <c r="O5034" s="49">
        <v>93.3</v>
      </c>
      <c r="P5034" s="49">
        <v>94.5</v>
      </c>
      <c r="Q5034" s="49">
        <v>95.4</v>
      </c>
      <c r="R5034" s="49">
        <v>96.3</v>
      </c>
    </row>
    <row r="5035" spans="12:18" hidden="1">
      <c r="L5035" s="71"/>
      <c r="M5035" s="48">
        <v>110.1</v>
      </c>
      <c r="N5035" s="49">
        <f>N5034+0.000909090909090909</f>
        <v>92.00090909090909</v>
      </c>
      <c r="O5035" s="49">
        <f>O5034+0.000909090909090909</f>
        <v>93.300909090909087</v>
      </c>
      <c r="P5035" s="49">
        <f>P5034+0.000909090909090909</f>
        <v>94.50090909090909</v>
      </c>
      <c r="Q5035" s="49">
        <f>Q5034+0.000909090909090909</f>
        <v>95.400909090909096</v>
      </c>
      <c r="R5035" s="49">
        <f>R5034+0.000454545454545454</f>
        <v>96.300454545454542</v>
      </c>
    </row>
    <row r="5036" spans="12:18" hidden="1">
      <c r="L5036" s="71"/>
      <c r="M5036" s="48">
        <v>110.2</v>
      </c>
      <c r="N5036" s="49">
        <f t="shared" ref="N5036:Q5051" si="512">N5035+0.000909090909090909</f>
        <v>92.00181818181818</v>
      </c>
      <c r="O5036" s="49">
        <f t="shared" si="512"/>
        <v>93.301818181818177</v>
      </c>
      <c r="P5036" s="49">
        <f t="shared" si="512"/>
        <v>94.50181818181818</v>
      </c>
      <c r="Q5036" s="49">
        <f t="shared" si="512"/>
        <v>95.401818181818186</v>
      </c>
      <c r="R5036" s="49">
        <f t="shared" ref="R5036:R5099" si="513">R5035+0.000454545454545454</f>
        <v>96.300909090909087</v>
      </c>
    </row>
    <row r="5037" spans="12:18" hidden="1">
      <c r="L5037" s="71"/>
      <c r="M5037" s="48">
        <v>110.3</v>
      </c>
      <c r="N5037" s="49">
        <f t="shared" si="512"/>
        <v>92.00272727272727</v>
      </c>
      <c r="O5037" s="49">
        <f t="shared" si="512"/>
        <v>93.302727272727267</v>
      </c>
      <c r="P5037" s="49">
        <f t="shared" si="512"/>
        <v>94.50272727272727</v>
      </c>
      <c r="Q5037" s="49">
        <f t="shared" si="512"/>
        <v>95.402727272727276</v>
      </c>
      <c r="R5037" s="49">
        <f t="shared" si="513"/>
        <v>96.301363636363632</v>
      </c>
    </row>
    <row r="5038" spans="12:18" hidden="1">
      <c r="L5038" s="71"/>
      <c r="M5038" s="48">
        <v>110.4</v>
      </c>
      <c r="N5038" s="49">
        <f t="shared" si="512"/>
        <v>92.00363636363636</v>
      </c>
      <c r="O5038" s="49">
        <f t="shared" si="512"/>
        <v>93.303636363636357</v>
      </c>
      <c r="P5038" s="49">
        <f t="shared" si="512"/>
        <v>94.50363636363636</v>
      </c>
      <c r="Q5038" s="49">
        <f t="shared" si="512"/>
        <v>95.403636363636366</v>
      </c>
      <c r="R5038" s="49">
        <f t="shared" si="513"/>
        <v>96.301818181818177</v>
      </c>
    </row>
    <row r="5039" spans="12:18" hidden="1">
      <c r="L5039" s="71"/>
      <c r="M5039" s="48">
        <v>110.5</v>
      </c>
      <c r="N5039" s="49">
        <f t="shared" si="512"/>
        <v>92.00454545454545</v>
      </c>
      <c r="O5039" s="49">
        <f t="shared" si="512"/>
        <v>93.304545454545448</v>
      </c>
      <c r="P5039" s="49">
        <f t="shared" si="512"/>
        <v>94.50454545454545</v>
      </c>
      <c r="Q5039" s="49">
        <f t="shared" si="512"/>
        <v>95.404545454545456</v>
      </c>
      <c r="R5039" s="49">
        <f t="shared" si="513"/>
        <v>96.302272727272722</v>
      </c>
    </row>
    <row r="5040" spans="12:18" hidden="1">
      <c r="L5040" s="71"/>
      <c r="M5040" s="48">
        <v>110.6</v>
      </c>
      <c r="N5040" s="49">
        <f t="shared" si="512"/>
        <v>92.00545454545454</v>
      </c>
      <c r="O5040" s="49">
        <f t="shared" si="512"/>
        <v>93.305454545454538</v>
      </c>
      <c r="P5040" s="49">
        <f t="shared" si="512"/>
        <v>94.50545454545454</v>
      </c>
      <c r="Q5040" s="49">
        <f t="shared" si="512"/>
        <v>95.405454545454546</v>
      </c>
      <c r="R5040" s="49">
        <f t="shared" si="513"/>
        <v>96.302727272727267</v>
      </c>
    </row>
    <row r="5041" spans="12:18" hidden="1">
      <c r="L5041" s="71"/>
      <c r="M5041" s="48">
        <v>110.7</v>
      </c>
      <c r="N5041" s="49">
        <f t="shared" si="512"/>
        <v>92.006363636363631</v>
      </c>
      <c r="O5041" s="49">
        <f t="shared" si="512"/>
        <v>93.306363636363628</v>
      </c>
      <c r="P5041" s="49">
        <f t="shared" si="512"/>
        <v>94.506363636363631</v>
      </c>
      <c r="Q5041" s="49">
        <f t="shared" si="512"/>
        <v>95.406363636363636</v>
      </c>
      <c r="R5041" s="49">
        <f t="shared" si="513"/>
        <v>96.303181818181812</v>
      </c>
    </row>
    <row r="5042" spans="12:18" hidden="1">
      <c r="L5042" s="71"/>
      <c r="M5042" s="48">
        <v>110.8</v>
      </c>
      <c r="N5042" s="49">
        <f t="shared" si="512"/>
        <v>92.007272727272721</v>
      </c>
      <c r="O5042" s="49">
        <f t="shared" si="512"/>
        <v>93.307272727272718</v>
      </c>
      <c r="P5042" s="49">
        <f t="shared" si="512"/>
        <v>94.507272727272721</v>
      </c>
      <c r="Q5042" s="49">
        <f t="shared" si="512"/>
        <v>95.407272727272726</v>
      </c>
      <c r="R5042" s="49">
        <f t="shared" si="513"/>
        <v>96.303636363636357</v>
      </c>
    </row>
    <row r="5043" spans="12:18" hidden="1">
      <c r="L5043" s="71"/>
      <c r="M5043" s="48">
        <v>110.9</v>
      </c>
      <c r="N5043" s="49">
        <f t="shared" si="512"/>
        <v>92.008181818181811</v>
      </c>
      <c r="O5043" s="49">
        <f t="shared" si="512"/>
        <v>93.308181818181808</v>
      </c>
      <c r="P5043" s="49">
        <f t="shared" si="512"/>
        <v>94.508181818181811</v>
      </c>
      <c r="Q5043" s="49">
        <f t="shared" si="512"/>
        <v>95.408181818181816</v>
      </c>
      <c r="R5043" s="49">
        <f t="shared" si="513"/>
        <v>96.304090909090903</v>
      </c>
    </row>
    <row r="5044" spans="12:18" hidden="1">
      <c r="L5044" s="71"/>
      <c r="M5044" s="48">
        <v>111</v>
      </c>
      <c r="N5044" s="49">
        <f t="shared" si="512"/>
        <v>92.009090909090901</v>
      </c>
      <c r="O5044" s="49">
        <f t="shared" si="512"/>
        <v>93.309090909090898</v>
      </c>
      <c r="P5044" s="49">
        <f t="shared" si="512"/>
        <v>94.509090909090901</v>
      </c>
      <c r="Q5044" s="49">
        <f t="shared" si="512"/>
        <v>95.409090909090907</v>
      </c>
      <c r="R5044" s="49">
        <f t="shared" si="513"/>
        <v>96.304545454545448</v>
      </c>
    </row>
    <row r="5045" spans="12:18" hidden="1">
      <c r="L5045" s="71"/>
      <c r="M5045" s="48">
        <v>111.1</v>
      </c>
      <c r="N5045" s="49">
        <f t="shared" si="512"/>
        <v>92.009999999999991</v>
      </c>
      <c r="O5045" s="49">
        <f t="shared" si="512"/>
        <v>93.309999999999988</v>
      </c>
      <c r="P5045" s="49">
        <f t="shared" si="512"/>
        <v>94.509999999999991</v>
      </c>
      <c r="Q5045" s="49">
        <f t="shared" si="512"/>
        <v>95.41</v>
      </c>
      <c r="R5045" s="49">
        <f t="shared" si="513"/>
        <v>96.304999999999993</v>
      </c>
    </row>
    <row r="5046" spans="12:18" hidden="1">
      <c r="L5046" s="71"/>
      <c r="M5046" s="48">
        <v>111.2</v>
      </c>
      <c r="N5046" s="49">
        <f t="shared" si="512"/>
        <v>92.010909090909081</v>
      </c>
      <c r="O5046" s="49">
        <f t="shared" si="512"/>
        <v>93.310909090909078</v>
      </c>
      <c r="P5046" s="49">
        <f t="shared" si="512"/>
        <v>94.510909090909081</v>
      </c>
      <c r="Q5046" s="49">
        <f t="shared" si="512"/>
        <v>95.410909090909087</v>
      </c>
      <c r="R5046" s="49">
        <f t="shared" si="513"/>
        <v>96.305454545454538</v>
      </c>
    </row>
    <row r="5047" spans="12:18" hidden="1">
      <c r="L5047" s="71"/>
      <c r="M5047" s="48">
        <v>111.3</v>
      </c>
      <c r="N5047" s="49">
        <f t="shared" si="512"/>
        <v>92.011818181818171</v>
      </c>
      <c r="O5047" s="49">
        <f t="shared" si="512"/>
        <v>93.311818181818168</v>
      </c>
      <c r="P5047" s="49">
        <f t="shared" si="512"/>
        <v>94.511818181818171</v>
      </c>
      <c r="Q5047" s="49">
        <f t="shared" si="512"/>
        <v>95.411818181818177</v>
      </c>
      <c r="R5047" s="49">
        <f t="shared" si="513"/>
        <v>96.305909090909083</v>
      </c>
    </row>
    <row r="5048" spans="12:18" hidden="1">
      <c r="L5048" s="71"/>
      <c r="M5048" s="48">
        <v>111.4</v>
      </c>
      <c r="N5048" s="49">
        <f t="shared" si="512"/>
        <v>92.012727272727261</v>
      </c>
      <c r="O5048" s="49">
        <f t="shared" si="512"/>
        <v>93.312727272727258</v>
      </c>
      <c r="P5048" s="49">
        <f t="shared" si="512"/>
        <v>94.512727272727261</v>
      </c>
      <c r="Q5048" s="49">
        <f t="shared" si="512"/>
        <v>95.412727272727267</v>
      </c>
      <c r="R5048" s="49">
        <f t="shared" si="513"/>
        <v>96.306363636363628</v>
      </c>
    </row>
    <row r="5049" spans="12:18" hidden="1">
      <c r="L5049" s="71"/>
      <c r="M5049" s="48">
        <v>111.5</v>
      </c>
      <c r="N5049" s="49">
        <f t="shared" si="512"/>
        <v>92.013636363636351</v>
      </c>
      <c r="O5049" s="49">
        <f t="shared" si="512"/>
        <v>93.313636363636348</v>
      </c>
      <c r="P5049" s="49">
        <f t="shared" si="512"/>
        <v>94.513636363636351</v>
      </c>
      <c r="Q5049" s="49">
        <f t="shared" si="512"/>
        <v>95.413636363636357</v>
      </c>
      <c r="R5049" s="49">
        <f t="shared" si="513"/>
        <v>96.306818181818173</v>
      </c>
    </row>
    <row r="5050" spans="12:18" hidden="1">
      <c r="L5050" s="71"/>
      <c r="M5050" s="48">
        <v>111.6</v>
      </c>
      <c r="N5050" s="49">
        <f t="shared" si="512"/>
        <v>92.014545454545441</v>
      </c>
      <c r="O5050" s="49">
        <f t="shared" si="512"/>
        <v>93.314545454545438</v>
      </c>
      <c r="P5050" s="49">
        <f t="shared" si="512"/>
        <v>94.514545454545441</v>
      </c>
      <c r="Q5050" s="49">
        <f t="shared" si="512"/>
        <v>95.414545454545447</v>
      </c>
      <c r="R5050" s="49">
        <f t="shared" si="513"/>
        <v>96.307272727272718</v>
      </c>
    </row>
    <row r="5051" spans="12:18" hidden="1">
      <c r="L5051" s="71"/>
      <c r="M5051" s="48">
        <v>111.7</v>
      </c>
      <c r="N5051" s="49">
        <f t="shared" si="512"/>
        <v>92.015454545454531</v>
      </c>
      <c r="O5051" s="49">
        <f t="shared" si="512"/>
        <v>93.315454545454529</v>
      </c>
      <c r="P5051" s="49">
        <f t="shared" si="512"/>
        <v>94.515454545454531</v>
      </c>
      <c r="Q5051" s="49">
        <f t="shared" si="512"/>
        <v>95.415454545454537</v>
      </c>
      <c r="R5051" s="49">
        <f t="shared" si="513"/>
        <v>96.307727272727263</v>
      </c>
    </row>
    <row r="5052" spans="12:18" hidden="1">
      <c r="L5052" s="71"/>
      <c r="M5052" s="48">
        <v>111.8</v>
      </c>
      <c r="N5052" s="49">
        <f t="shared" ref="N5052:Q5067" si="514">N5051+0.000909090909090909</f>
        <v>92.016363636363621</v>
      </c>
      <c r="O5052" s="49">
        <f t="shared" si="514"/>
        <v>93.316363636363619</v>
      </c>
      <c r="P5052" s="49">
        <f t="shared" si="514"/>
        <v>94.516363636363621</v>
      </c>
      <c r="Q5052" s="49">
        <f t="shared" si="514"/>
        <v>95.416363636363627</v>
      </c>
      <c r="R5052" s="49">
        <f t="shared" si="513"/>
        <v>96.308181818181808</v>
      </c>
    </row>
    <row r="5053" spans="12:18" hidden="1">
      <c r="L5053" s="71"/>
      <c r="M5053" s="48">
        <v>111.9</v>
      </c>
      <c r="N5053" s="49">
        <f t="shared" si="514"/>
        <v>92.017272727272712</v>
      </c>
      <c r="O5053" s="49">
        <f t="shared" si="514"/>
        <v>93.317272727272709</v>
      </c>
      <c r="P5053" s="49">
        <f t="shared" si="514"/>
        <v>94.517272727272712</v>
      </c>
      <c r="Q5053" s="49">
        <f t="shared" si="514"/>
        <v>95.417272727272717</v>
      </c>
      <c r="R5053" s="49">
        <f t="shared" si="513"/>
        <v>96.308636363636353</v>
      </c>
    </row>
    <row r="5054" spans="12:18" hidden="1">
      <c r="L5054" s="71"/>
      <c r="M5054" s="48">
        <v>112</v>
      </c>
      <c r="N5054" s="49">
        <f t="shared" si="514"/>
        <v>92.018181818181802</v>
      </c>
      <c r="O5054" s="49">
        <f t="shared" si="514"/>
        <v>93.318181818181799</v>
      </c>
      <c r="P5054" s="49">
        <f t="shared" si="514"/>
        <v>94.518181818181802</v>
      </c>
      <c r="Q5054" s="49">
        <f t="shared" si="514"/>
        <v>95.418181818181807</v>
      </c>
      <c r="R5054" s="49">
        <f t="shared" si="513"/>
        <v>96.309090909090898</v>
      </c>
    </row>
    <row r="5055" spans="12:18" hidden="1">
      <c r="L5055" s="71"/>
      <c r="M5055" s="48">
        <v>112.1</v>
      </c>
      <c r="N5055" s="49">
        <f t="shared" si="514"/>
        <v>92.019090909090892</v>
      </c>
      <c r="O5055" s="49">
        <f t="shared" si="514"/>
        <v>93.319090909090889</v>
      </c>
      <c r="P5055" s="49">
        <f t="shared" si="514"/>
        <v>94.519090909090892</v>
      </c>
      <c r="Q5055" s="49">
        <f t="shared" si="514"/>
        <v>95.419090909090897</v>
      </c>
      <c r="R5055" s="49">
        <f t="shared" si="513"/>
        <v>96.309545454545443</v>
      </c>
    </row>
    <row r="5056" spans="12:18" hidden="1">
      <c r="L5056" s="71"/>
      <c r="M5056" s="48">
        <v>112.2</v>
      </c>
      <c r="N5056" s="49">
        <f t="shared" si="514"/>
        <v>92.019999999999982</v>
      </c>
      <c r="O5056" s="49">
        <f t="shared" si="514"/>
        <v>93.319999999999979</v>
      </c>
      <c r="P5056" s="49">
        <f t="shared" si="514"/>
        <v>94.519999999999982</v>
      </c>
      <c r="Q5056" s="49">
        <f t="shared" si="514"/>
        <v>95.419999999999987</v>
      </c>
      <c r="R5056" s="49">
        <f t="shared" si="513"/>
        <v>96.309999999999988</v>
      </c>
    </row>
    <row r="5057" spans="12:18" hidden="1">
      <c r="L5057" s="71"/>
      <c r="M5057" s="48">
        <v>112.3</v>
      </c>
      <c r="N5057" s="49">
        <f t="shared" si="514"/>
        <v>92.020909090909072</v>
      </c>
      <c r="O5057" s="49">
        <f t="shared" si="514"/>
        <v>93.320909090909069</v>
      </c>
      <c r="P5057" s="49">
        <f t="shared" si="514"/>
        <v>94.520909090909072</v>
      </c>
      <c r="Q5057" s="49">
        <f t="shared" si="514"/>
        <v>95.420909090909078</v>
      </c>
      <c r="R5057" s="49">
        <f t="shared" si="513"/>
        <v>96.310454545454533</v>
      </c>
    </row>
    <row r="5058" spans="12:18" hidden="1">
      <c r="L5058" s="71"/>
      <c r="M5058" s="48">
        <v>112.4</v>
      </c>
      <c r="N5058" s="49">
        <f t="shared" si="514"/>
        <v>92.021818181818162</v>
      </c>
      <c r="O5058" s="49">
        <f t="shared" si="514"/>
        <v>93.321818181818159</v>
      </c>
      <c r="P5058" s="49">
        <f t="shared" si="514"/>
        <v>94.521818181818162</v>
      </c>
      <c r="Q5058" s="49">
        <f t="shared" si="514"/>
        <v>95.421818181818168</v>
      </c>
      <c r="R5058" s="49">
        <f t="shared" si="513"/>
        <v>96.310909090909078</v>
      </c>
    </row>
    <row r="5059" spans="12:18" hidden="1">
      <c r="L5059" s="71"/>
      <c r="M5059" s="48">
        <v>112.5</v>
      </c>
      <c r="N5059" s="49">
        <f t="shared" si="514"/>
        <v>92.022727272727252</v>
      </c>
      <c r="O5059" s="49">
        <f t="shared" si="514"/>
        <v>93.322727272727249</v>
      </c>
      <c r="P5059" s="49">
        <f t="shared" si="514"/>
        <v>94.522727272727252</v>
      </c>
      <c r="Q5059" s="49">
        <f t="shared" si="514"/>
        <v>95.422727272727258</v>
      </c>
      <c r="R5059" s="49">
        <f t="shared" si="513"/>
        <v>96.311363636363623</v>
      </c>
    </row>
    <row r="5060" spans="12:18" hidden="1">
      <c r="L5060" s="71"/>
      <c r="M5060" s="48">
        <v>112.6</v>
      </c>
      <c r="N5060" s="49">
        <f t="shared" si="514"/>
        <v>92.023636363636342</v>
      </c>
      <c r="O5060" s="49">
        <f t="shared" si="514"/>
        <v>93.323636363636339</v>
      </c>
      <c r="P5060" s="49">
        <f t="shared" si="514"/>
        <v>94.523636363636342</v>
      </c>
      <c r="Q5060" s="49">
        <f t="shared" si="514"/>
        <v>95.423636363636348</v>
      </c>
      <c r="R5060" s="49">
        <f t="shared" si="513"/>
        <v>96.311818181818168</v>
      </c>
    </row>
    <row r="5061" spans="12:18" hidden="1">
      <c r="L5061" s="71"/>
      <c r="M5061" s="48">
        <v>112.7</v>
      </c>
      <c r="N5061" s="49">
        <f t="shared" si="514"/>
        <v>92.024545454545432</v>
      </c>
      <c r="O5061" s="49">
        <f t="shared" si="514"/>
        <v>93.324545454545429</v>
      </c>
      <c r="P5061" s="49">
        <f t="shared" si="514"/>
        <v>94.524545454545432</v>
      </c>
      <c r="Q5061" s="49">
        <f t="shared" si="514"/>
        <v>95.424545454545438</v>
      </c>
      <c r="R5061" s="49">
        <f t="shared" si="513"/>
        <v>96.312272727272713</v>
      </c>
    </row>
    <row r="5062" spans="12:18" hidden="1">
      <c r="L5062" s="71"/>
      <c r="M5062" s="48">
        <v>112.8</v>
      </c>
      <c r="N5062" s="49">
        <f t="shared" si="514"/>
        <v>92.025454545454522</v>
      </c>
      <c r="O5062" s="49">
        <f t="shared" si="514"/>
        <v>93.325454545454519</v>
      </c>
      <c r="P5062" s="49">
        <f t="shared" si="514"/>
        <v>94.525454545454522</v>
      </c>
      <c r="Q5062" s="49">
        <f t="shared" si="514"/>
        <v>95.425454545454528</v>
      </c>
      <c r="R5062" s="49">
        <f t="shared" si="513"/>
        <v>96.312727272727258</v>
      </c>
    </row>
    <row r="5063" spans="12:18" hidden="1">
      <c r="L5063" s="71"/>
      <c r="M5063" s="48">
        <v>112.9</v>
      </c>
      <c r="N5063" s="49">
        <f t="shared" si="514"/>
        <v>92.026363636363612</v>
      </c>
      <c r="O5063" s="49">
        <f t="shared" si="514"/>
        <v>93.32636363636361</v>
      </c>
      <c r="P5063" s="49">
        <f t="shared" si="514"/>
        <v>94.526363636363612</v>
      </c>
      <c r="Q5063" s="49">
        <f t="shared" si="514"/>
        <v>95.426363636363618</v>
      </c>
      <c r="R5063" s="49">
        <f t="shared" si="513"/>
        <v>96.313181818181803</v>
      </c>
    </row>
    <row r="5064" spans="12:18" hidden="1">
      <c r="L5064" s="71"/>
      <c r="M5064" s="48">
        <v>113</v>
      </c>
      <c r="N5064" s="49">
        <f t="shared" si="514"/>
        <v>92.027272727272702</v>
      </c>
      <c r="O5064" s="49">
        <f t="shared" si="514"/>
        <v>93.3272727272727</v>
      </c>
      <c r="P5064" s="49">
        <f t="shared" si="514"/>
        <v>94.527272727272702</v>
      </c>
      <c r="Q5064" s="49">
        <f t="shared" si="514"/>
        <v>95.427272727272708</v>
      </c>
      <c r="R5064" s="49">
        <f t="shared" si="513"/>
        <v>96.313636363636348</v>
      </c>
    </row>
    <row r="5065" spans="12:18" hidden="1">
      <c r="L5065" s="71"/>
      <c r="M5065" s="48">
        <v>113.1</v>
      </c>
      <c r="N5065" s="49">
        <f t="shared" si="514"/>
        <v>92.028181818181793</v>
      </c>
      <c r="O5065" s="49">
        <f t="shared" si="514"/>
        <v>93.32818181818179</v>
      </c>
      <c r="P5065" s="49">
        <f t="shared" si="514"/>
        <v>94.528181818181793</v>
      </c>
      <c r="Q5065" s="49">
        <f t="shared" si="514"/>
        <v>95.428181818181798</v>
      </c>
      <c r="R5065" s="49">
        <f t="shared" si="513"/>
        <v>96.314090909090893</v>
      </c>
    </row>
    <row r="5066" spans="12:18" hidden="1">
      <c r="L5066" s="71"/>
      <c r="M5066" s="48">
        <v>113.2</v>
      </c>
      <c r="N5066" s="49">
        <f t="shared" si="514"/>
        <v>92.029090909090883</v>
      </c>
      <c r="O5066" s="49">
        <f t="shared" si="514"/>
        <v>93.32909090909088</v>
      </c>
      <c r="P5066" s="49">
        <f t="shared" si="514"/>
        <v>94.529090909090883</v>
      </c>
      <c r="Q5066" s="49">
        <f t="shared" si="514"/>
        <v>95.429090909090888</v>
      </c>
      <c r="R5066" s="49">
        <f t="shared" si="513"/>
        <v>96.314545454545438</v>
      </c>
    </row>
    <row r="5067" spans="12:18" hidden="1">
      <c r="L5067" s="71"/>
      <c r="M5067" s="48">
        <v>113.3</v>
      </c>
      <c r="N5067" s="49">
        <f t="shared" si="514"/>
        <v>92.029999999999973</v>
      </c>
      <c r="O5067" s="49">
        <f t="shared" si="514"/>
        <v>93.32999999999997</v>
      </c>
      <c r="P5067" s="49">
        <f t="shared" si="514"/>
        <v>94.529999999999973</v>
      </c>
      <c r="Q5067" s="49">
        <f t="shared" si="514"/>
        <v>95.429999999999978</v>
      </c>
      <c r="R5067" s="49">
        <f t="shared" si="513"/>
        <v>96.314999999999984</v>
      </c>
    </row>
    <row r="5068" spans="12:18" hidden="1">
      <c r="L5068" s="71"/>
      <c r="M5068" s="48">
        <v>113.4</v>
      </c>
      <c r="N5068" s="49">
        <f t="shared" ref="N5068:Q5083" si="515">N5067+0.000909090909090909</f>
        <v>92.030909090909063</v>
      </c>
      <c r="O5068" s="49">
        <f t="shared" si="515"/>
        <v>93.33090909090906</v>
      </c>
      <c r="P5068" s="49">
        <f t="shared" si="515"/>
        <v>94.530909090909063</v>
      </c>
      <c r="Q5068" s="49">
        <f t="shared" si="515"/>
        <v>95.430909090909068</v>
      </c>
      <c r="R5068" s="49">
        <f t="shared" si="513"/>
        <v>96.315454545454529</v>
      </c>
    </row>
    <row r="5069" spans="12:18" hidden="1">
      <c r="L5069" s="71"/>
      <c r="M5069" s="48">
        <v>113.5</v>
      </c>
      <c r="N5069" s="49">
        <f t="shared" si="515"/>
        <v>92.031818181818153</v>
      </c>
      <c r="O5069" s="49">
        <f t="shared" si="515"/>
        <v>93.33181818181815</v>
      </c>
      <c r="P5069" s="49">
        <f t="shared" si="515"/>
        <v>94.531818181818153</v>
      </c>
      <c r="Q5069" s="49">
        <f t="shared" si="515"/>
        <v>95.431818181818159</v>
      </c>
      <c r="R5069" s="49">
        <f t="shared" si="513"/>
        <v>96.315909090909074</v>
      </c>
    </row>
    <row r="5070" spans="12:18" hidden="1">
      <c r="L5070" s="71"/>
      <c r="M5070" s="48">
        <v>113.6</v>
      </c>
      <c r="N5070" s="49">
        <f t="shared" si="515"/>
        <v>92.032727272727243</v>
      </c>
      <c r="O5070" s="49">
        <f t="shared" si="515"/>
        <v>93.33272727272724</v>
      </c>
      <c r="P5070" s="49">
        <f t="shared" si="515"/>
        <v>94.532727272727243</v>
      </c>
      <c r="Q5070" s="49">
        <f t="shared" si="515"/>
        <v>95.432727272727249</v>
      </c>
      <c r="R5070" s="49">
        <f t="shared" si="513"/>
        <v>96.316363636363619</v>
      </c>
    </row>
    <row r="5071" spans="12:18" hidden="1">
      <c r="L5071" s="71"/>
      <c r="M5071" s="48">
        <v>113.7</v>
      </c>
      <c r="N5071" s="49">
        <f t="shared" si="515"/>
        <v>92.033636363636333</v>
      </c>
      <c r="O5071" s="49">
        <f t="shared" si="515"/>
        <v>93.33363636363633</v>
      </c>
      <c r="P5071" s="49">
        <f t="shared" si="515"/>
        <v>94.533636363636333</v>
      </c>
      <c r="Q5071" s="49">
        <f t="shared" si="515"/>
        <v>95.433636363636339</v>
      </c>
      <c r="R5071" s="49">
        <f t="shared" si="513"/>
        <v>96.316818181818164</v>
      </c>
    </row>
    <row r="5072" spans="12:18" hidden="1">
      <c r="L5072" s="71"/>
      <c r="M5072" s="48">
        <v>113.8</v>
      </c>
      <c r="N5072" s="49">
        <f t="shared" si="515"/>
        <v>92.034545454545423</v>
      </c>
      <c r="O5072" s="49">
        <f t="shared" si="515"/>
        <v>93.33454545454542</v>
      </c>
      <c r="P5072" s="49">
        <f t="shared" si="515"/>
        <v>94.534545454545423</v>
      </c>
      <c r="Q5072" s="49">
        <f t="shared" si="515"/>
        <v>95.434545454545429</v>
      </c>
      <c r="R5072" s="49">
        <f t="shared" si="513"/>
        <v>96.317272727272709</v>
      </c>
    </row>
    <row r="5073" spans="12:18" hidden="1">
      <c r="L5073" s="71"/>
      <c r="M5073" s="48">
        <v>113.9</v>
      </c>
      <c r="N5073" s="49">
        <f t="shared" si="515"/>
        <v>92.035454545454513</v>
      </c>
      <c r="O5073" s="49">
        <f t="shared" si="515"/>
        <v>93.33545454545451</v>
      </c>
      <c r="P5073" s="49">
        <f t="shared" si="515"/>
        <v>94.535454545454513</v>
      </c>
      <c r="Q5073" s="49">
        <f t="shared" si="515"/>
        <v>95.435454545454519</v>
      </c>
      <c r="R5073" s="49">
        <f t="shared" si="513"/>
        <v>96.317727272727254</v>
      </c>
    </row>
    <row r="5074" spans="12:18" hidden="1">
      <c r="L5074" s="71"/>
      <c r="M5074" s="48">
        <v>114</v>
      </c>
      <c r="N5074" s="49">
        <f t="shared" si="515"/>
        <v>92.036363636363603</v>
      </c>
      <c r="O5074" s="49">
        <f t="shared" si="515"/>
        <v>93.3363636363636</v>
      </c>
      <c r="P5074" s="49">
        <f t="shared" si="515"/>
        <v>94.536363636363603</v>
      </c>
      <c r="Q5074" s="49">
        <f t="shared" si="515"/>
        <v>95.436363636363609</v>
      </c>
      <c r="R5074" s="49">
        <f t="shared" si="513"/>
        <v>96.318181818181799</v>
      </c>
    </row>
    <row r="5075" spans="12:18" hidden="1">
      <c r="L5075" s="71"/>
      <c r="M5075" s="48">
        <v>114.1</v>
      </c>
      <c r="N5075" s="49">
        <f t="shared" si="515"/>
        <v>92.037272727272693</v>
      </c>
      <c r="O5075" s="49">
        <f t="shared" si="515"/>
        <v>93.337272727272691</v>
      </c>
      <c r="P5075" s="49">
        <f t="shared" si="515"/>
        <v>94.537272727272693</v>
      </c>
      <c r="Q5075" s="49">
        <f t="shared" si="515"/>
        <v>95.437272727272699</v>
      </c>
      <c r="R5075" s="49">
        <f t="shared" si="513"/>
        <v>96.318636363636344</v>
      </c>
    </row>
    <row r="5076" spans="12:18" hidden="1">
      <c r="L5076" s="71"/>
      <c r="M5076" s="48">
        <v>114.2</v>
      </c>
      <c r="N5076" s="49">
        <f t="shared" si="515"/>
        <v>92.038181818181783</v>
      </c>
      <c r="O5076" s="49">
        <f t="shared" si="515"/>
        <v>93.338181818181781</v>
      </c>
      <c r="P5076" s="49">
        <f t="shared" si="515"/>
        <v>94.538181818181783</v>
      </c>
      <c r="Q5076" s="49">
        <f t="shared" si="515"/>
        <v>95.438181818181789</v>
      </c>
      <c r="R5076" s="49">
        <f t="shared" si="513"/>
        <v>96.319090909090889</v>
      </c>
    </row>
    <row r="5077" spans="12:18" hidden="1">
      <c r="L5077" s="71"/>
      <c r="M5077" s="48">
        <v>114.3</v>
      </c>
      <c r="N5077" s="49">
        <f t="shared" si="515"/>
        <v>92.039090909090874</v>
      </c>
      <c r="O5077" s="49">
        <f t="shared" si="515"/>
        <v>93.339090909090871</v>
      </c>
      <c r="P5077" s="49">
        <f t="shared" si="515"/>
        <v>94.539090909090874</v>
      </c>
      <c r="Q5077" s="49">
        <f t="shared" si="515"/>
        <v>95.439090909090879</v>
      </c>
      <c r="R5077" s="49">
        <f t="shared" si="513"/>
        <v>96.319545454545434</v>
      </c>
    </row>
    <row r="5078" spans="12:18" hidden="1">
      <c r="L5078" s="71"/>
      <c r="M5078" s="48">
        <v>114.4</v>
      </c>
      <c r="N5078" s="49">
        <f t="shared" si="515"/>
        <v>92.039999999999964</v>
      </c>
      <c r="O5078" s="49">
        <f t="shared" si="515"/>
        <v>93.339999999999961</v>
      </c>
      <c r="P5078" s="49">
        <f t="shared" si="515"/>
        <v>94.539999999999964</v>
      </c>
      <c r="Q5078" s="49">
        <f t="shared" si="515"/>
        <v>95.439999999999969</v>
      </c>
      <c r="R5078" s="49">
        <f t="shared" si="513"/>
        <v>96.319999999999979</v>
      </c>
    </row>
    <row r="5079" spans="12:18" hidden="1">
      <c r="L5079" s="71"/>
      <c r="M5079" s="48">
        <v>114.5</v>
      </c>
      <c r="N5079" s="49">
        <f t="shared" si="515"/>
        <v>92.040909090909054</v>
      </c>
      <c r="O5079" s="49">
        <f t="shared" si="515"/>
        <v>93.340909090909051</v>
      </c>
      <c r="P5079" s="49">
        <f t="shared" si="515"/>
        <v>94.540909090909054</v>
      </c>
      <c r="Q5079" s="49">
        <f t="shared" si="515"/>
        <v>95.440909090909059</v>
      </c>
      <c r="R5079" s="49">
        <f t="shared" si="513"/>
        <v>96.320454545454524</v>
      </c>
    </row>
    <row r="5080" spans="12:18" hidden="1">
      <c r="L5080" s="71"/>
      <c r="M5080" s="48">
        <v>114.6</v>
      </c>
      <c r="N5080" s="49">
        <f t="shared" si="515"/>
        <v>92.041818181818144</v>
      </c>
      <c r="O5080" s="49">
        <f t="shared" si="515"/>
        <v>93.341818181818141</v>
      </c>
      <c r="P5080" s="49">
        <f t="shared" si="515"/>
        <v>94.541818181818144</v>
      </c>
      <c r="Q5080" s="49">
        <f t="shared" si="515"/>
        <v>95.441818181818149</v>
      </c>
      <c r="R5080" s="49">
        <f t="shared" si="513"/>
        <v>96.320909090909069</v>
      </c>
    </row>
    <row r="5081" spans="12:18" hidden="1">
      <c r="L5081" s="71"/>
      <c r="M5081" s="48">
        <v>114.7</v>
      </c>
      <c r="N5081" s="49">
        <f t="shared" si="515"/>
        <v>92.042727272727234</v>
      </c>
      <c r="O5081" s="49">
        <f t="shared" si="515"/>
        <v>93.342727272727231</v>
      </c>
      <c r="P5081" s="49">
        <f t="shared" si="515"/>
        <v>94.542727272727234</v>
      </c>
      <c r="Q5081" s="49">
        <f t="shared" si="515"/>
        <v>95.44272727272724</v>
      </c>
      <c r="R5081" s="49">
        <f t="shared" si="513"/>
        <v>96.321363636363614</v>
      </c>
    </row>
    <row r="5082" spans="12:18" hidden="1">
      <c r="L5082" s="71"/>
      <c r="M5082" s="48">
        <v>114.8</v>
      </c>
      <c r="N5082" s="49">
        <f t="shared" si="515"/>
        <v>92.043636363636324</v>
      </c>
      <c r="O5082" s="49">
        <f t="shared" si="515"/>
        <v>93.343636363636321</v>
      </c>
      <c r="P5082" s="49">
        <f t="shared" si="515"/>
        <v>94.543636363636324</v>
      </c>
      <c r="Q5082" s="49">
        <f t="shared" si="515"/>
        <v>95.44363636363633</v>
      </c>
      <c r="R5082" s="49">
        <f t="shared" si="513"/>
        <v>96.321818181818159</v>
      </c>
    </row>
    <row r="5083" spans="12:18" hidden="1">
      <c r="L5083" s="71"/>
      <c r="M5083" s="48">
        <v>114.9</v>
      </c>
      <c r="N5083" s="49">
        <f t="shared" si="515"/>
        <v>92.044545454545414</v>
      </c>
      <c r="O5083" s="49">
        <f t="shared" si="515"/>
        <v>93.344545454545411</v>
      </c>
      <c r="P5083" s="49">
        <f t="shared" si="515"/>
        <v>94.544545454545414</v>
      </c>
      <c r="Q5083" s="49">
        <f t="shared" si="515"/>
        <v>95.44454545454542</v>
      </c>
      <c r="R5083" s="49">
        <f t="shared" si="513"/>
        <v>96.322272727272704</v>
      </c>
    </row>
    <row r="5084" spans="12:18" hidden="1">
      <c r="L5084" s="71"/>
      <c r="M5084" s="48">
        <v>115</v>
      </c>
      <c r="N5084" s="49">
        <f t="shared" ref="N5084:Q5099" si="516">N5083+0.000909090909090909</f>
        <v>92.045454545454504</v>
      </c>
      <c r="O5084" s="49">
        <f t="shared" si="516"/>
        <v>93.345454545454501</v>
      </c>
      <c r="P5084" s="49">
        <f t="shared" si="516"/>
        <v>94.545454545454504</v>
      </c>
      <c r="Q5084" s="49">
        <f t="shared" si="516"/>
        <v>95.44545454545451</v>
      </c>
      <c r="R5084" s="49">
        <f t="shared" si="513"/>
        <v>96.322727272727249</v>
      </c>
    </row>
    <row r="5085" spans="12:18" hidden="1">
      <c r="L5085" s="71"/>
      <c r="M5085" s="48">
        <v>115.1</v>
      </c>
      <c r="N5085" s="49">
        <f t="shared" si="516"/>
        <v>92.046363636363594</v>
      </c>
      <c r="O5085" s="49">
        <f t="shared" si="516"/>
        <v>93.346363636363591</v>
      </c>
      <c r="P5085" s="49">
        <f t="shared" si="516"/>
        <v>94.546363636363594</v>
      </c>
      <c r="Q5085" s="49">
        <f t="shared" si="516"/>
        <v>95.4463636363636</v>
      </c>
      <c r="R5085" s="49">
        <f t="shared" si="513"/>
        <v>96.323181818181794</v>
      </c>
    </row>
    <row r="5086" spans="12:18" hidden="1">
      <c r="L5086" s="71"/>
      <c r="M5086" s="48">
        <v>115.2</v>
      </c>
      <c r="N5086" s="49">
        <f t="shared" si="516"/>
        <v>92.047272727272684</v>
      </c>
      <c r="O5086" s="49">
        <f t="shared" si="516"/>
        <v>93.347272727272681</v>
      </c>
      <c r="P5086" s="49">
        <f t="shared" si="516"/>
        <v>94.547272727272684</v>
      </c>
      <c r="Q5086" s="49">
        <f t="shared" si="516"/>
        <v>95.44727272727269</v>
      </c>
      <c r="R5086" s="49">
        <f t="shared" si="513"/>
        <v>96.323636363636339</v>
      </c>
    </row>
    <row r="5087" spans="12:18" hidden="1">
      <c r="L5087" s="71"/>
      <c r="M5087" s="48">
        <v>115.3</v>
      </c>
      <c r="N5087" s="49">
        <f t="shared" si="516"/>
        <v>92.048181818181774</v>
      </c>
      <c r="O5087" s="49">
        <f t="shared" si="516"/>
        <v>93.348181818181772</v>
      </c>
      <c r="P5087" s="49">
        <f t="shared" si="516"/>
        <v>94.548181818181774</v>
      </c>
      <c r="Q5087" s="49">
        <f t="shared" si="516"/>
        <v>95.44818181818178</v>
      </c>
      <c r="R5087" s="49">
        <f t="shared" si="513"/>
        <v>96.324090909090884</v>
      </c>
    </row>
    <row r="5088" spans="12:18" hidden="1">
      <c r="L5088" s="71"/>
      <c r="M5088" s="48">
        <v>115.4</v>
      </c>
      <c r="N5088" s="49">
        <f t="shared" si="516"/>
        <v>92.049090909090864</v>
      </c>
      <c r="O5088" s="49">
        <f t="shared" si="516"/>
        <v>93.349090909090862</v>
      </c>
      <c r="P5088" s="49">
        <f t="shared" si="516"/>
        <v>94.549090909090864</v>
      </c>
      <c r="Q5088" s="49">
        <f t="shared" si="516"/>
        <v>95.44909090909087</v>
      </c>
      <c r="R5088" s="49">
        <f t="shared" si="513"/>
        <v>96.324545454545429</v>
      </c>
    </row>
    <row r="5089" spans="12:18" hidden="1">
      <c r="L5089" s="71"/>
      <c r="M5089" s="48">
        <v>115.5</v>
      </c>
      <c r="N5089" s="49">
        <f t="shared" si="516"/>
        <v>92.049999999999955</v>
      </c>
      <c r="O5089" s="49">
        <f t="shared" si="516"/>
        <v>93.349999999999952</v>
      </c>
      <c r="P5089" s="49">
        <f t="shared" si="516"/>
        <v>94.549999999999955</v>
      </c>
      <c r="Q5089" s="49">
        <f t="shared" si="516"/>
        <v>95.44999999999996</v>
      </c>
      <c r="R5089" s="49">
        <f t="shared" si="513"/>
        <v>96.324999999999974</v>
      </c>
    </row>
    <row r="5090" spans="12:18" hidden="1">
      <c r="L5090" s="71"/>
      <c r="M5090" s="48">
        <v>115.6</v>
      </c>
      <c r="N5090" s="49">
        <f t="shared" si="516"/>
        <v>92.050909090909045</v>
      </c>
      <c r="O5090" s="49">
        <f t="shared" si="516"/>
        <v>93.350909090909042</v>
      </c>
      <c r="P5090" s="49">
        <f t="shared" si="516"/>
        <v>94.550909090909045</v>
      </c>
      <c r="Q5090" s="49">
        <f t="shared" si="516"/>
        <v>95.45090909090905</v>
      </c>
      <c r="R5090" s="49">
        <f t="shared" si="513"/>
        <v>96.325454545454519</v>
      </c>
    </row>
    <row r="5091" spans="12:18" hidden="1">
      <c r="L5091" s="71"/>
      <c r="M5091" s="48">
        <v>115.7</v>
      </c>
      <c r="N5091" s="49">
        <f t="shared" si="516"/>
        <v>92.051818181818135</v>
      </c>
      <c r="O5091" s="49">
        <f t="shared" si="516"/>
        <v>93.351818181818132</v>
      </c>
      <c r="P5091" s="49">
        <f t="shared" si="516"/>
        <v>94.551818181818135</v>
      </c>
      <c r="Q5091" s="49">
        <f t="shared" si="516"/>
        <v>95.45181818181814</v>
      </c>
      <c r="R5091" s="49">
        <f t="shared" si="513"/>
        <v>96.325909090909065</v>
      </c>
    </row>
    <row r="5092" spans="12:18" hidden="1">
      <c r="L5092" s="71"/>
      <c r="M5092" s="48">
        <v>115.8</v>
      </c>
      <c r="N5092" s="49">
        <f t="shared" si="516"/>
        <v>92.052727272727225</v>
      </c>
      <c r="O5092" s="49">
        <f t="shared" si="516"/>
        <v>93.352727272727222</v>
      </c>
      <c r="P5092" s="49">
        <f t="shared" si="516"/>
        <v>94.552727272727225</v>
      </c>
      <c r="Q5092" s="49">
        <f t="shared" si="516"/>
        <v>95.45272727272723</v>
      </c>
      <c r="R5092" s="49">
        <f t="shared" si="513"/>
        <v>96.32636363636361</v>
      </c>
    </row>
    <row r="5093" spans="12:18" hidden="1">
      <c r="L5093" s="71"/>
      <c r="M5093" s="48">
        <v>115.9</v>
      </c>
      <c r="N5093" s="49">
        <f t="shared" si="516"/>
        <v>92.053636363636315</v>
      </c>
      <c r="O5093" s="49">
        <f t="shared" si="516"/>
        <v>93.353636363636312</v>
      </c>
      <c r="P5093" s="49">
        <f t="shared" si="516"/>
        <v>94.553636363636315</v>
      </c>
      <c r="Q5093" s="49">
        <f t="shared" si="516"/>
        <v>95.453636363636321</v>
      </c>
      <c r="R5093" s="49">
        <f t="shared" si="513"/>
        <v>96.326818181818155</v>
      </c>
    </row>
    <row r="5094" spans="12:18" hidden="1">
      <c r="L5094" s="71"/>
      <c r="M5094" s="48">
        <v>116</v>
      </c>
      <c r="N5094" s="49">
        <f t="shared" si="516"/>
        <v>92.054545454545405</v>
      </c>
      <c r="O5094" s="49">
        <f t="shared" si="516"/>
        <v>93.354545454545402</v>
      </c>
      <c r="P5094" s="49">
        <f t="shared" si="516"/>
        <v>94.554545454545405</v>
      </c>
      <c r="Q5094" s="49">
        <f t="shared" si="516"/>
        <v>95.454545454545411</v>
      </c>
      <c r="R5094" s="49">
        <f t="shared" si="513"/>
        <v>96.3272727272727</v>
      </c>
    </row>
    <row r="5095" spans="12:18" hidden="1">
      <c r="L5095" s="71"/>
      <c r="M5095" s="48">
        <v>116.1</v>
      </c>
      <c r="N5095" s="49">
        <f t="shared" si="516"/>
        <v>92.055454545454495</v>
      </c>
      <c r="O5095" s="49">
        <f t="shared" si="516"/>
        <v>93.355454545454492</v>
      </c>
      <c r="P5095" s="49">
        <f t="shared" si="516"/>
        <v>94.555454545454495</v>
      </c>
      <c r="Q5095" s="49">
        <f t="shared" si="516"/>
        <v>95.455454545454501</v>
      </c>
      <c r="R5095" s="49">
        <f t="shared" si="513"/>
        <v>96.327727272727245</v>
      </c>
    </row>
    <row r="5096" spans="12:18" hidden="1">
      <c r="L5096" s="71"/>
      <c r="M5096" s="48">
        <v>116.2</v>
      </c>
      <c r="N5096" s="49">
        <f t="shared" si="516"/>
        <v>92.056363636363585</v>
      </c>
      <c r="O5096" s="49">
        <f t="shared" si="516"/>
        <v>93.356363636363582</v>
      </c>
      <c r="P5096" s="49">
        <f t="shared" si="516"/>
        <v>94.556363636363585</v>
      </c>
      <c r="Q5096" s="49">
        <f t="shared" si="516"/>
        <v>95.456363636363591</v>
      </c>
      <c r="R5096" s="49">
        <f t="shared" si="513"/>
        <v>96.32818181818179</v>
      </c>
    </row>
    <row r="5097" spans="12:18" hidden="1">
      <c r="L5097" s="71"/>
      <c r="M5097" s="48">
        <v>116.3</v>
      </c>
      <c r="N5097" s="49">
        <f t="shared" si="516"/>
        <v>92.057272727272675</v>
      </c>
      <c r="O5097" s="49">
        <f t="shared" si="516"/>
        <v>93.357272727272672</v>
      </c>
      <c r="P5097" s="49">
        <f t="shared" si="516"/>
        <v>94.557272727272675</v>
      </c>
      <c r="Q5097" s="49">
        <f t="shared" si="516"/>
        <v>95.457272727272681</v>
      </c>
      <c r="R5097" s="49">
        <f t="shared" si="513"/>
        <v>96.328636363636335</v>
      </c>
    </row>
    <row r="5098" spans="12:18" hidden="1">
      <c r="L5098" s="71"/>
      <c r="M5098" s="48">
        <v>116.4</v>
      </c>
      <c r="N5098" s="49">
        <f t="shared" si="516"/>
        <v>92.058181818181765</v>
      </c>
      <c r="O5098" s="49">
        <f t="shared" si="516"/>
        <v>93.358181818181762</v>
      </c>
      <c r="P5098" s="49">
        <f t="shared" si="516"/>
        <v>94.558181818181765</v>
      </c>
      <c r="Q5098" s="49">
        <f t="shared" si="516"/>
        <v>95.458181818181771</v>
      </c>
      <c r="R5098" s="49">
        <f t="shared" si="513"/>
        <v>96.32909090909088</v>
      </c>
    </row>
    <row r="5099" spans="12:18" hidden="1">
      <c r="L5099" s="71"/>
      <c r="M5099" s="48">
        <v>116.5</v>
      </c>
      <c r="N5099" s="49">
        <f t="shared" si="516"/>
        <v>92.059090909090855</v>
      </c>
      <c r="O5099" s="49">
        <f t="shared" si="516"/>
        <v>93.359090909090853</v>
      </c>
      <c r="P5099" s="49">
        <f t="shared" si="516"/>
        <v>94.559090909090855</v>
      </c>
      <c r="Q5099" s="49">
        <f t="shared" si="516"/>
        <v>95.459090909090861</v>
      </c>
      <c r="R5099" s="49">
        <f t="shared" si="513"/>
        <v>96.329545454545425</v>
      </c>
    </row>
    <row r="5100" spans="12:18" hidden="1">
      <c r="L5100" s="71"/>
      <c r="M5100" s="48">
        <v>116.6</v>
      </c>
      <c r="N5100" s="49">
        <f t="shared" ref="N5100:Q5115" si="517">N5099+0.000909090909090909</f>
        <v>92.059999999999945</v>
      </c>
      <c r="O5100" s="49">
        <f t="shared" si="517"/>
        <v>93.359999999999943</v>
      </c>
      <c r="P5100" s="49">
        <f t="shared" si="517"/>
        <v>94.559999999999945</v>
      </c>
      <c r="Q5100" s="49">
        <f t="shared" si="517"/>
        <v>95.459999999999951</v>
      </c>
      <c r="R5100" s="49">
        <f t="shared" ref="R5100:R5163" si="518">R5099+0.000454545454545454</f>
        <v>96.32999999999997</v>
      </c>
    </row>
    <row r="5101" spans="12:18" hidden="1">
      <c r="L5101" s="71"/>
      <c r="M5101" s="48">
        <v>116.7</v>
      </c>
      <c r="N5101" s="49">
        <f t="shared" si="517"/>
        <v>92.060909090909036</v>
      </c>
      <c r="O5101" s="49">
        <f t="shared" si="517"/>
        <v>93.360909090909033</v>
      </c>
      <c r="P5101" s="49">
        <f t="shared" si="517"/>
        <v>94.560909090909036</v>
      </c>
      <c r="Q5101" s="49">
        <f t="shared" si="517"/>
        <v>95.460909090909041</v>
      </c>
      <c r="R5101" s="49">
        <f t="shared" si="518"/>
        <v>96.330454545454515</v>
      </c>
    </row>
    <row r="5102" spans="12:18" hidden="1">
      <c r="L5102" s="71"/>
      <c r="M5102" s="48">
        <v>116.8</v>
      </c>
      <c r="N5102" s="49">
        <f t="shared" si="517"/>
        <v>92.061818181818126</v>
      </c>
      <c r="O5102" s="49">
        <f t="shared" si="517"/>
        <v>93.361818181818123</v>
      </c>
      <c r="P5102" s="49">
        <f t="shared" si="517"/>
        <v>94.561818181818126</v>
      </c>
      <c r="Q5102" s="49">
        <f t="shared" si="517"/>
        <v>95.461818181818131</v>
      </c>
      <c r="R5102" s="49">
        <f t="shared" si="518"/>
        <v>96.33090909090906</v>
      </c>
    </row>
    <row r="5103" spans="12:18" hidden="1">
      <c r="L5103" s="71"/>
      <c r="M5103" s="48">
        <v>116.9</v>
      </c>
      <c r="N5103" s="49">
        <f t="shared" si="517"/>
        <v>92.062727272727216</v>
      </c>
      <c r="O5103" s="49">
        <f t="shared" si="517"/>
        <v>93.362727272727213</v>
      </c>
      <c r="P5103" s="49">
        <f t="shared" si="517"/>
        <v>94.562727272727216</v>
      </c>
      <c r="Q5103" s="49">
        <f t="shared" si="517"/>
        <v>95.462727272727221</v>
      </c>
      <c r="R5103" s="49">
        <f t="shared" si="518"/>
        <v>96.331363636363605</v>
      </c>
    </row>
    <row r="5104" spans="12:18" hidden="1">
      <c r="L5104" s="71"/>
      <c r="M5104" s="48">
        <v>117</v>
      </c>
      <c r="N5104" s="49">
        <f t="shared" si="517"/>
        <v>92.063636363636306</v>
      </c>
      <c r="O5104" s="49">
        <f t="shared" si="517"/>
        <v>93.363636363636303</v>
      </c>
      <c r="P5104" s="49">
        <f t="shared" si="517"/>
        <v>94.563636363636306</v>
      </c>
      <c r="Q5104" s="49">
        <f t="shared" si="517"/>
        <v>95.463636363636311</v>
      </c>
      <c r="R5104" s="49">
        <f t="shared" si="518"/>
        <v>96.33181818181815</v>
      </c>
    </row>
    <row r="5105" spans="12:18" hidden="1">
      <c r="L5105" s="71"/>
      <c r="M5105" s="48">
        <v>117.1</v>
      </c>
      <c r="N5105" s="49">
        <f t="shared" si="517"/>
        <v>92.064545454545396</v>
      </c>
      <c r="O5105" s="49">
        <f t="shared" si="517"/>
        <v>93.364545454545393</v>
      </c>
      <c r="P5105" s="49">
        <f t="shared" si="517"/>
        <v>94.564545454545396</v>
      </c>
      <c r="Q5105" s="49">
        <f t="shared" si="517"/>
        <v>95.464545454545402</v>
      </c>
      <c r="R5105" s="49">
        <f t="shared" si="518"/>
        <v>96.332272727272695</v>
      </c>
    </row>
    <row r="5106" spans="12:18" hidden="1">
      <c r="L5106" s="71"/>
      <c r="M5106" s="48">
        <v>117.2</v>
      </c>
      <c r="N5106" s="49">
        <f t="shared" si="517"/>
        <v>92.065454545454486</v>
      </c>
      <c r="O5106" s="49">
        <f t="shared" si="517"/>
        <v>93.365454545454483</v>
      </c>
      <c r="P5106" s="49">
        <f t="shared" si="517"/>
        <v>94.565454545454486</v>
      </c>
      <c r="Q5106" s="49">
        <f t="shared" si="517"/>
        <v>95.465454545454492</v>
      </c>
      <c r="R5106" s="49">
        <f t="shared" si="518"/>
        <v>96.33272727272724</v>
      </c>
    </row>
    <row r="5107" spans="12:18" hidden="1">
      <c r="L5107" s="71"/>
      <c r="M5107" s="48">
        <v>117.3</v>
      </c>
      <c r="N5107" s="49">
        <f t="shared" si="517"/>
        <v>92.066363636363576</v>
      </c>
      <c r="O5107" s="49">
        <f t="shared" si="517"/>
        <v>93.366363636363573</v>
      </c>
      <c r="P5107" s="49">
        <f t="shared" si="517"/>
        <v>94.566363636363576</v>
      </c>
      <c r="Q5107" s="49">
        <f t="shared" si="517"/>
        <v>95.466363636363582</v>
      </c>
      <c r="R5107" s="49">
        <f t="shared" si="518"/>
        <v>96.333181818181785</v>
      </c>
    </row>
    <row r="5108" spans="12:18" hidden="1">
      <c r="L5108" s="71"/>
      <c r="M5108" s="48">
        <v>117.4</v>
      </c>
      <c r="N5108" s="49">
        <f t="shared" si="517"/>
        <v>92.067272727272666</v>
      </c>
      <c r="O5108" s="49">
        <f t="shared" si="517"/>
        <v>93.367272727272663</v>
      </c>
      <c r="P5108" s="49">
        <f t="shared" si="517"/>
        <v>94.567272727272666</v>
      </c>
      <c r="Q5108" s="49">
        <f t="shared" si="517"/>
        <v>95.467272727272672</v>
      </c>
      <c r="R5108" s="49">
        <f t="shared" si="518"/>
        <v>96.33363636363633</v>
      </c>
    </row>
    <row r="5109" spans="12:18" hidden="1">
      <c r="L5109" s="71"/>
      <c r="M5109" s="48">
        <v>117.5</v>
      </c>
      <c r="N5109" s="49">
        <f t="shared" si="517"/>
        <v>92.068181818181756</v>
      </c>
      <c r="O5109" s="49">
        <f t="shared" si="517"/>
        <v>93.368181818181753</v>
      </c>
      <c r="P5109" s="49">
        <f t="shared" si="517"/>
        <v>94.568181818181756</v>
      </c>
      <c r="Q5109" s="49">
        <f t="shared" si="517"/>
        <v>95.468181818181762</v>
      </c>
      <c r="R5109" s="49">
        <f t="shared" si="518"/>
        <v>96.334090909090875</v>
      </c>
    </row>
    <row r="5110" spans="12:18" hidden="1">
      <c r="L5110" s="71"/>
      <c r="M5110" s="48">
        <v>117.6</v>
      </c>
      <c r="N5110" s="49">
        <f t="shared" si="517"/>
        <v>92.069090909090846</v>
      </c>
      <c r="O5110" s="49">
        <f t="shared" si="517"/>
        <v>93.369090909090843</v>
      </c>
      <c r="P5110" s="49">
        <f t="shared" si="517"/>
        <v>94.569090909090846</v>
      </c>
      <c r="Q5110" s="49">
        <f t="shared" si="517"/>
        <v>95.469090909090852</v>
      </c>
      <c r="R5110" s="49">
        <f t="shared" si="518"/>
        <v>96.33454545454542</v>
      </c>
    </row>
    <row r="5111" spans="12:18" hidden="1">
      <c r="L5111" s="71"/>
      <c r="M5111" s="48">
        <v>117.7</v>
      </c>
      <c r="N5111" s="49">
        <f t="shared" si="517"/>
        <v>92.069999999999936</v>
      </c>
      <c r="O5111" s="49">
        <f t="shared" si="517"/>
        <v>93.369999999999933</v>
      </c>
      <c r="P5111" s="49">
        <f t="shared" si="517"/>
        <v>94.569999999999936</v>
      </c>
      <c r="Q5111" s="49">
        <f t="shared" si="517"/>
        <v>95.469999999999942</v>
      </c>
      <c r="R5111" s="49">
        <f t="shared" si="518"/>
        <v>96.334999999999965</v>
      </c>
    </row>
    <row r="5112" spans="12:18" hidden="1">
      <c r="L5112" s="71"/>
      <c r="M5112" s="48">
        <v>117.8</v>
      </c>
      <c r="N5112" s="49">
        <f t="shared" si="517"/>
        <v>92.070909090909026</v>
      </c>
      <c r="O5112" s="49">
        <f t="shared" si="517"/>
        <v>93.370909090909024</v>
      </c>
      <c r="P5112" s="49">
        <f t="shared" si="517"/>
        <v>94.570909090909026</v>
      </c>
      <c r="Q5112" s="49">
        <f t="shared" si="517"/>
        <v>95.470909090909032</v>
      </c>
      <c r="R5112" s="49">
        <f t="shared" si="518"/>
        <v>96.33545454545451</v>
      </c>
    </row>
    <row r="5113" spans="12:18" hidden="1">
      <c r="L5113" s="71"/>
      <c r="M5113" s="48">
        <v>117.9</v>
      </c>
      <c r="N5113" s="49">
        <f t="shared" si="517"/>
        <v>92.071818181818116</v>
      </c>
      <c r="O5113" s="49">
        <f t="shared" si="517"/>
        <v>93.371818181818114</v>
      </c>
      <c r="P5113" s="49">
        <f t="shared" si="517"/>
        <v>94.571818181818116</v>
      </c>
      <c r="Q5113" s="49">
        <f t="shared" si="517"/>
        <v>95.471818181818122</v>
      </c>
      <c r="R5113" s="49">
        <f t="shared" si="518"/>
        <v>96.335909090909055</v>
      </c>
    </row>
    <row r="5114" spans="12:18" hidden="1">
      <c r="L5114" s="71"/>
      <c r="M5114" s="48">
        <v>118</v>
      </c>
      <c r="N5114" s="49">
        <f t="shared" si="517"/>
        <v>92.072727272727207</v>
      </c>
      <c r="O5114" s="49">
        <f t="shared" si="517"/>
        <v>93.372727272727204</v>
      </c>
      <c r="P5114" s="49">
        <f t="shared" si="517"/>
        <v>94.572727272727207</v>
      </c>
      <c r="Q5114" s="49">
        <f t="shared" si="517"/>
        <v>95.472727272727212</v>
      </c>
      <c r="R5114" s="49">
        <f t="shared" si="518"/>
        <v>96.3363636363636</v>
      </c>
    </row>
    <row r="5115" spans="12:18" hidden="1">
      <c r="L5115" s="71"/>
      <c r="M5115" s="48">
        <v>118.1</v>
      </c>
      <c r="N5115" s="49">
        <f t="shared" si="517"/>
        <v>92.073636363636297</v>
      </c>
      <c r="O5115" s="49">
        <f t="shared" si="517"/>
        <v>93.373636363636294</v>
      </c>
      <c r="P5115" s="49">
        <f t="shared" si="517"/>
        <v>94.573636363636297</v>
      </c>
      <c r="Q5115" s="49">
        <f t="shared" si="517"/>
        <v>95.473636363636302</v>
      </c>
      <c r="R5115" s="49">
        <f t="shared" si="518"/>
        <v>96.336818181818145</v>
      </c>
    </row>
    <row r="5116" spans="12:18" hidden="1">
      <c r="L5116" s="71"/>
      <c r="M5116" s="48">
        <v>118.2</v>
      </c>
      <c r="N5116" s="49">
        <f t="shared" ref="N5116:Q5131" si="519">N5115+0.000909090909090909</f>
        <v>92.074545454545387</v>
      </c>
      <c r="O5116" s="49">
        <f t="shared" si="519"/>
        <v>93.374545454545384</v>
      </c>
      <c r="P5116" s="49">
        <f t="shared" si="519"/>
        <v>94.574545454545387</v>
      </c>
      <c r="Q5116" s="49">
        <f t="shared" si="519"/>
        <v>95.474545454545392</v>
      </c>
      <c r="R5116" s="49">
        <f t="shared" si="518"/>
        <v>96.337272727272691</v>
      </c>
    </row>
    <row r="5117" spans="12:18" hidden="1">
      <c r="L5117" s="71"/>
      <c r="M5117" s="48">
        <v>118.3</v>
      </c>
      <c r="N5117" s="49">
        <f t="shared" si="519"/>
        <v>92.075454545454477</v>
      </c>
      <c r="O5117" s="49">
        <f t="shared" si="519"/>
        <v>93.375454545454474</v>
      </c>
      <c r="P5117" s="49">
        <f t="shared" si="519"/>
        <v>94.575454545454477</v>
      </c>
      <c r="Q5117" s="49">
        <f t="shared" si="519"/>
        <v>95.475454545454483</v>
      </c>
      <c r="R5117" s="49">
        <f t="shared" si="518"/>
        <v>96.337727272727236</v>
      </c>
    </row>
    <row r="5118" spans="12:18" hidden="1">
      <c r="L5118" s="71"/>
      <c r="M5118" s="48">
        <v>118.4</v>
      </c>
      <c r="N5118" s="49">
        <f t="shared" si="519"/>
        <v>92.076363636363567</v>
      </c>
      <c r="O5118" s="49">
        <f t="shared" si="519"/>
        <v>93.376363636363564</v>
      </c>
      <c r="P5118" s="49">
        <f t="shared" si="519"/>
        <v>94.576363636363567</v>
      </c>
      <c r="Q5118" s="49">
        <f t="shared" si="519"/>
        <v>95.476363636363573</v>
      </c>
      <c r="R5118" s="49">
        <f t="shared" si="518"/>
        <v>96.338181818181781</v>
      </c>
    </row>
    <row r="5119" spans="12:18" hidden="1">
      <c r="L5119" s="71"/>
      <c r="M5119" s="48">
        <v>118.5</v>
      </c>
      <c r="N5119" s="49">
        <f t="shared" si="519"/>
        <v>92.077272727272657</v>
      </c>
      <c r="O5119" s="49">
        <f t="shared" si="519"/>
        <v>93.377272727272654</v>
      </c>
      <c r="P5119" s="49">
        <f t="shared" si="519"/>
        <v>94.577272727272657</v>
      </c>
      <c r="Q5119" s="49">
        <f t="shared" si="519"/>
        <v>95.477272727272663</v>
      </c>
      <c r="R5119" s="49">
        <f t="shared" si="518"/>
        <v>96.338636363636326</v>
      </c>
    </row>
    <row r="5120" spans="12:18" hidden="1">
      <c r="L5120" s="71"/>
      <c r="M5120" s="48">
        <v>118.6</v>
      </c>
      <c r="N5120" s="49">
        <f t="shared" si="519"/>
        <v>92.078181818181747</v>
      </c>
      <c r="O5120" s="49">
        <f t="shared" si="519"/>
        <v>93.378181818181744</v>
      </c>
      <c r="P5120" s="49">
        <f t="shared" si="519"/>
        <v>94.578181818181747</v>
      </c>
      <c r="Q5120" s="49">
        <f t="shared" si="519"/>
        <v>95.478181818181753</v>
      </c>
      <c r="R5120" s="49">
        <f t="shared" si="518"/>
        <v>96.339090909090871</v>
      </c>
    </row>
    <row r="5121" spans="12:18" hidden="1">
      <c r="L5121" s="71"/>
      <c r="M5121" s="48">
        <v>118.7</v>
      </c>
      <c r="N5121" s="49">
        <f t="shared" si="519"/>
        <v>92.079090909090837</v>
      </c>
      <c r="O5121" s="49">
        <f t="shared" si="519"/>
        <v>93.379090909090834</v>
      </c>
      <c r="P5121" s="49">
        <f t="shared" si="519"/>
        <v>94.579090909090837</v>
      </c>
      <c r="Q5121" s="49">
        <f t="shared" si="519"/>
        <v>95.479090909090843</v>
      </c>
      <c r="R5121" s="49">
        <f t="shared" si="518"/>
        <v>96.339545454545416</v>
      </c>
    </row>
    <row r="5122" spans="12:18" hidden="1">
      <c r="L5122" s="71"/>
      <c r="M5122" s="48">
        <v>118.8</v>
      </c>
      <c r="N5122" s="49">
        <f t="shared" si="519"/>
        <v>92.079999999999927</v>
      </c>
      <c r="O5122" s="49">
        <f t="shared" si="519"/>
        <v>93.379999999999924</v>
      </c>
      <c r="P5122" s="49">
        <f t="shared" si="519"/>
        <v>94.579999999999927</v>
      </c>
      <c r="Q5122" s="49">
        <f t="shared" si="519"/>
        <v>95.479999999999933</v>
      </c>
      <c r="R5122" s="49">
        <f t="shared" si="518"/>
        <v>96.339999999999961</v>
      </c>
    </row>
    <row r="5123" spans="12:18" hidden="1">
      <c r="L5123" s="71"/>
      <c r="M5123" s="48">
        <v>118.9</v>
      </c>
      <c r="N5123" s="49">
        <f t="shared" si="519"/>
        <v>92.080909090909017</v>
      </c>
      <c r="O5123" s="49">
        <f t="shared" si="519"/>
        <v>93.380909090909014</v>
      </c>
      <c r="P5123" s="49">
        <f t="shared" si="519"/>
        <v>94.580909090909017</v>
      </c>
      <c r="Q5123" s="49">
        <f t="shared" si="519"/>
        <v>95.480909090909023</v>
      </c>
      <c r="R5123" s="49">
        <f t="shared" si="518"/>
        <v>96.340454545454506</v>
      </c>
    </row>
    <row r="5124" spans="12:18" hidden="1">
      <c r="L5124" s="71"/>
      <c r="M5124" s="48">
        <v>119</v>
      </c>
      <c r="N5124" s="49">
        <f t="shared" si="519"/>
        <v>92.081818181818107</v>
      </c>
      <c r="O5124" s="49">
        <f t="shared" si="519"/>
        <v>93.381818181818105</v>
      </c>
      <c r="P5124" s="49">
        <f t="shared" si="519"/>
        <v>94.581818181818107</v>
      </c>
      <c r="Q5124" s="49">
        <f t="shared" si="519"/>
        <v>95.481818181818113</v>
      </c>
      <c r="R5124" s="49">
        <f t="shared" si="518"/>
        <v>96.340909090909051</v>
      </c>
    </row>
    <row r="5125" spans="12:18" hidden="1">
      <c r="L5125" s="71"/>
      <c r="M5125" s="48">
        <v>119.1</v>
      </c>
      <c r="N5125" s="49">
        <f t="shared" si="519"/>
        <v>92.082727272727197</v>
      </c>
      <c r="O5125" s="49">
        <f t="shared" si="519"/>
        <v>93.382727272727195</v>
      </c>
      <c r="P5125" s="49">
        <f t="shared" si="519"/>
        <v>94.582727272727197</v>
      </c>
      <c r="Q5125" s="49">
        <f t="shared" si="519"/>
        <v>95.482727272727203</v>
      </c>
      <c r="R5125" s="49">
        <f t="shared" si="518"/>
        <v>96.341363636363596</v>
      </c>
    </row>
    <row r="5126" spans="12:18" hidden="1">
      <c r="L5126" s="71"/>
      <c r="M5126" s="48">
        <v>119.2</v>
      </c>
      <c r="N5126" s="49">
        <f t="shared" si="519"/>
        <v>92.083636363636288</v>
      </c>
      <c r="O5126" s="49">
        <f t="shared" si="519"/>
        <v>93.383636363636285</v>
      </c>
      <c r="P5126" s="49">
        <f t="shared" si="519"/>
        <v>94.583636363636288</v>
      </c>
      <c r="Q5126" s="49">
        <f t="shared" si="519"/>
        <v>95.483636363636293</v>
      </c>
      <c r="R5126" s="49">
        <f t="shared" si="518"/>
        <v>96.341818181818141</v>
      </c>
    </row>
    <row r="5127" spans="12:18" hidden="1">
      <c r="L5127" s="71"/>
      <c r="M5127" s="48">
        <v>119.3</v>
      </c>
      <c r="N5127" s="49">
        <f t="shared" si="519"/>
        <v>92.084545454545378</v>
      </c>
      <c r="O5127" s="49">
        <f t="shared" si="519"/>
        <v>93.384545454545375</v>
      </c>
      <c r="P5127" s="49">
        <f t="shared" si="519"/>
        <v>94.584545454545378</v>
      </c>
      <c r="Q5127" s="49">
        <f t="shared" si="519"/>
        <v>95.484545454545383</v>
      </c>
      <c r="R5127" s="49">
        <f t="shared" si="518"/>
        <v>96.342272727272686</v>
      </c>
    </row>
    <row r="5128" spans="12:18" hidden="1">
      <c r="L5128" s="71"/>
      <c r="M5128" s="48">
        <v>119.4</v>
      </c>
      <c r="N5128" s="49">
        <f t="shared" si="519"/>
        <v>92.085454545454468</v>
      </c>
      <c r="O5128" s="49">
        <f t="shared" si="519"/>
        <v>93.385454545454465</v>
      </c>
      <c r="P5128" s="49">
        <f t="shared" si="519"/>
        <v>94.585454545454468</v>
      </c>
      <c r="Q5128" s="49">
        <f t="shared" si="519"/>
        <v>95.485454545454473</v>
      </c>
      <c r="R5128" s="49">
        <f t="shared" si="518"/>
        <v>96.342727272727231</v>
      </c>
    </row>
    <row r="5129" spans="12:18" hidden="1">
      <c r="L5129" s="71"/>
      <c r="M5129" s="48">
        <v>119.5</v>
      </c>
      <c r="N5129" s="49">
        <f t="shared" si="519"/>
        <v>92.086363636363558</v>
      </c>
      <c r="O5129" s="49">
        <f t="shared" si="519"/>
        <v>93.386363636363555</v>
      </c>
      <c r="P5129" s="49">
        <f t="shared" si="519"/>
        <v>94.586363636363558</v>
      </c>
      <c r="Q5129" s="49">
        <f t="shared" si="519"/>
        <v>95.486363636363564</v>
      </c>
      <c r="R5129" s="49">
        <f t="shared" si="518"/>
        <v>96.343181818181776</v>
      </c>
    </row>
    <row r="5130" spans="12:18" hidden="1">
      <c r="L5130" s="71"/>
      <c r="M5130" s="48">
        <v>119.6</v>
      </c>
      <c r="N5130" s="49">
        <f t="shared" si="519"/>
        <v>92.087272727272648</v>
      </c>
      <c r="O5130" s="49">
        <f t="shared" si="519"/>
        <v>93.387272727272645</v>
      </c>
      <c r="P5130" s="49">
        <f t="shared" si="519"/>
        <v>94.587272727272648</v>
      </c>
      <c r="Q5130" s="49">
        <f t="shared" si="519"/>
        <v>95.487272727272654</v>
      </c>
      <c r="R5130" s="49">
        <f t="shared" si="518"/>
        <v>96.343636363636321</v>
      </c>
    </row>
    <row r="5131" spans="12:18" hidden="1">
      <c r="L5131" s="71"/>
      <c r="M5131" s="48">
        <v>119.7</v>
      </c>
      <c r="N5131" s="49">
        <f t="shared" si="519"/>
        <v>92.088181818181738</v>
      </c>
      <c r="O5131" s="49">
        <f t="shared" si="519"/>
        <v>93.388181818181735</v>
      </c>
      <c r="P5131" s="49">
        <f t="shared" si="519"/>
        <v>94.588181818181738</v>
      </c>
      <c r="Q5131" s="49">
        <f t="shared" si="519"/>
        <v>95.488181818181744</v>
      </c>
      <c r="R5131" s="49">
        <f t="shared" si="518"/>
        <v>96.344090909090866</v>
      </c>
    </row>
    <row r="5132" spans="12:18" hidden="1">
      <c r="L5132" s="71"/>
      <c r="M5132" s="48">
        <v>119.8</v>
      </c>
      <c r="N5132" s="49">
        <f t="shared" ref="N5132:Q5147" si="520">N5131+0.000909090909090909</f>
        <v>92.089090909090828</v>
      </c>
      <c r="O5132" s="49">
        <f t="shared" si="520"/>
        <v>93.389090909090825</v>
      </c>
      <c r="P5132" s="49">
        <f t="shared" si="520"/>
        <v>94.589090909090828</v>
      </c>
      <c r="Q5132" s="49">
        <f t="shared" si="520"/>
        <v>95.489090909090834</v>
      </c>
      <c r="R5132" s="49">
        <f t="shared" si="518"/>
        <v>96.344545454545411</v>
      </c>
    </row>
    <row r="5133" spans="12:18" hidden="1">
      <c r="L5133" s="71"/>
      <c r="M5133" s="48">
        <v>119.9</v>
      </c>
      <c r="N5133" s="49">
        <f t="shared" si="520"/>
        <v>92.089999999999918</v>
      </c>
      <c r="O5133" s="49">
        <f t="shared" si="520"/>
        <v>93.389999999999915</v>
      </c>
      <c r="P5133" s="49">
        <f t="shared" si="520"/>
        <v>94.589999999999918</v>
      </c>
      <c r="Q5133" s="49">
        <f t="shared" si="520"/>
        <v>95.489999999999924</v>
      </c>
      <c r="R5133" s="49">
        <f t="shared" si="518"/>
        <v>96.344999999999956</v>
      </c>
    </row>
    <row r="5134" spans="12:18" hidden="1">
      <c r="L5134" s="71"/>
      <c r="M5134" s="48">
        <v>120</v>
      </c>
      <c r="N5134" s="49">
        <f t="shared" si="520"/>
        <v>92.090909090909008</v>
      </c>
      <c r="O5134" s="49">
        <f t="shared" si="520"/>
        <v>93.390909090909005</v>
      </c>
      <c r="P5134" s="49">
        <f t="shared" si="520"/>
        <v>94.590909090909008</v>
      </c>
      <c r="Q5134" s="49">
        <f t="shared" si="520"/>
        <v>95.490909090909014</v>
      </c>
      <c r="R5134" s="49">
        <f t="shared" si="518"/>
        <v>96.345454545454501</v>
      </c>
    </row>
    <row r="5135" spans="12:18" hidden="1">
      <c r="L5135" s="71"/>
      <c r="M5135" s="48">
        <v>120.1</v>
      </c>
      <c r="N5135" s="49">
        <f t="shared" si="520"/>
        <v>92.091818181818098</v>
      </c>
      <c r="O5135" s="49">
        <f t="shared" si="520"/>
        <v>93.391818181818095</v>
      </c>
      <c r="P5135" s="49">
        <f t="shared" si="520"/>
        <v>94.591818181818098</v>
      </c>
      <c r="Q5135" s="49">
        <f t="shared" si="520"/>
        <v>95.491818181818104</v>
      </c>
      <c r="R5135" s="49">
        <f t="shared" si="518"/>
        <v>96.345909090909046</v>
      </c>
    </row>
    <row r="5136" spans="12:18" hidden="1">
      <c r="L5136" s="71"/>
      <c r="M5136" s="48">
        <v>120.2</v>
      </c>
      <c r="N5136" s="49">
        <f t="shared" si="520"/>
        <v>92.092727272727188</v>
      </c>
      <c r="O5136" s="49">
        <f t="shared" si="520"/>
        <v>93.392727272727186</v>
      </c>
      <c r="P5136" s="49">
        <f t="shared" si="520"/>
        <v>94.592727272727188</v>
      </c>
      <c r="Q5136" s="49">
        <f t="shared" si="520"/>
        <v>95.492727272727194</v>
      </c>
      <c r="R5136" s="49">
        <f t="shared" si="518"/>
        <v>96.346363636363591</v>
      </c>
    </row>
    <row r="5137" spans="12:18" hidden="1">
      <c r="L5137" s="71"/>
      <c r="M5137" s="48">
        <v>120.3</v>
      </c>
      <c r="N5137" s="49">
        <f t="shared" si="520"/>
        <v>92.093636363636278</v>
      </c>
      <c r="O5137" s="49">
        <f t="shared" si="520"/>
        <v>93.393636363636276</v>
      </c>
      <c r="P5137" s="49">
        <f t="shared" si="520"/>
        <v>94.593636363636278</v>
      </c>
      <c r="Q5137" s="49">
        <f t="shared" si="520"/>
        <v>95.493636363636284</v>
      </c>
      <c r="R5137" s="49">
        <f t="shared" si="518"/>
        <v>96.346818181818136</v>
      </c>
    </row>
    <row r="5138" spans="12:18" hidden="1">
      <c r="L5138" s="71"/>
      <c r="M5138" s="48">
        <v>120.4</v>
      </c>
      <c r="N5138" s="49">
        <f t="shared" si="520"/>
        <v>92.094545454545369</v>
      </c>
      <c r="O5138" s="49">
        <f t="shared" si="520"/>
        <v>93.394545454545366</v>
      </c>
      <c r="P5138" s="49">
        <f t="shared" si="520"/>
        <v>94.594545454545369</v>
      </c>
      <c r="Q5138" s="49">
        <f t="shared" si="520"/>
        <v>95.494545454545374</v>
      </c>
      <c r="R5138" s="49">
        <f t="shared" si="518"/>
        <v>96.347272727272681</v>
      </c>
    </row>
    <row r="5139" spans="12:18" hidden="1">
      <c r="L5139" s="71"/>
      <c r="M5139" s="48">
        <v>120.5</v>
      </c>
      <c r="N5139" s="49">
        <f t="shared" si="520"/>
        <v>92.095454545454459</v>
      </c>
      <c r="O5139" s="49">
        <f t="shared" si="520"/>
        <v>93.395454545454456</v>
      </c>
      <c r="P5139" s="49">
        <f t="shared" si="520"/>
        <v>94.595454545454459</v>
      </c>
      <c r="Q5139" s="49">
        <f t="shared" si="520"/>
        <v>95.495454545454464</v>
      </c>
      <c r="R5139" s="49">
        <f t="shared" si="518"/>
        <v>96.347727272727226</v>
      </c>
    </row>
    <row r="5140" spans="12:18" hidden="1">
      <c r="L5140" s="71"/>
      <c r="M5140" s="48">
        <v>120.6</v>
      </c>
      <c r="N5140" s="49">
        <f t="shared" si="520"/>
        <v>92.096363636363549</v>
      </c>
      <c r="O5140" s="49">
        <f t="shared" si="520"/>
        <v>93.396363636363546</v>
      </c>
      <c r="P5140" s="49">
        <f t="shared" si="520"/>
        <v>94.596363636363549</v>
      </c>
      <c r="Q5140" s="49">
        <f t="shared" si="520"/>
        <v>95.496363636363554</v>
      </c>
      <c r="R5140" s="49">
        <f t="shared" si="518"/>
        <v>96.348181818181772</v>
      </c>
    </row>
    <row r="5141" spans="12:18" hidden="1">
      <c r="L5141" s="71"/>
      <c r="M5141" s="48">
        <v>120.7</v>
      </c>
      <c r="N5141" s="49">
        <f t="shared" si="520"/>
        <v>92.097272727272639</v>
      </c>
      <c r="O5141" s="49">
        <f t="shared" si="520"/>
        <v>93.397272727272636</v>
      </c>
      <c r="P5141" s="49">
        <f t="shared" si="520"/>
        <v>94.597272727272639</v>
      </c>
      <c r="Q5141" s="49">
        <f t="shared" si="520"/>
        <v>95.497272727272644</v>
      </c>
      <c r="R5141" s="49">
        <f t="shared" si="518"/>
        <v>96.348636363636317</v>
      </c>
    </row>
    <row r="5142" spans="12:18" hidden="1">
      <c r="L5142" s="71"/>
      <c r="M5142" s="48">
        <v>120.8</v>
      </c>
      <c r="N5142" s="49">
        <f t="shared" si="520"/>
        <v>92.098181818181729</v>
      </c>
      <c r="O5142" s="49">
        <f t="shared" si="520"/>
        <v>93.398181818181726</v>
      </c>
      <c r="P5142" s="49">
        <f t="shared" si="520"/>
        <v>94.598181818181729</v>
      </c>
      <c r="Q5142" s="49">
        <f t="shared" si="520"/>
        <v>95.498181818181735</v>
      </c>
      <c r="R5142" s="49">
        <f t="shared" si="518"/>
        <v>96.349090909090862</v>
      </c>
    </row>
    <row r="5143" spans="12:18" hidden="1">
      <c r="L5143" s="71"/>
      <c r="M5143" s="48">
        <v>120.9</v>
      </c>
      <c r="N5143" s="49">
        <f t="shared" si="520"/>
        <v>92.099090909090819</v>
      </c>
      <c r="O5143" s="49">
        <f t="shared" si="520"/>
        <v>93.399090909090816</v>
      </c>
      <c r="P5143" s="49">
        <f t="shared" si="520"/>
        <v>94.599090909090819</v>
      </c>
      <c r="Q5143" s="49">
        <f t="shared" si="520"/>
        <v>95.499090909090825</v>
      </c>
      <c r="R5143" s="49">
        <f t="shared" si="518"/>
        <v>96.349545454545407</v>
      </c>
    </row>
    <row r="5144" spans="12:18" hidden="1">
      <c r="L5144" s="71"/>
      <c r="M5144" s="48">
        <v>121</v>
      </c>
      <c r="N5144" s="49">
        <f t="shared" si="520"/>
        <v>92.099999999999909</v>
      </c>
      <c r="O5144" s="49">
        <f t="shared" si="520"/>
        <v>93.399999999999906</v>
      </c>
      <c r="P5144" s="49">
        <f t="shared" si="520"/>
        <v>94.599999999999909</v>
      </c>
      <c r="Q5144" s="49">
        <f t="shared" si="520"/>
        <v>95.499999999999915</v>
      </c>
      <c r="R5144" s="49">
        <f t="shared" si="518"/>
        <v>96.349999999999952</v>
      </c>
    </row>
    <row r="5145" spans="12:18" hidden="1">
      <c r="L5145" s="71"/>
      <c r="M5145" s="48">
        <v>121.1</v>
      </c>
      <c r="N5145" s="49">
        <f t="shared" si="520"/>
        <v>92.100909090908999</v>
      </c>
      <c r="O5145" s="49">
        <f t="shared" si="520"/>
        <v>93.400909090908996</v>
      </c>
      <c r="P5145" s="49">
        <f t="shared" si="520"/>
        <v>94.600909090908999</v>
      </c>
      <c r="Q5145" s="49">
        <f t="shared" si="520"/>
        <v>95.500909090909005</v>
      </c>
      <c r="R5145" s="49">
        <f t="shared" si="518"/>
        <v>96.350454545454497</v>
      </c>
    </row>
    <row r="5146" spans="12:18" hidden="1">
      <c r="L5146" s="71"/>
      <c r="M5146" s="48">
        <v>121.2</v>
      </c>
      <c r="N5146" s="49">
        <f t="shared" si="520"/>
        <v>92.101818181818089</v>
      </c>
      <c r="O5146" s="49">
        <f t="shared" si="520"/>
        <v>93.401818181818086</v>
      </c>
      <c r="P5146" s="49">
        <f t="shared" si="520"/>
        <v>94.601818181818089</v>
      </c>
      <c r="Q5146" s="49">
        <f t="shared" si="520"/>
        <v>95.501818181818095</v>
      </c>
      <c r="R5146" s="49">
        <f t="shared" si="518"/>
        <v>96.350909090909042</v>
      </c>
    </row>
    <row r="5147" spans="12:18" hidden="1">
      <c r="L5147" s="71"/>
      <c r="M5147" s="48">
        <v>121.3</v>
      </c>
      <c r="N5147" s="49">
        <f t="shared" si="520"/>
        <v>92.102727272727179</v>
      </c>
      <c r="O5147" s="49">
        <f t="shared" si="520"/>
        <v>93.402727272727176</v>
      </c>
      <c r="P5147" s="49">
        <f t="shared" si="520"/>
        <v>94.602727272727179</v>
      </c>
      <c r="Q5147" s="49">
        <f t="shared" si="520"/>
        <v>95.502727272727185</v>
      </c>
      <c r="R5147" s="49">
        <f t="shared" si="518"/>
        <v>96.351363636363587</v>
      </c>
    </row>
    <row r="5148" spans="12:18" hidden="1">
      <c r="L5148" s="71"/>
      <c r="M5148" s="48">
        <v>121.4</v>
      </c>
      <c r="N5148" s="49">
        <f t="shared" ref="N5148:Q5163" si="521">N5147+0.000909090909090909</f>
        <v>92.103636363636269</v>
      </c>
      <c r="O5148" s="49">
        <f t="shared" si="521"/>
        <v>93.403636363636267</v>
      </c>
      <c r="P5148" s="49">
        <f t="shared" si="521"/>
        <v>94.603636363636269</v>
      </c>
      <c r="Q5148" s="49">
        <f t="shared" si="521"/>
        <v>95.503636363636275</v>
      </c>
      <c r="R5148" s="49">
        <f t="shared" si="518"/>
        <v>96.351818181818132</v>
      </c>
    </row>
    <row r="5149" spans="12:18" hidden="1">
      <c r="L5149" s="71"/>
      <c r="M5149" s="48">
        <v>121.5</v>
      </c>
      <c r="N5149" s="49">
        <f t="shared" si="521"/>
        <v>92.104545454545359</v>
      </c>
      <c r="O5149" s="49">
        <f t="shared" si="521"/>
        <v>93.404545454545357</v>
      </c>
      <c r="P5149" s="49">
        <f t="shared" si="521"/>
        <v>94.604545454545359</v>
      </c>
      <c r="Q5149" s="49">
        <f t="shared" si="521"/>
        <v>95.504545454545365</v>
      </c>
      <c r="R5149" s="49">
        <f t="shared" si="518"/>
        <v>96.352272727272677</v>
      </c>
    </row>
    <row r="5150" spans="12:18" hidden="1">
      <c r="L5150" s="71"/>
      <c r="M5150" s="48">
        <v>121.6</v>
      </c>
      <c r="N5150" s="49">
        <f t="shared" si="521"/>
        <v>92.10545454545445</v>
      </c>
      <c r="O5150" s="49">
        <f t="shared" si="521"/>
        <v>93.405454545454447</v>
      </c>
      <c r="P5150" s="49">
        <f t="shared" si="521"/>
        <v>94.60545454545445</v>
      </c>
      <c r="Q5150" s="49">
        <f t="shared" si="521"/>
        <v>95.505454545454455</v>
      </c>
      <c r="R5150" s="49">
        <f t="shared" si="518"/>
        <v>96.352727272727222</v>
      </c>
    </row>
    <row r="5151" spans="12:18" hidden="1">
      <c r="L5151" s="71"/>
      <c r="M5151" s="48">
        <v>121.7</v>
      </c>
      <c r="N5151" s="49">
        <f t="shared" si="521"/>
        <v>92.10636363636354</v>
      </c>
      <c r="O5151" s="49">
        <f t="shared" si="521"/>
        <v>93.406363636363537</v>
      </c>
      <c r="P5151" s="49">
        <f t="shared" si="521"/>
        <v>94.60636363636354</v>
      </c>
      <c r="Q5151" s="49">
        <f t="shared" si="521"/>
        <v>95.506363636363545</v>
      </c>
      <c r="R5151" s="49">
        <f t="shared" si="518"/>
        <v>96.353181818181767</v>
      </c>
    </row>
    <row r="5152" spans="12:18" hidden="1">
      <c r="L5152" s="71"/>
      <c r="M5152" s="48">
        <v>121.8</v>
      </c>
      <c r="N5152" s="49">
        <f t="shared" si="521"/>
        <v>92.10727272727263</v>
      </c>
      <c r="O5152" s="49">
        <f t="shared" si="521"/>
        <v>93.407272727272627</v>
      </c>
      <c r="P5152" s="49">
        <f t="shared" si="521"/>
        <v>94.60727272727263</v>
      </c>
      <c r="Q5152" s="49">
        <f t="shared" si="521"/>
        <v>95.507272727272635</v>
      </c>
      <c r="R5152" s="49">
        <f t="shared" si="518"/>
        <v>96.353636363636312</v>
      </c>
    </row>
    <row r="5153" spans="12:18" hidden="1">
      <c r="L5153" s="71"/>
      <c r="M5153" s="48">
        <v>121.9</v>
      </c>
      <c r="N5153" s="49">
        <f t="shared" si="521"/>
        <v>92.10818181818172</v>
      </c>
      <c r="O5153" s="49">
        <f t="shared" si="521"/>
        <v>93.408181818181717</v>
      </c>
      <c r="P5153" s="49">
        <f t="shared" si="521"/>
        <v>94.60818181818172</v>
      </c>
      <c r="Q5153" s="49">
        <f t="shared" si="521"/>
        <v>95.508181818181725</v>
      </c>
      <c r="R5153" s="49">
        <f t="shared" si="518"/>
        <v>96.354090909090857</v>
      </c>
    </row>
    <row r="5154" spans="12:18" hidden="1">
      <c r="L5154" s="71"/>
      <c r="M5154" s="48">
        <v>122</v>
      </c>
      <c r="N5154" s="49">
        <f t="shared" si="521"/>
        <v>92.10909090909081</v>
      </c>
      <c r="O5154" s="49">
        <f t="shared" si="521"/>
        <v>93.409090909090807</v>
      </c>
      <c r="P5154" s="49">
        <f t="shared" si="521"/>
        <v>94.60909090909081</v>
      </c>
      <c r="Q5154" s="49">
        <f t="shared" si="521"/>
        <v>95.509090909090816</v>
      </c>
      <c r="R5154" s="49">
        <f t="shared" si="518"/>
        <v>96.354545454545402</v>
      </c>
    </row>
    <row r="5155" spans="12:18" hidden="1">
      <c r="L5155" s="71"/>
      <c r="M5155" s="48">
        <v>122.1</v>
      </c>
      <c r="N5155" s="49">
        <f t="shared" si="521"/>
        <v>92.1099999999999</v>
      </c>
      <c r="O5155" s="49">
        <f t="shared" si="521"/>
        <v>93.409999999999897</v>
      </c>
      <c r="P5155" s="49">
        <f t="shared" si="521"/>
        <v>94.6099999999999</v>
      </c>
      <c r="Q5155" s="49">
        <f t="shared" si="521"/>
        <v>95.509999999999906</v>
      </c>
      <c r="R5155" s="49">
        <f t="shared" si="518"/>
        <v>96.354999999999947</v>
      </c>
    </row>
    <row r="5156" spans="12:18" hidden="1">
      <c r="L5156" s="71"/>
      <c r="M5156" s="48">
        <v>122.2</v>
      </c>
      <c r="N5156" s="49">
        <f t="shared" si="521"/>
        <v>92.11090909090899</v>
      </c>
      <c r="O5156" s="49">
        <f t="shared" si="521"/>
        <v>93.410909090908987</v>
      </c>
      <c r="P5156" s="49">
        <f t="shared" si="521"/>
        <v>94.61090909090899</v>
      </c>
      <c r="Q5156" s="49">
        <f t="shared" si="521"/>
        <v>95.510909090908996</v>
      </c>
      <c r="R5156" s="49">
        <f t="shared" si="518"/>
        <v>96.355454545454492</v>
      </c>
    </row>
    <row r="5157" spans="12:18" hidden="1">
      <c r="L5157" s="71"/>
      <c r="M5157" s="48">
        <v>122.3</v>
      </c>
      <c r="N5157" s="49">
        <f t="shared" si="521"/>
        <v>92.11181818181808</v>
      </c>
      <c r="O5157" s="49">
        <f t="shared" si="521"/>
        <v>93.411818181818077</v>
      </c>
      <c r="P5157" s="49">
        <f t="shared" si="521"/>
        <v>94.61181818181808</v>
      </c>
      <c r="Q5157" s="49">
        <f t="shared" si="521"/>
        <v>95.511818181818086</v>
      </c>
      <c r="R5157" s="49">
        <f t="shared" si="518"/>
        <v>96.355909090909037</v>
      </c>
    </row>
    <row r="5158" spans="12:18" hidden="1">
      <c r="L5158" s="71"/>
      <c r="M5158" s="48">
        <v>122.4</v>
      </c>
      <c r="N5158" s="49">
        <f t="shared" si="521"/>
        <v>92.11272727272717</v>
      </c>
      <c r="O5158" s="49">
        <f t="shared" si="521"/>
        <v>93.412727272727167</v>
      </c>
      <c r="P5158" s="49">
        <f t="shared" si="521"/>
        <v>94.61272727272717</v>
      </c>
      <c r="Q5158" s="49">
        <f t="shared" si="521"/>
        <v>95.512727272727176</v>
      </c>
      <c r="R5158" s="49">
        <f t="shared" si="518"/>
        <v>96.356363636363582</v>
      </c>
    </row>
    <row r="5159" spans="12:18" hidden="1">
      <c r="L5159" s="71"/>
      <c r="M5159" s="48">
        <v>122.5</v>
      </c>
      <c r="N5159" s="49">
        <f t="shared" si="521"/>
        <v>92.11363636363626</v>
      </c>
      <c r="O5159" s="49">
        <f t="shared" si="521"/>
        <v>93.413636363636257</v>
      </c>
      <c r="P5159" s="49">
        <f t="shared" si="521"/>
        <v>94.61363636363626</v>
      </c>
      <c r="Q5159" s="49">
        <f t="shared" si="521"/>
        <v>95.513636363636266</v>
      </c>
      <c r="R5159" s="49">
        <f t="shared" si="518"/>
        <v>96.356818181818127</v>
      </c>
    </row>
    <row r="5160" spans="12:18" hidden="1">
      <c r="L5160" s="71"/>
      <c r="M5160" s="48">
        <v>122.6</v>
      </c>
      <c r="N5160" s="49">
        <f t="shared" si="521"/>
        <v>92.11454545454535</v>
      </c>
      <c r="O5160" s="49">
        <f t="shared" si="521"/>
        <v>93.414545454545348</v>
      </c>
      <c r="P5160" s="49">
        <f t="shared" si="521"/>
        <v>94.61454545454535</v>
      </c>
      <c r="Q5160" s="49">
        <f t="shared" si="521"/>
        <v>95.514545454545356</v>
      </c>
      <c r="R5160" s="49">
        <f t="shared" si="518"/>
        <v>96.357272727272672</v>
      </c>
    </row>
    <row r="5161" spans="12:18" hidden="1">
      <c r="L5161" s="71"/>
      <c r="M5161" s="48">
        <v>122.7</v>
      </c>
      <c r="N5161" s="49">
        <f t="shared" si="521"/>
        <v>92.11545454545444</v>
      </c>
      <c r="O5161" s="49">
        <f t="shared" si="521"/>
        <v>93.415454545454438</v>
      </c>
      <c r="P5161" s="49">
        <f t="shared" si="521"/>
        <v>94.61545454545444</v>
      </c>
      <c r="Q5161" s="49">
        <f t="shared" si="521"/>
        <v>95.515454545454446</v>
      </c>
      <c r="R5161" s="49">
        <f t="shared" si="518"/>
        <v>96.357727272727217</v>
      </c>
    </row>
    <row r="5162" spans="12:18" hidden="1">
      <c r="L5162" s="71"/>
      <c r="M5162" s="48">
        <v>122.8</v>
      </c>
      <c r="N5162" s="49">
        <f t="shared" si="521"/>
        <v>92.116363636363531</v>
      </c>
      <c r="O5162" s="49">
        <f t="shared" si="521"/>
        <v>93.416363636363528</v>
      </c>
      <c r="P5162" s="49">
        <f t="shared" si="521"/>
        <v>94.616363636363531</v>
      </c>
      <c r="Q5162" s="49">
        <f t="shared" si="521"/>
        <v>95.516363636363536</v>
      </c>
      <c r="R5162" s="49">
        <f t="shared" si="518"/>
        <v>96.358181818181762</v>
      </c>
    </row>
    <row r="5163" spans="12:18" hidden="1">
      <c r="L5163" s="71"/>
      <c r="M5163" s="48">
        <v>122.9</v>
      </c>
      <c r="N5163" s="49">
        <f t="shared" si="521"/>
        <v>92.117272727272621</v>
      </c>
      <c r="O5163" s="49">
        <f t="shared" si="521"/>
        <v>93.417272727272618</v>
      </c>
      <c r="P5163" s="49">
        <f t="shared" si="521"/>
        <v>94.617272727272621</v>
      </c>
      <c r="Q5163" s="49">
        <f t="shared" si="521"/>
        <v>95.517272727272626</v>
      </c>
      <c r="R5163" s="49">
        <f t="shared" si="518"/>
        <v>96.358636363636307</v>
      </c>
    </row>
    <row r="5164" spans="12:18" hidden="1">
      <c r="L5164" s="71"/>
      <c r="M5164" s="48">
        <v>123</v>
      </c>
      <c r="N5164" s="49">
        <f t="shared" ref="N5164:Q5179" si="522">N5163+0.000909090909090909</f>
        <v>92.118181818181711</v>
      </c>
      <c r="O5164" s="49">
        <f t="shared" si="522"/>
        <v>93.418181818181708</v>
      </c>
      <c r="P5164" s="49">
        <f t="shared" si="522"/>
        <v>94.618181818181711</v>
      </c>
      <c r="Q5164" s="49">
        <f t="shared" si="522"/>
        <v>95.518181818181716</v>
      </c>
      <c r="R5164" s="49">
        <f t="shared" ref="R5164:R5227" si="523">R5163+0.000454545454545454</f>
        <v>96.359090909090853</v>
      </c>
    </row>
    <row r="5165" spans="12:18" hidden="1">
      <c r="L5165" s="71"/>
      <c r="M5165" s="48">
        <v>123.1</v>
      </c>
      <c r="N5165" s="49">
        <f t="shared" si="522"/>
        <v>92.119090909090801</v>
      </c>
      <c r="O5165" s="49">
        <f t="shared" si="522"/>
        <v>93.419090909090798</v>
      </c>
      <c r="P5165" s="49">
        <f t="shared" si="522"/>
        <v>94.619090909090801</v>
      </c>
      <c r="Q5165" s="49">
        <f t="shared" si="522"/>
        <v>95.519090909090806</v>
      </c>
      <c r="R5165" s="49">
        <f t="shared" si="523"/>
        <v>96.359545454545398</v>
      </c>
    </row>
    <row r="5166" spans="12:18" hidden="1">
      <c r="L5166" s="71"/>
      <c r="M5166" s="48">
        <v>123.2</v>
      </c>
      <c r="N5166" s="49">
        <f t="shared" si="522"/>
        <v>92.119999999999891</v>
      </c>
      <c r="O5166" s="49">
        <f t="shared" si="522"/>
        <v>93.419999999999888</v>
      </c>
      <c r="P5166" s="49">
        <f t="shared" si="522"/>
        <v>94.619999999999891</v>
      </c>
      <c r="Q5166" s="49">
        <f t="shared" si="522"/>
        <v>95.519999999999897</v>
      </c>
      <c r="R5166" s="49">
        <f t="shared" si="523"/>
        <v>96.359999999999943</v>
      </c>
    </row>
    <row r="5167" spans="12:18" hidden="1">
      <c r="L5167" s="71"/>
      <c r="M5167" s="48">
        <v>123.3</v>
      </c>
      <c r="N5167" s="49">
        <f t="shared" si="522"/>
        <v>92.120909090908981</v>
      </c>
      <c r="O5167" s="49">
        <f t="shared" si="522"/>
        <v>93.420909090908978</v>
      </c>
      <c r="P5167" s="49">
        <f t="shared" si="522"/>
        <v>94.620909090908981</v>
      </c>
      <c r="Q5167" s="49">
        <f t="shared" si="522"/>
        <v>95.520909090908987</v>
      </c>
      <c r="R5167" s="49">
        <f t="shared" si="523"/>
        <v>96.360454545454488</v>
      </c>
    </row>
    <row r="5168" spans="12:18" hidden="1">
      <c r="L5168" s="71"/>
      <c r="M5168" s="48">
        <v>123.4</v>
      </c>
      <c r="N5168" s="49">
        <f t="shared" si="522"/>
        <v>92.121818181818071</v>
      </c>
      <c r="O5168" s="49">
        <f t="shared" si="522"/>
        <v>93.421818181818068</v>
      </c>
      <c r="P5168" s="49">
        <f t="shared" si="522"/>
        <v>94.621818181818071</v>
      </c>
      <c r="Q5168" s="49">
        <f t="shared" si="522"/>
        <v>95.521818181818077</v>
      </c>
      <c r="R5168" s="49">
        <f t="shared" si="523"/>
        <v>96.360909090909033</v>
      </c>
    </row>
    <row r="5169" spans="12:18" hidden="1">
      <c r="L5169" s="71"/>
      <c r="M5169" s="48">
        <v>123.5</v>
      </c>
      <c r="N5169" s="49">
        <f t="shared" si="522"/>
        <v>92.122727272727161</v>
      </c>
      <c r="O5169" s="49">
        <f t="shared" si="522"/>
        <v>93.422727272727158</v>
      </c>
      <c r="P5169" s="49">
        <f t="shared" si="522"/>
        <v>94.622727272727161</v>
      </c>
      <c r="Q5169" s="49">
        <f t="shared" si="522"/>
        <v>95.522727272727167</v>
      </c>
      <c r="R5169" s="49">
        <f t="shared" si="523"/>
        <v>96.361363636363578</v>
      </c>
    </row>
    <row r="5170" spans="12:18" hidden="1">
      <c r="L5170" s="71"/>
      <c r="M5170" s="48">
        <v>123.6</v>
      </c>
      <c r="N5170" s="49">
        <f t="shared" si="522"/>
        <v>92.123636363636251</v>
      </c>
      <c r="O5170" s="49">
        <f t="shared" si="522"/>
        <v>93.423636363636248</v>
      </c>
      <c r="P5170" s="49">
        <f t="shared" si="522"/>
        <v>94.623636363636251</v>
      </c>
      <c r="Q5170" s="49">
        <f t="shared" si="522"/>
        <v>95.523636363636257</v>
      </c>
      <c r="R5170" s="49">
        <f t="shared" si="523"/>
        <v>96.361818181818123</v>
      </c>
    </row>
    <row r="5171" spans="12:18" hidden="1">
      <c r="L5171" s="71"/>
      <c r="M5171" s="48">
        <v>123.7</v>
      </c>
      <c r="N5171" s="49">
        <f t="shared" si="522"/>
        <v>92.124545454545341</v>
      </c>
      <c r="O5171" s="49">
        <f t="shared" si="522"/>
        <v>93.424545454545338</v>
      </c>
      <c r="P5171" s="49">
        <f t="shared" si="522"/>
        <v>94.624545454545341</v>
      </c>
      <c r="Q5171" s="49">
        <f t="shared" si="522"/>
        <v>95.524545454545347</v>
      </c>
      <c r="R5171" s="49">
        <f t="shared" si="523"/>
        <v>96.362272727272668</v>
      </c>
    </row>
    <row r="5172" spans="12:18" hidden="1">
      <c r="L5172" s="71"/>
      <c r="M5172" s="48">
        <v>123.8</v>
      </c>
      <c r="N5172" s="49">
        <f t="shared" si="522"/>
        <v>92.125454545454431</v>
      </c>
      <c r="O5172" s="49">
        <f t="shared" si="522"/>
        <v>93.425454545454429</v>
      </c>
      <c r="P5172" s="49">
        <f t="shared" si="522"/>
        <v>94.625454545454431</v>
      </c>
      <c r="Q5172" s="49">
        <f t="shared" si="522"/>
        <v>95.525454545454437</v>
      </c>
      <c r="R5172" s="49">
        <f t="shared" si="523"/>
        <v>96.362727272727213</v>
      </c>
    </row>
    <row r="5173" spans="12:18" hidden="1">
      <c r="L5173" s="71"/>
      <c r="M5173" s="48">
        <v>123.9</v>
      </c>
      <c r="N5173" s="49">
        <f t="shared" si="522"/>
        <v>92.126363636363521</v>
      </c>
      <c r="O5173" s="49">
        <f t="shared" si="522"/>
        <v>93.426363636363519</v>
      </c>
      <c r="P5173" s="49">
        <f t="shared" si="522"/>
        <v>94.626363636363521</v>
      </c>
      <c r="Q5173" s="49">
        <f t="shared" si="522"/>
        <v>95.526363636363527</v>
      </c>
      <c r="R5173" s="49">
        <f t="shared" si="523"/>
        <v>96.363181818181758</v>
      </c>
    </row>
    <row r="5174" spans="12:18" hidden="1">
      <c r="L5174" s="71"/>
      <c r="M5174" s="48">
        <v>124</v>
      </c>
      <c r="N5174" s="49">
        <f t="shared" si="522"/>
        <v>92.127272727272612</v>
      </c>
      <c r="O5174" s="49">
        <f t="shared" si="522"/>
        <v>93.427272727272609</v>
      </c>
      <c r="P5174" s="49">
        <f t="shared" si="522"/>
        <v>94.627272727272612</v>
      </c>
      <c r="Q5174" s="49">
        <f t="shared" si="522"/>
        <v>95.527272727272617</v>
      </c>
      <c r="R5174" s="49">
        <f t="shared" si="523"/>
        <v>96.363636363636303</v>
      </c>
    </row>
    <row r="5175" spans="12:18" hidden="1">
      <c r="L5175" s="71"/>
      <c r="M5175" s="48">
        <v>124.1</v>
      </c>
      <c r="N5175" s="49">
        <f t="shared" si="522"/>
        <v>92.128181818181702</v>
      </c>
      <c r="O5175" s="49">
        <f t="shared" si="522"/>
        <v>93.428181818181699</v>
      </c>
      <c r="P5175" s="49">
        <f t="shared" si="522"/>
        <v>94.628181818181702</v>
      </c>
      <c r="Q5175" s="49">
        <f t="shared" si="522"/>
        <v>95.528181818181707</v>
      </c>
      <c r="R5175" s="49">
        <f t="shared" si="523"/>
        <v>96.364090909090848</v>
      </c>
    </row>
    <row r="5176" spans="12:18" hidden="1">
      <c r="L5176" s="71"/>
      <c r="M5176" s="48">
        <v>124.2</v>
      </c>
      <c r="N5176" s="49">
        <f t="shared" si="522"/>
        <v>92.129090909090792</v>
      </c>
      <c r="O5176" s="49">
        <f t="shared" si="522"/>
        <v>93.429090909090789</v>
      </c>
      <c r="P5176" s="49">
        <f t="shared" si="522"/>
        <v>94.629090909090792</v>
      </c>
      <c r="Q5176" s="49">
        <f t="shared" si="522"/>
        <v>95.529090909090797</v>
      </c>
      <c r="R5176" s="49">
        <f t="shared" si="523"/>
        <v>96.364545454545393</v>
      </c>
    </row>
    <row r="5177" spans="12:18" hidden="1">
      <c r="L5177" s="71"/>
      <c r="M5177" s="48">
        <v>124.3</v>
      </c>
      <c r="N5177" s="49">
        <f t="shared" si="522"/>
        <v>92.129999999999882</v>
      </c>
      <c r="O5177" s="49">
        <f t="shared" si="522"/>
        <v>93.429999999999879</v>
      </c>
      <c r="P5177" s="49">
        <f t="shared" si="522"/>
        <v>94.629999999999882</v>
      </c>
      <c r="Q5177" s="49">
        <f t="shared" si="522"/>
        <v>95.529999999999887</v>
      </c>
      <c r="R5177" s="49">
        <f t="shared" si="523"/>
        <v>96.364999999999938</v>
      </c>
    </row>
    <row r="5178" spans="12:18" hidden="1">
      <c r="L5178" s="71"/>
      <c r="M5178" s="48">
        <v>124.4</v>
      </c>
      <c r="N5178" s="49">
        <f t="shared" si="522"/>
        <v>92.130909090908972</v>
      </c>
      <c r="O5178" s="49">
        <f t="shared" si="522"/>
        <v>93.430909090908969</v>
      </c>
      <c r="P5178" s="49">
        <f t="shared" si="522"/>
        <v>94.630909090908972</v>
      </c>
      <c r="Q5178" s="49">
        <f t="shared" si="522"/>
        <v>95.530909090908978</v>
      </c>
      <c r="R5178" s="49">
        <f t="shared" si="523"/>
        <v>96.365454545454483</v>
      </c>
    </row>
    <row r="5179" spans="12:18" hidden="1">
      <c r="L5179" s="71"/>
      <c r="M5179" s="48">
        <v>124.5</v>
      </c>
      <c r="N5179" s="49">
        <f t="shared" si="522"/>
        <v>92.131818181818062</v>
      </c>
      <c r="O5179" s="49">
        <f t="shared" si="522"/>
        <v>93.431818181818059</v>
      </c>
      <c r="P5179" s="49">
        <f t="shared" si="522"/>
        <v>94.631818181818062</v>
      </c>
      <c r="Q5179" s="49">
        <f t="shared" si="522"/>
        <v>95.531818181818068</v>
      </c>
      <c r="R5179" s="49">
        <f t="shared" si="523"/>
        <v>96.365909090909028</v>
      </c>
    </row>
    <row r="5180" spans="12:18" hidden="1">
      <c r="L5180" s="71"/>
      <c r="M5180" s="48">
        <v>124.6</v>
      </c>
      <c r="N5180" s="49">
        <f t="shared" ref="N5180:Q5195" si="524">N5179+0.000909090909090909</f>
        <v>92.132727272727152</v>
      </c>
      <c r="O5180" s="49">
        <f t="shared" si="524"/>
        <v>93.432727272727149</v>
      </c>
      <c r="P5180" s="49">
        <f t="shared" si="524"/>
        <v>94.632727272727152</v>
      </c>
      <c r="Q5180" s="49">
        <f t="shared" si="524"/>
        <v>95.532727272727158</v>
      </c>
      <c r="R5180" s="49">
        <f t="shared" si="523"/>
        <v>96.366363636363573</v>
      </c>
    </row>
    <row r="5181" spans="12:18" hidden="1">
      <c r="L5181" s="71"/>
      <c r="M5181" s="48">
        <v>124.7</v>
      </c>
      <c r="N5181" s="49">
        <f t="shared" si="524"/>
        <v>92.133636363636242</v>
      </c>
      <c r="O5181" s="49">
        <f t="shared" si="524"/>
        <v>93.433636363636239</v>
      </c>
      <c r="P5181" s="49">
        <f t="shared" si="524"/>
        <v>94.633636363636242</v>
      </c>
      <c r="Q5181" s="49">
        <f t="shared" si="524"/>
        <v>95.533636363636248</v>
      </c>
      <c r="R5181" s="49">
        <f t="shared" si="523"/>
        <v>96.366818181818118</v>
      </c>
    </row>
    <row r="5182" spans="12:18" hidden="1">
      <c r="L5182" s="71"/>
      <c r="M5182" s="48">
        <v>124.8</v>
      </c>
      <c r="N5182" s="49">
        <f t="shared" si="524"/>
        <v>92.134545454545332</v>
      </c>
      <c r="O5182" s="49">
        <f t="shared" si="524"/>
        <v>93.434545454545329</v>
      </c>
      <c r="P5182" s="49">
        <f t="shared" si="524"/>
        <v>94.634545454545332</v>
      </c>
      <c r="Q5182" s="49">
        <f t="shared" si="524"/>
        <v>95.534545454545338</v>
      </c>
      <c r="R5182" s="49">
        <f t="shared" si="523"/>
        <v>96.367272727272663</v>
      </c>
    </row>
    <row r="5183" spans="12:18" hidden="1">
      <c r="L5183" s="71"/>
      <c r="M5183" s="48">
        <v>124.9</v>
      </c>
      <c r="N5183" s="49">
        <f t="shared" si="524"/>
        <v>92.135454545454422</v>
      </c>
      <c r="O5183" s="49">
        <f t="shared" si="524"/>
        <v>93.435454545454419</v>
      </c>
      <c r="P5183" s="49">
        <f t="shared" si="524"/>
        <v>94.635454545454422</v>
      </c>
      <c r="Q5183" s="49">
        <f t="shared" si="524"/>
        <v>95.535454545454428</v>
      </c>
      <c r="R5183" s="49">
        <f t="shared" si="523"/>
        <v>96.367727272727208</v>
      </c>
    </row>
    <row r="5184" spans="12:18" hidden="1">
      <c r="L5184" s="71"/>
      <c r="M5184" s="48">
        <v>125</v>
      </c>
      <c r="N5184" s="49">
        <f t="shared" si="524"/>
        <v>92.136363636363512</v>
      </c>
      <c r="O5184" s="49">
        <f t="shared" si="524"/>
        <v>93.436363636363509</v>
      </c>
      <c r="P5184" s="49">
        <f t="shared" si="524"/>
        <v>94.636363636363512</v>
      </c>
      <c r="Q5184" s="49">
        <f t="shared" si="524"/>
        <v>95.536363636363518</v>
      </c>
      <c r="R5184" s="49">
        <f t="shared" si="523"/>
        <v>96.368181818181753</v>
      </c>
    </row>
    <row r="5185" spans="12:18" hidden="1">
      <c r="L5185" s="71"/>
      <c r="M5185" s="48">
        <v>125.1</v>
      </c>
      <c r="N5185" s="49">
        <f t="shared" si="524"/>
        <v>92.137272727272602</v>
      </c>
      <c r="O5185" s="49">
        <f t="shared" si="524"/>
        <v>93.4372727272726</v>
      </c>
      <c r="P5185" s="49">
        <f t="shared" si="524"/>
        <v>94.637272727272602</v>
      </c>
      <c r="Q5185" s="49">
        <f t="shared" si="524"/>
        <v>95.537272727272608</v>
      </c>
      <c r="R5185" s="49">
        <f t="shared" si="523"/>
        <v>96.368636363636298</v>
      </c>
    </row>
    <row r="5186" spans="12:18" hidden="1">
      <c r="L5186" s="71"/>
      <c r="M5186" s="48">
        <v>125.2</v>
      </c>
      <c r="N5186" s="49">
        <f t="shared" si="524"/>
        <v>92.138181818181693</v>
      </c>
      <c r="O5186" s="49">
        <f t="shared" si="524"/>
        <v>93.43818181818169</v>
      </c>
      <c r="P5186" s="49">
        <f t="shared" si="524"/>
        <v>94.638181818181693</v>
      </c>
      <c r="Q5186" s="49">
        <f t="shared" si="524"/>
        <v>95.538181818181698</v>
      </c>
      <c r="R5186" s="49">
        <f t="shared" si="523"/>
        <v>96.369090909090843</v>
      </c>
    </row>
    <row r="5187" spans="12:18" hidden="1">
      <c r="L5187" s="71"/>
      <c r="M5187" s="48">
        <v>125.3</v>
      </c>
      <c r="N5187" s="49">
        <f t="shared" si="524"/>
        <v>92.139090909090783</v>
      </c>
      <c r="O5187" s="49">
        <f t="shared" si="524"/>
        <v>93.43909090909078</v>
      </c>
      <c r="P5187" s="49">
        <f t="shared" si="524"/>
        <v>94.639090909090783</v>
      </c>
      <c r="Q5187" s="49">
        <f t="shared" si="524"/>
        <v>95.539090909090788</v>
      </c>
      <c r="R5187" s="49">
        <f t="shared" si="523"/>
        <v>96.369545454545388</v>
      </c>
    </row>
    <row r="5188" spans="12:18" hidden="1">
      <c r="L5188" s="71"/>
      <c r="M5188" s="48">
        <v>125.4</v>
      </c>
      <c r="N5188" s="49">
        <f t="shared" si="524"/>
        <v>92.139999999999873</v>
      </c>
      <c r="O5188" s="49">
        <f t="shared" si="524"/>
        <v>93.43999999999987</v>
      </c>
      <c r="P5188" s="49">
        <f t="shared" si="524"/>
        <v>94.639999999999873</v>
      </c>
      <c r="Q5188" s="49">
        <f t="shared" si="524"/>
        <v>95.539999999999878</v>
      </c>
      <c r="R5188" s="49">
        <f t="shared" si="523"/>
        <v>96.369999999999933</v>
      </c>
    </row>
    <row r="5189" spans="12:18" hidden="1">
      <c r="L5189" s="71"/>
      <c r="M5189" s="48">
        <v>125.5</v>
      </c>
      <c r="N5189" s="49">
        <f t="shared" si="524"/>
        <v>92.140909090908963</v>
      </c>
      <c r="O5189" s="49">
        <f t="shared" si="524"/>
        <v>93.44090909090896</v>
      </c>
      <c r="P5189" s="49">
        <f t="shared" si="524"/>
        <v>94.640909090908963</v>
      </c>
      <c r="Q5189" s="49">
        <f t="shared" si="524"/>
        <v>95.540909090908968</v>
      </c>
      <c r="R5189" s="49">
        <f t="shared" si="523"/>
        <v>96.370454545454479</v>
      </c>
    </row>
    <row r="5190" spans="12:18" hidden="1">
      <c r="L5190" s="71"/>
      <c r="M5190" s="48">
        <v>125.6</v>
      </c>
      <c r="N5190" s="49">
        <f t="shared" si="524"/>
        <v>92.141818181818053</v>
      </c>
      <c r="O5190" s="49">
        <f t="shared" si="524"/>
        <v>93.44181818181805</v>
      </c>
      <c r="P5190" s="49">
        <f t="shared" si="524"/>
        <v>94.641818181818053</v>
      </c>
      <c r="Q5190" s="49">
        <f t="shared" si="524"/>
        <v>95.541818181818059</v>
      </c>
      <c r="R5190" s="49">
        <f t="shared" si="523"/>
        <v>96.370909090909024</v>
      </c>
    </row>
    <row r="5191" spans="12:18" hidden="1">
      <c r="L5191" s="71"/>
      <c r="M5191" s="48">
        <v>125.7</v>
      </c>
      <c r="N5191" s="49">
        <f t="shared" si="524"/>
        <v>92.142727272727143</v>
      </c>
      <c r="O5191" s="49">
        <f t="shared" si="524"/>
        <v>93.44272727272714</v>
      </c>
      <c r="P5191" s="49">
        <f t="shared" si="524"/>
        <v>94.642727272727143</v>
      </c>
      <c r="Q5191" s="49">
        <f t="shared" si="524"/>
        <v>95.542727272727149</v>
      </c>
      <c r="R5191" s="49">
        <f t="shared" si="523"/>
        <v>96.371363636363569</v>
      </c>
    </row>
    <row r="5192" spans="12:18" hidden="1">
      <c r="L5192" s="71"/>
      <c r="M5192" s="48">
        <v>125.8</v>
      </c>
      <c r="N5192" s="49">
        <f t="shared" si="524"/>
        <v>92.143636363636233</v>
      </c>
      <c r="O5192" s="49">
        <f t="shared" si="524"/>
        <v>93.44363636363623</v>
      </c>
      <c r="P5192" s="49">
        <f t="shared" si="524"/>
        <v>94.643636363636233</v>
      </c>
      <c r="Q5192" s="49">
        <f t="shared" si="524"/>
        <v>95.543636363636239</v>
      </c>
      <c r="R5192" s="49">
        <f t="shared" si="523"/>
        <v>96.371818181818114</v>
      </c>
    </row>
    <row r="5193" spans="12:18" hidden="1">
      <c r="L5193" s="71"/>
      <c r="M5193" s="48">
        <v>125.9</v>
      </c>
      <c r="N5193" s="49">
        <f t="shared" si="524"/>
        <v>92.144545454545323</v>
      </c>
      <c r="O5193" s="49">
        <f t="shared" si="524"/>
        <v>93.44454545454532</v>
      </c>
      <c r="P5193" s="49">
        <f t="shared" si="524"/>
        <v>94.644545454545323</v>
      </c>
      <c r="Q5193" s="49">
        <f t="shared" si="524"/>
        <v>95.544545454545329</v>
      </c>
      <c r="R5193" s="49">
        <f t="shared" si="523"/>
        <v>96.372272727272659</v>
      </c>
    </row>
    <row r="5194" spans="12:18" hidden="1">
      <c r="L5194" s="71"/>
      <c r="M5194" s="48">
        <v>126</v>
      </c>
      <c r="N5194" s="49">
        <f t="shared" si="524"/>
        <v>92.145454545454413</v>
      </c>
      <c r="O5194" s="49">
        <f t="shared" si="524"/>
        <v>93.44545454545441</v>
      </c>
      <c r="P5194" s="49">
        <f t="shared" si="524"/>
        <v>94.645454545454413</v>
      </c>
      <c r="Q5194" s="49">
        <f t="shared" si="524"/>
        <v>95.545454545454419</v>
      </c>
      <c r="R5194" s="49">
        <f t="shared" si="523"/>
        <v>96.372727272727204</v>
      </c>
    </row>
    <row r="5195" spans="12:18" hidden="1">
      <c r="L5195" s="71"/>
      <c r="M5195" s="48">
        <v>126.1</v>
      </c>
      <c r="N5195" s="49">
        <f t="shared" si="524"/>
        <v>92.146363636363503</v>
      </c>
      <c r="O5195" s="49">
        <f t="shared" si="524"/>
        <v>93.4463636363635</v>
      </c>
      <c r="P5195" s="49">
        <f t="shared" si="524"/>
        <v>94.646363636363503</v>
      </c>
      <c r="Q5195" s="49">
        <f t="shared" si="524"/>
        <v>95.546363636363509</v>
      </c>
      <c r="R5195" s="49">
        <f t="shared" si="523"/>
        <v>96.373181818181749</v>
      </c>
    </row>
    <row r="5196" spans="12:18" hidden="1">
      <c r="L5196" s="71"/>
      <c r="M5196" s="48">
        <v>126.2</v>
      </c>
      <c r="N5196" s="49">
        <f t="shared" ref="N5196:Q5211" si="525">N5195+0.000909090909090909</f>
        <v>92.147272727272593</v>
      </c>
      <c r="O5196" s="49">
        <f t="shared" si="525"/>
        <v>93.44727272727259</v>
      </c>
      <c r="P5196" s="49">
        <f t="shared" si="525"/>
        <v>94.647272727272593</v>
      </c>
      <c r="Q5196" s="49">
        <f t="shared" si="525"/>
        <v>95.547272727272599</v>
      </c>
      <c r="R5196" s="49">
        <f t="shared" si="523"/>
        <v>96.373636363636294</v>
      </c>
    </row>
    <row r="5197" spans="12:18" hidden="1">
      <c r="L5197" s="71"/>
      <c r="M5197" s="48">
        <v>126.3</v>
      </c>
      <c r="N5197" s="49">
        <f t="shared" si="525"/>
        <v>92.148181818181683</v>
      </c>
      <c r="O5197" s="49">
        <f t="shared" si="525"/>
        <v>93.448181818181681</v>
      </c>
      <c r="P5197" s="49">
        <f t="shared" si="525"/>
        <v>94.648181818181683</v>
      </c>
      <c r="Q5197" s="49">
        <f t="shared" si="525"/>
        <v>95.548181818181689</v>
      </c>
      <c r="R5197" s="49">
        <f t="shared" si="523"/>
        <v>96.374090909090839</v>
      </c>
    </row>
    <row r="5198" spans="12:18" hidden="1">
      <c r="L5198" s="71"/>
      <c r="M5198" s="48">
        <v>126.4</v>
      </c>
      <c r="N5198" s="49">
        <f t="shared" si="525"/>
        <v>92.149090909090773</v>
      </c>
      <c r="O5198" s="49">
        <f t="shared" si="525"/>
        <v>93.449090909090771</v>
      </c>
      <c r="P5198" s="49">
        <f t="shared" si="525"/>
        <v>94.649090909090773</v>
      </c>
      <c r="Q5198" s="49">
        <f t="shared" si="525"/>
        <v>95.549090909090779</v>
      </c>
      <c r="R5198" s="49">
        <f t="shared" si="523"/>
        <v>96.374545454545384</v>
      </c>
    </row>
    <row r="5199" spans="12:18" hidden="1">
      <c r="L5199" s="71"/>
      <c r="M5199" s="48">
        <v>126.5</v>
      </c>
      <c r="N5199" s="49">
        <f t="shared" si="525"/>
        <v>92.149999999999864</v>
      </c>
      <c r="O5199" s="49">
        <f t="shared" si="525"/>
        <v>93.449999999999861</v>
      </c>
      <c r="P5199" s="49">
        <f t="shared" si="525"/>
        <v>94.649999999999864</v>
      </c>
      <c r="Q5199" s="49">
        <f t="shared" si="525"/>
        <v>95.549999999999869</v>
      </c>
      <c r="R5199" s="49">
        <f t="shared" si="523"/>
        <v>96.374999999999929</v>
      </c>
    </row>
    <row r="5200" spans="12:18" hidden="1">
      <c r="L5200" s="71"/>
      <c r="M5200" s="48">
        <v>126.6</v>
      </c>
      <c r="N5200" s="49">
        <f t="shared" si="525"/>
        <v>92.150909090908954</v>
      </c>
      <c r="O5200" s="49">
        <f t="shared" si="525"/>
        <v>93.450909090908951</v>
      </c>
      <c r="P5200" s="49">
        <f t="shared" si="525"/>
        <v>94.650909090908954</v>
      </c>
      <c r="Q5200" s="49">
        <f t="shared" si="525"/>
        <v>95.550909090908959</v>
      </c>
      <c r="R5200" s="49">
        <f t="shared" si="523"/>
        <v>96.375454545454474</v>
      </c>
    </row>
    <row r="5201" spans="12:18" hidden="1">
      <c r="L5201" s="71"/>
      <c r="M5201" s="48">
        <v>126.7</v>
      </c>
      <c r="N5201" s="49">
        <f t="shared" si="525"/>
        <v>92.151818181818044</v>
      </c>
      <c r="O5201" s="49">
        <f t="shared" si="525"/>
        <v>93.451818181818041</v>
      </c>
      <c r="P5201" s="49">
        <f t="shared" si="525"/>
        <v>94.651818181818044</v>
      </c>
      <c r="Q5201" s="49">
        <f t="shared" si="525"/>
        <v>95.551818181818049</v>
      </c>
      <c r="R5201" s="49">
        <f t="shared" si="523"/>
        <v>96.375909090909019</v>
      </c>
    </row>
    <row r="5202" spans="12:18" hidden="1">
      <c r="L5202" s="71"/>
      <c r="M5202" s="48">
        <v>126.8</v>
      </c>
      <c r="N5202" s="49">
        <f t="shared" si="525"/>
        <v>92.152727272727134</v>
      </c>
      <c r="O5202" s="49">
        <f t="shared" si="525"/>
        <v>93.452727272727131</v>
      </c>
      <c r="P5202" s="49">
        <f t="shared" si="525"/>
        <v>94.652727272727134</v>
      </c>
      <c r="Q5202" s="49">
        <f t="shared" si="525"/>
        <v>95.55272727272714</v>
      </c>
      <c r="R5202" s="49">
        <f t="shared" si="523"/>
        <v>96.376363636363564</v>
      </c>
    </row>
    <row r="5203" spans="12:18" hidden="1">
      <c r="L5203" s="71"/>
      <c r="M5203" s="48">
        <v>126.9</v>
      </c>
      <c r="N5203" s="49">
        <f t="shared" si="525"/>
        <v>92.153636363636224</v>
      </c>
      <c r="O5203" s="49">
        <f t="shared" si="525"/>
        <v>93.453636363636221</v>
      </c>
      <c r="P5203" s="49">
        <f t="shared" si="525"/>
        <v>94.653636363636224</v>
      </c>
      <c r="Q5203" s="49">
        <f t="shared" si="525"/>
        <v>95.55363636363623</v>
      </c>
      <c r="R5203" s="49">
        <f t="shared" si="523"/>
        <v>96.376818181818109</v>
      </c>
    </row>
    <row r="5204" spans="12:18" hidden="1">
      <c r="L5204" s="71"/>
      <c r="M5204" s="48">
        <v>127</v>
      </c>
      <c r="N5204" s="49">
        <f t="shared" si="525"/>
        <v>92.154545454545314</v>
      </c>
      <c r="O5204" s="49">
        <f t="shared" si="525"/>
        <v>93.454545454545311</v>
      </c>
      <c r="P5204" s="49">
        <f t="shared" si="525"/>
        <v>94.654545454545314</v>
      </c>
      <c r="Q5204" s="49">
        <f t="shared" si="525"/>
        <v>95.55454545454532</v>
      </c>
      <c r="R5204" s="49">
        <f t="shared" si="523"/>
        <v>96.377272727272654</v>
      </c>
    </row>
    <row r="5205" spans="12:18" hidden="1">
      <c r="L5205" s="71"/>
      <c r="M5205" s="48">
        <v>127.1</v>
      </c>
      <c r="N5205" s="49">
        <f t="shared" si="525"/>
        <v>92.155454545454404</v>
      </c>
      <c r="O5205" s="49">
        <f t="shared" si="525"/>
        <v>93.455454545454401</v>
      </c>
      <c r="P5205" s="49">
        <f t="shared" si="525"/>
        <v>94.655454545454404</v>
      </c>
      <c r="Q5205" s="49">
        <f t="shared" si="525"/>
        <v>95.55545454545441</v>
      </c>
      <c r="R5205" s="49">
        <f t="shared" si="523"/>
        <v>96.377727272727199</v>
      </c>
    </row>
    <row r="5206" spans="12:18" hidden="1">
      <c r="L5206" s="71"/>
      <c r="M5206" s="48">
        <v>127.2</v>
      </c>
      <c r="N5206" s="49">
        <f t="shared" si="525"/>
        <v>92.156363636363494</v>
      </c>
      <c r="O5206" s="49">
        <f t="shared" si="525"/>
        <v>93.456363636363491</v>
      </c>
      <c r="P5206" s="49">
        <f t="shared" si="525"/>
        <v>94.656363636363494</v>
      </c>
      <c r="Q5206" s="49">
        <f t="shared" si="525"/>
        <v>95.5563636363635</v>
      </c>
      <c r="R5206" s="49">
        <f t="shared" si="523"/>
        <v>96.378181818181744</v>
      </c>
    </row>
    <row r="5207" spans="12:18" hidden="1">
      <c r="L5207" s="71"/>
      <c r="M5207" s="48">
        <v>127.3</v>
      </c>
      <c r="N5207" s="49">
        <f t="shared" si="525"/>
        <v>92.157272727272584</v>
      </c>
      <c r="O5207" s="49">
        <f t="shared" si="525"/>
        <v>93.457272727272581</v>
      </c>
      <c r="P5207" s="49">
        <f t="shared" si="525"/>
        <v>94.657272727272584</v>
      </c>
      <c r="Q5207" s="49">
        <f t="shared" si="525"/>
        <v>95.55727272727259</v>
      </c>
      <c r="R5207" s="49">
        <f t="shared" si="523"/>
        <v>96.378636363636289</v>
      </c>
    </row>
    <row r="5208" spans="12:18" hidden="1">
      <c r="L5208" s="71"/>
      <c r="M5208" s="48">
        <v>127.4</v>
      </c>
      <c r="N5208" s="49">
        <f t="shared" si="525"/>
        <v>92.158181818181674</v>
      </c>
      <c r="O5208" s="49">
        <f t="shared" si="525"/>
        <v>93.458181818181671</v>
      </c>
      <c r="P5208" s="49">
        <f t="shared" si="525"/>
        <v>94.658181818181674</v>
      </c>
      <c r="Q5208" s="49">
        <f t="shared" si="525"/>
        <v>95.55818181818168</v>
      </c>
      <c r="R5208" s="49">
        <f t="shared" si="523"/>
        <v>96.379090909090834</v>
      </c>
    </row>
    <row r="5209" spans="12:18" hidden="1">
      <c r="L5209" s="71"/>
      <c r="M5209" s="48">
        <v>127.5</v>
      </c>
      <c r="N5209" s="49">
        <f t="shared" si="525"/>
        <v>92.159090909090764</v>
      </c>
      <c r="O5209" s="49">
        <f t="shared" si="525"/>
        <v>93.459090909090762</v>
      </c>
      <c r="P5209" s="49">
        <f t="shared" si="525"/>
        <v>94.659090909090764</v>
      </c>
      <c r="Q5209" s="49">
        <f t="shared" si="525"/>
        <v>95.55909090909077</v>
      </c>
      <c r="R5209" s="49">
        <f t="shared" si="523"/>
        <v>96.379545454545379</v>
      </c>
    </row>
    <row r="5210" spans="12:18" hidden="1">
      <c r="L5210" s="71"/>
      <c r="M5210" s="48">
        <v>127.6</v>
      </c>
      <c r="N5210" s="49">
        <f t="shared" si="525"/>
        <v>92.159999999999854</v>
      </c>
      <c r="O5210" s="49">
        <f t="shared" si="525"/>
        <v>93.459999999999852</v>
      </c>
      <c r="P5210" s="49">
        <f t="shared" si="525"/>
        <v>94.659999999999854</v>
      </c>
      <c r="Q5210" s="49">
        <f t="shared" si="525"/>
        <v>95.55999999999986</v>
      </c>
      <c r="R5210" s="49">
        <f t="shared" si="523"/>
        <v>96.379999999999924</v>
      </c>
    </row>
    <row r="5211" spans="12:18" hidden="1">
      <c r="L5211" s="71"/>
      <c r="M5211" s="48">
        <v>127.7</v>
      </c>
      <c r="N5211" s="49">
        <f t="shared" si="525"/>
        <v>92.160909090908945</v>
      </c>
      <c r="O5211" s="49">
        <f t="shared" si="525"/>
        <v>93.460909090908942</v>
      </c>
      <c r="P5211" s="49">
        <f t="shared" si="525"/>
        <v>94.660909090908945</v>
      </c>
      <c r="Q5211" s="49">
        <f t="shared" si="525"/>
        <v>95.56090909090895</v>
      </c>
      <c r="R5211" s="49">
        <f t="shared" si="523"/>
        <v>96.380454545454469</v>
      </c>
    </row>
    <row r="5212" spans="12:18" hidden="1">
      <c r="L5212" s="71"/>
      <c r="M5212" s="48">
        <v>127.8</v>
      </c>
      <c r="N5212" s="49">
        <f t="shared" ref="N5212:Q5227" si="526">N5211+0.000909090909090909</f>
        <v>92.161818181818035</v>
      </c>
      <c r="O5212" s="49">
        <f t="shared" si="526"/>
        <v>93.461818181818032</v>
      </c>
      <c r="P5212" s="49">
        <f t="shared" si="526"/>
        <v>94.661818181818035</v>
      </c>
      <c r="Q5212" s="49">
        <f t="shared" si="526"/>
        <v>95.56181818181804</v>
      </c>
      <c r="R5212" s="49">
        <f t="shared" si="523"/>
        <v>96.380909090909014</v>
      </c>
    </row>
    <row r="5213" spans="12:18" hidden="1">
      <c r="L5213" s="71"/>
      <c r="M5213" s="48">
        <v>127.9</v>
      </c>
      <c r="N5213" s="49">
        <f t="shared" si="526"/>
        <v>92.162727272727125</v>
      </c>
      <c r="O5213" s="49">
        <f t="shared" si="526"/>
        <v>93.462727272727122</v>
      </c>
      <c r="P5213" s="49">
        <f t="shared" si="526"/>
        <v>94.662727272727125</v>
      </c>
      <c r="Q5213" s="49">
        <f t="shared" si="526"/>
        <v>95.56272727272713</v>
      </c>
      <c r="R5213" s="49">
        <f t="shared" si="523"/>
        <v>96.38136363636356</v>
      </c>
    </row>
    <row r="5214" spans="12:18" hidden="1">
      <c r="L5214" s="71"/>
      <c r="M5214" s="48">
        <v>128</v>
      </c>
      <c r="N5214" s="49">
        <f t="shared" si="526"/>
        <v>92.163636363636215</v>
      </c>
      <c r="O5214" s="49">
        <f t="shared" si="526"/>
        <v>93.463636363636212</v>
      </c>
      <c r="P5214" s="49">
        <f t="shared" si="526"/>
        <v>94.663636363636215</v>
      </c>
      <c r="Q5214" s="49">
        <f t="shared" si="526"/>
        <v>95.56363636363622</v>
      </c>
      <c r="R5214" s="49">
        <f t="shared" si="523"/>
        <v>96.381818181818105</v>
      </c>
    </row>
    <row r="5215" spans="12:18" hidden="1">
      <c r="L5215" s="71"/>
      <c r="M5215" s="48">
        <v>128.1</v>
      </c>
      <c r="N5215" s="49">
        <f t="shared" si="526"/>
        <v>92.164545454545305</v>
      </c>
      <c r="O5215" s="49">
        <f t="shared" si="526"/>
        <v>93.464545454545302</v>
      </c>
      <c r="P5215" s="49">
        <f t="shared" si="526"/>
        <v>94.664545454545305</v>
      </c>
      <c r="Q5215" s="49">
        <f t="shared" si="526"/>
        <v>95.564545454545311</v>
      </c>
      <c r="R5215" s="49">
        <f t="shared" si="523"/>
        <v>96.38227272727265</v>
      </c>
    </row>
    <row r="5216" spans="12:18" hidden="1">
      <c r="L5216" s="71"/>
      <c r="M5216" s="48">
        <v>128.19999999999999</v>
      </c>
      <c r="N5216" s="49">
        <f t="shared" si="526"/>
        <v>92.165454545454395</v>
      </c>
      <c r="O5216" s="49">
        <f t="shared" si="526"/>
        <v>93.465454545454392</v>
      </c>
      <c r="P5216" s="49">
        <f t="shared" si="526"/>
        <v>94.665454545454395</v>
      </c>
      <c r="Q5216" s="49">
        <f t="shared" si="526"/>
        <v>95.565454545454401</v>
      </c>
      <c r="R5216" s="49">
        <f t="shared" si="523"/>
        <v>96.382727272727195</v>
      </c>
    </row>
    <row r="5217" spans="12:18" hidden="1">
      <c r="L5217" s="71"/>
      <c r="M5217" s="48">
        <v>128.30000000000001</v>
      </c>
      <c r="N5217" s="49">
        <f t="shared" si="526"/>
        <v>92.166363636363485</v>
      </c>
      <c r="O5217" s="49">
        <f t="shared" si="526"/>
        <v>93.466363636363482</v>
      </c>
      <c r="P5217" s="49">
        <f t="shared" si="526"/>
        <v>94.666363636363485</v>
      </c>
      <c r="Q5217" s="49">
        <f t="shared" si="526"/>
        <v>95.566363636363491</v>
      </c>
      <c r="R5217" s="49">
        <f t="shared" si="523"/>
        <v>96.38318181818174</v>
      </c>
    </row>
    <row r="5218" spans="12:18" hidden="1">
      <c r="L5218" s="71"/>
      <c r="M5218" s="48">
        <v>128.4</v>
      </c>
      <c r="N5218" s="49">
        <f t="shared" si="526"/>
        <v>92.167272727272575</v>
      </c>
      <c r="O5218" s="49">
        <f t="shared" si="526"/>
        <v>93.467272727272572</v>
      </c>
      <c r="P5218" s="49">
        <f t="shared" si="526"/>
        <v>94.667272727272575</v>
      </c>
      <c r="Q5218" s="49">
        <f t="shared" si="526"/>
        <v>95.567272727272581</v>
      </c>
      <c r="R5218" s="49">
        <f t="shared" si="523"/>
        <v>96.383636363636285</v>
      </c>
    </row>
    <row r="5219" spans="12:18" hidden="1">
      <c r="L5219" s="71"/>
      <c r="M5219" s="48">
        <v>128.5</v>
      </c>
      <c r="N5219" s="49">
        <f t="shared" si="526"/>
        <v>92.168181818181665</v>
      </c>
      <c r="O5219" s="49">
        <f t="shared" si="526"/>
        <v>93.468181818181662</v>
      </c>
      <c r="P5219" s="49">
        <f t="shared" si="526"/>
        <v>94.668181818181665</v>
      </c>
      <c r="Q5219" s="49">
        <f t="shared" si="526"/>
        <v>95.568181818181671</v>
      </c>
      <c r="R5219" s="49">
        <f t="shared" si="523"/>
        <v>96.38409090909083</v>
      </c>
    </row>
    <row r="5220" spans="12:18" hidden="1">
      <c r="L5220" s="71"/>
      <c r="M5220" s="48">
        <v>128.6</v>
      </c>
      <c r="N5220" s="49">
        <f t="shared" si="526"/>
        <v>92.169090909090755</v>
      </c>
      <c r="O5220" s="49">
        <f t="shared" si="526"/>
        <v>93.469090909090752</v>
      </c>
      <c r="P5220" s="49">
        <f t="shared" si="526"/>
        <v>94.669090909090755</v>
      </c>
      <c r="Q5220" s="49">
        <f t="shared" si="526"/>
        <v>95.569090909090761</v>
      </c>
      <c r="R5220" s="49">
        <f t="shared" si="523"/>
        <v>96.384545454545375</v>
      </c>
    </row>
    <row r="5221" spans="12:18" hidden="1">
      <c r="L5221" s="71"/>
      <c r="M5221" s="48">
        <v>128.69999999999999</v>
      </c>
      <c r="N5221" s="49">
        <f t="shared" si="526"/>
        <v>92.169999999999845</v>
      </c>
      <c r="O5221" s="49">
        <f t="shared" si="526"/>
        <v>93.469999999999843</v>
      </c>
      <c r="P5221" s="49">
        <f t="shared" si="526"/>
        <v>94.669999999999845</v>
      </c>
      <c r="Q5221" s="49">
        <f t="shared" si="526"/>
        <v>95.569999999999851</v>
      </c>
      <c r="R5221" s="49">
        <f t="shared" si="523"/>
        <v>96.38499999999992</v>
      </c>
    </row>
    <row r="5222" spans="12:18" hidden="1">
      <c r="L5222" s="71"/>
      <c r="M5222" s="48">
        <v>128.80000000000001</v>
      </c>
      <c r="N5222" s="49">
        <f t="shared" si="526"/>
        <v>92.170909090908935</v>
      </c>
      <c r="O5222" s="49">
        <f t="shared" si="526"/>
        <v>93.470909090908933</v>
      </c>
      <c r="P5222" s="49">
        <f t="shared" si="526"/>
        <v>94.670909090908935</v>
      </c>
      <c r="Q5222" s="49">
        <f t="shared" si="526"/>
        <v>95.570909090908941</v>
      </c>
      <c r="R5222" s="49">
        <f t="shared" si="523"/>
        <v>96.385454545454465</v>
      </c>
    </row>
    <row r="5223" spans="12:18" hidden="1">
      <c r="L5223" s="71"/>
      <c r="M5223" s="48">
        <v>128.9</v>
      </c>
      <c r="N5223" s="49">
        <f t="shared" si="526"/>
        <v>92.171818181818026</v>
      </c>
      <c r="O5223" s="49">
        <f t="shared" si="526"/>
        <v>93.471818181818023</v>
      </c>
      <c r="P5223" s="49">
        <f t="shared" si="526"/>
        <v>94.671818181818026</v>
      </c>
      <c r="Q5223" s="49">
        <f t="shared" si="526"/>
        <v>95.571818181818031</v>
      </c>
      <c r="R5223" s="49">
        <f t="shared" si="523"/>
        <v>96.38590909090901</v>
      </c>
    </row>
    <row r="5224" spans="12:18" hidden="1">
      <c r="L5224" s="71"/>
      <c r="M5224" s="48">
        <v>129</v>
      </c>
      <c r="N5224" s="49">
        <f t="shared" si="526"/>
        <v>92.172727272727116</v>
      </c>
      <c r="O5224" s="49">
        <f t="shared" si="526"/>
        <v>93.472727272727113</v>
      </c>
      <c r="P5224" s="49">
        <f t="shared" si="526"/>
        <v>94.672727272727116</v>
      </c>
      <c r="Q5224" s="49">
        <f t="shared" si="526"/>
        <v>95.572727272727121</v>
      </c>
      <c r="R5224" s="49">
        <f t="shared" si="523"/>
        <v>96.386363636363555</v>
      </c>
    </row>
    <row r="5225" spans="12:18" hidden="1">
      <c r="L5225" s="71"/>
      <c r="M5225" s="48">
        <v>129.1</v>
      </c>
      <c r="N5225" s="49">
        <f t="shared" si="526"/>
        <v>92.173636363636206</v>
      </c>
      <c r="O5225" s="49">
        <f t="shared" si="526"/>
        <v>93.473636363636203</v>
      </c>
      <c r="P5225" s="49">
        <f t="shared" si="526"/>
        <v>94.673636363636206</v>
      </c>
      <c r="Q5225" s="49">
        <f t="shared" si="526"/>
        <v>95.573636363636211</v>
      </c>
      <c r="R5225" s="49">
        <f t="shared" si="523"/>
        <v>96.3868181818181</v>
      </c>
    </row>
    <row r="5226" spans="12:18" hidden="1">
      <c r="L5226" s="71"/>
      <c r="M5226" s="48">
        <v>129.19999999999999</v>
      </c>
      <c r="N5226" s="49">
        <f t="shared" si="526"/>
        <v>92.174545454545296</v>
      </c>
      <c r="O5226" s="49">
        <f t="shared" si="526"/>
        <v>93.474545454545293</v>
      </c>
      <c r="P5226" s="49">
        <f t="shared" si="526"/>
        <v>94.674545454545296</v>
      </c>
      <c r="Q5226" s="49">
        <f t="shared" si="526"/>
        <v>95.574545454545301</v>
      </c>
      <c r="R5226" s="49">
        <f t="shared" si="523"/>
        <v>96.387272727272645</v>
      </c>
    </row>
    <row r="5227" spans="12:18" hidden="1">
      <c r="L5227" s="71"/>
      <c r="M5227" s="48">
        <v>129.30000000000001</v>
      </c>
      <c r="N5227" s="49">
        <f t="shared" si="526"/>
        <v>92.175454545454386</v>
      </c>
      <c r="O5227" s="49">
        <f t="shared" si="526"/>
        <v>93.475454545454383</v>
      </c>
      <c r="P5227" s="49">
        <f t="shared" si="526"/>
        <v>94.675454545454386</v>
      </c>
      <c r="Q5227" s="49">
        <f t="shared" si="526"/>
        <v>95.575454545454392</v>
      </c>
      <c r="R5227" s="49">
        <f t="shared" si="523"/>
        <v>96.38772727272719</v>
      </c>
    </row>
    <row r="5228" spans="12:18" hidden="1">
      <c r="L5228" s="71"/>
      <c r="M5228" s="48">
        <v>129.4</v>
      </c>
      <c r="N5228" s="49">
        <f t="shared" ref="N5228:Q5243" si="527">N5227+0.000909090909090909</f>
        <v>92.176363636363476</v>
      </c>
      <c r="O5228" s="49">
        <f t="shared" si="527"/>
        <v>93.476363636363473</v>
      </c>
      <c r="P5228" s="49">
        <f t="shared" si="527"/>
        <v>94.676363636363476</v>
      </c>
      <c r="Q5228" s="49">
        <f t="shared" si="527"/>
        <v>95.576363636363482</v>
      </c>
      <c r="R5228" s="49">
        <f t="shared" ref="R5228:R5253" si="528">R5227+0.000454545454545454</f>
        <v>96.388181818181735</v>
      </c>
    </row>
    <row r="5229" spans="12:18" hidden="1">
      <c r="L5229" s="71"/>
      <c r="M5229" s="48">
        <v>129.5</v>
      </c>
      <c r="N5229" s="49">
        <f t="shared" si="527"/>
        <v>92.177272727272566</v>
      </c>
      <c r="O5229" s="49">
        <f t="shared" si="527"/>
        <v>93.477272727272563</v>
      </c>
      <c r="P5229" s="49">
        <f t="shared" si="527"/>
        <v>94.677272727272566</v>
      </c>
      <c r="Q5229" s="49">
        <f t="shared" si="527"/>
        <v>95.577272727272572</v>
      </c>
      <c r="R5229" s="49">
        <f t="shared" si="528"/>
        <v>96.38863636363628</v>
      </c>
    </row>
    <row r="5230" spans="12:18" hidden="1">
      <c r="L5230" s="71"/>
      <c r="M5230" s="48">
        <v>129.6</v>
      </c>
      <c r="N5230" s="49">
        <f t="shared" si="527"/>
        <v>92.178181818181656</v>
      </c>
      <c r="O5230" s="49">
        <f t="shared" si="527"/>
        <v>93.478181818181653</v>
      </c>
      <c r="P5230" s="49">
        <f t="shared" si="527"/>
        <v>94.678181818181656</v>
      </c>
      <c r="Q5230" s="49">
        <f t="shared" si="527"/>
        <v>95.578181818181662</v>
      </c>
      <c r="R5230" s="49">
        <f t="shared" si="528"/>
        <v>96.389090909090825</v>
      </c>
    </row>
    <row r="5231" spans="12:18" hidden="1">
      <c r="L5231" s="71"/>
      <c r="M5231" s="48">
        <v>129.69999999999999</v>
      </c>
      <c r="N5231" s="49">
        <f t="shared" si="527"/>
        <v>92.179090909090746</v>
      </c>
      <c r="O5231" s="49">
        <f t="shared" si="527"/>
        <v>93.479090909090743</v>
      </c>
      <c r="P5231" s="49">
        <f t="shared" si="527"/>
        <v>94.679090909090746</v>
      </c>
      <c r="Q5231" s="49">
        <f t="shared" si="527"/>
        <v>95.579090909090752</v>
      </c>
      <c r="R5231" s="49">
        <f t="shared" si="528"/>
        <v>96.38954545454537</v>
      </c>
    </row>
    <row r="5232" spans="12:18" hidden="1">
      <c r="L5232" s="71"/>
      <c r="M5232" s="48">
        <v>129.80000000000001</v>
      </c>
      <c r="N5232" s="49">
        <f t="shared" si="527"/>
        <v>92.179999999999836</v>
      </c>
      <c r="O5232" s="49">
        <f t="shared" si="527"/>
        <v>93.479999999999833</v>
      </c>
      <c r="P5232" s="49">
        <f t="shared" si="527"/>
        <v>94.679999999999836</v>
      </c>
      <c r="Q5232" s="49">
        <f t="shared" si="527"/>
        <v>95.579999999999842</v>
      </c>
      <c r="R5232" s="49">
        <f t="shared" si="528"/>
        <v>96.389999999999915</v>
      </c>
    </row>
    <row r="5233" spans="12:18" hidden="1">
      <c r="L5233" s="71"/>
      <c r="M5233" s="48">
        <v>129.9</v>
      </c>
      <c r="N5233" s="49">
        <f t="shared" si="527"/>
        <v>92.180909090908926</v>
      </c>
      <c r="O5233" s="49">
        <f t="shared" si="527"/>
        <v>93.480909090908924</v>
      </c>
      <c r="P5233" s="49">
        <f t="shared" si="527"/>
        <v>94.680909090908926</v>
      </c>
      <c r="Q5233" s="49">
        <f t="shared" si="527"/>
        <v>95.580909090908932</v>
      </c>
      <c r="R5233" s="49">
        <f t="shared" si="528"/>
        <v>96.39045454545446</v>
      </c>
    </row>
    <row r="5234" spans="12:18" hidden="1">
      <c r="L5234" s="71"/>
      <c r="M5234" s="48">
        <v>130</v>
      </c>
      <c r="N5234" s="49">
        <f t="shared" si="527"/>
        <v>92.181818181818016</v>
      </c>
      <c r="O5234" s="49">
        <f t="shared" si="527"/>
        <v>93.481818181818014</v>
      </c>
      <c r="P5234" s="49">
        <f t="shared" si="527"/>
        <v>94.681818181818016</v>
      </c>
      <c r="Q5234" s="49">
        <f t="shared" si="527"/>
        <v>95.581818181818022</v>
      </c>
      <c r="R5234" s="49">
        <f t="shared" si="528"/>
        <v>96.390909090909005</v>
      </c>
    </row>
    <row r="5235" spans="12:18" hidden="1">
      <c r="L5235" s="71"/>
      <c r="M5235" s="48">
        <v>130.1</v>
      </c>
      <c r="N5235" s="49">
        <f t="shared" si="527"/>
        <v>92.182727272727107</v>
      </c>
      <c r="O5235" s="49">
        <f t="shared" si="527"/>
        <v>93.482727272727104</v>
      </c>
      <c r="P5235" s="49">
        <f t="shared" si="527"/>
        <v>94.682727272727107</v>
      </c>
      <c r="Q5235" s="49">
        <f t="shared" si="527"/>
        <v>95.582727272727112</v>
      </c>
      <c r="R5235" s="49">
        <f t="shared" si="528"/>
        <v>96.39136363636355</v>
      </c>
    </row>
    <row r="5236" spans="12:18" hidden="1">
      <c r="L5236" s="71"/>
      <c r="M5236" s="48">
        <v>130.19999999999999</v>
      </c>
      <c r="N5236" s="49">
        <f t="shared" si="527"/>
        <v>92.183636363636197</v>
      </c>
      <c r="O5236" s="49">
        <f t="shared" si="527"/>
        <v>93.483636363636194</v>
      </c>
      <c r="P5236" s="49">
        <f t="shared" si="527"/>
        <v>94.683636363636197</v>
      </c>
      <c r="Q5236" s="49">
        <f t="shared" si="527"/>
        <v>95.583636363636202</v>
      </c>
      <c r="R5236" s="49">
        <f t="shared" si="528"/>
        <v>96.391818181818095</v>
      </c>
    </row>
    <row r="5237" spans="12:18" hidden="1">
      <c r="L5237" s="71"/>
      <c r="M5237" s="48">
        <v>130.30000000000001</v>
      </c>
      <c r="N5237" s="49">
        <f t="shared" si="527"/>
        <v>92.184545454545287</v>
      </c>
      <c r="O5237" s="49">
        <f t="shared" si="527"/>
        <v>93.484545454545284</v>
      </c>
      <c r="P5237" s="49">
        <f t="shared" si="527"/>
        <v>94.684545454545287</v>
      </c>
      <c r="Q5237" s="49">
        <f t="shared" si="527"/>
        <v>95.584545454545292</v>
      </c>
      <c r="R5237" s="49">
        <f t="shared" si="528"/>
        <v>96.392272727272641</v>
      </c>
    </row>
    <row r="5238" spans="12:18" hidden="1">
      <c r="L5238" s="71"/>
      <c r="M5238" s="48">
        <v>130.4</v>
      </c>
      <c r="N5238" s="49">
        <f t="shared" si="527"/>
        <v>92.185454545454377</v>
      </c>
      <c r="O5238" s="49">
        <f t="shared" si="527"/>
        <v>93.485454545454374</v>
      </c>
      <c r="P5238" s="49">
        <f t="shared" si="527"/>
        <v>94.685454545454377</v>
      </c>
      <c r="Q5238" s="49">
        <f t="shared" si="527"/>
        <v>95.585454545454382</v>
      </c>
      <c r="R5238" s="49">
        <f t="shared" si="528"/>
        <v>96.392727272727186</v>
      </c>
    </row>
    <row r="5239" spans="12:18" hidden="1">
      <c r="L5239" s="71"/>
      <c r="M5239" s="48">
        <v>130.5</v>
      </c>
      <c r="N5239" s="49">
        <f t="shared" si="527"/>
        <v>92.186363636363467</v>
      </c>
      <c r="O5239" s="49">
        <f t="shared" si="527"/>
        <v>93.486363636363464</v>
      </c>
      <c r="P5239" s="49">
        <f t="shared" si="527"/>
        <v>94.686363636363467</v>
      </c>
      <c r="Q5239" s="49">
        <f t="shared" si="527"/>
        <v>95.586363636363473</v>
      </c>
      <c r="R5239" s="49">
        <f t="shared" si="528"/>
        <v>96.393181818181731</v>
      </c>
    </row>
    <row r="5240" spans="12:18" hidden="1">
      <c r="L5240" s="71"/>
      <c r="M5240" s="48">
        <v>130.6</v>
      </c>
      <c r="N5240" s="49">
        <f t="shared" si="527"/>
        <v>92.187272727272557</v>
      </c>
      <c r="O5240" s="49">
        <f t="shared" si="527"/>
        <v>93.487272727272554</v>
      </c>
      <c r="P5240" s="49">
        <f t="shared" si="527"/>
        <v>94.687272727272557</v>
      </c>
      <c r="Q5240" s="49">
        <f t="shared" si="527"/>
        <v>95.587272727272563</v>
      </c>
      <c r="R5240" s="49">
        <f t="shared" si="528"/>
        <v>96.393636363636276</v>
      </c>
    </row>
    <row r="5241" spans="12:18" hidden="1">
      <c r="L5241" s="71"/>
      <c r="M5241" s="48">
        <v>130.69999999999999</v>
      </c>
      <c r="N5241" s="49">
        <f t="shared" si="527"/>
        <v>92.188181818181647</v>
      </c>
      <c r="O5241" s="49">
        <f t="shared" si="527"/>
        <v>93.488181818181644</v>
      </c>
      <c r="P5241" s="49">
        <f t="shared" si="527"/>
        <v>94.688181818181647</v>
      </c>
      <c r="Q5241" s="49">
        <f t="shared" si="527"/>
        <v>95.588181818181653</v>
      </c>
      <c r="R5241" s="49">
        <f t="shared" si="528"/>
        <v>96.394090909090821</v>
      </c>
    </row>
    <row r="5242" spans="12:18" hidden="1">
      <c r="L5242" s="71"/>
      <c r="M5242" s="48">
        <v>130.80000000000001</v>
      </c>
      <c r="N5242" s="49">
        <f t="shared" si="527"/>
        <v>92.189090909090737</v>
      </c>
      <c r="O5242" s="49">
        <f t="shared" si="527"/>
        <v>93.489090909090734</v>
      </c>
      <c r="P5242" s="49">
        <f t="shared" si="527"/>
        <v>94.689090909090737</v>
      </c>
      <c r="Q5242" s="49">
        <f t="shared" si="527"/>
        <v>95.589090909090743</v>
      </c>
      <c r="R5242" s="49">
        <f t="shared" si="528"/>
        <v>96.394545454545366</v>
      </c>
    </row>
    <row r="5243" spans="12:18" hidden="1">
      <c r="L5243" s="71"/>
      <c r="M5243" s="48">
        <v>130.9</v>
      </c>
      <c r="N5243" s="49">
        <f t="shared" si="527"/>
        <v>92.189999999999827</v>
      </c>
      <c r="O5243" s="49">
        <f t="shared" si="527"/>
        <v>93.489999999999824</v>
      </c>
      <c r="P5243" s="49">
        <f t="shared" si="527"/>
        <v>94.689999999999827</v>
      </c>
      <c r="Q5243" s="49">
        <f t="shared" si="527"/>
        <v>95.589999999999833</v>
      </c>
      <c r="R5243" s="49">
        <f t="shared" si="528"/>
        <v>96.394999999999911</v>
      </c>
    </row>
    <row r="5244" spans="12:18" hidden="1">
      <c r="L5244" s="71"/>
      <c r="M5244" s="48">
        <v>131</v>
      </c>
      <c r="N5244" s="49">
        <f t="shared" ref="N5244:Q5253" si="529">N5243+0.000909090909090909</f>
        <v>92.190909090908917</v>
      </c>
      <c r="O5244" s="49">
        <f t="shared" si="529"/>
        <v>93.490909090908914</v>
      </c>
      <c r="P5244" s="49">
        <f t="shared" si="529"/>
        <v>94.690909090908917</v>
      </c>
      <c r="Q5244" s="49">
        <f t="shared" si="529"/>
        <v>95.590909090908923</v>
      </c>
      <c r="R5244" s="49">
        <f t="shared" si="528"/>
        <v>96.395454545454456</v>
      </c>
    </row>
    <row r="5245" spans="12:18" hidden="1">
      <c r="L5245" s="71"/>
      <c r="M5245" s="48">
        <v>131.1</v>
      </c>
      <c r="N5245" s="49">
        <f t="shared" si="529"/>
        <v>92.191818181818007</v>
      </c>
      <c r="O5245" s="49">
        <f t="shared" si="529"/>
        <v>93.491818181818005</v>
      </c>
      <c r="P5245" s="49">
        <f t="shared" si="529"/>
        <v>94.691818181818007</v>
      </c>
      <c r="Q5245" s="49">
        <f t="shared" si="529"/>
        <v>95.591818181818013</v>
      </c>
      <c r="R5245" s="49">
        <f t="shared" si="528"/>
        <v>96.395909090909001</v>
      </c>
    </row>
    <row r="5246" spans="12:18" hidden="1">
      <c r="L5246" s="71"/>
      <c r="M5246" s="48">
        <v>131.19999999999999</v>
      </c>
      <c r="N5246" s="49">
        <f t="shared" si="529"/>
        <v>92.192727272727097</v>
      </c>
      <c r="O5246" s="49">
        <f t="shared" si="529"/>
        <v>93.492727272727095</v>
      </c>
      <c r="P5246" s="49">
        <f t="shared" si="529"/>
        <v>94.692727272727097</v>
      </c>
      <c r="Q5246" s="49">
        <f t="shared" si="529"/>
        <v>95.592727272727103</v>
      </c>
      <c r="R5246" s="49">
        <f t="shared" si="528"/>
        <v>96.396363636363546</v>
      </c>
    </row>
    <row r="5247" spans="12:18" hidden="1">
      <c r="L5247" s="71"/>
      <c r="M5247" s="48">
        <v>131.30000000000001</v>
      </c>
      <c r="N5247" s="49">
        <f t="shared" si="529"/>
        <v>92.193636363636188</v>
      </c>
      <c r="O5247" s="49">
        <f t="shared" si="529"/>
        <v>93.493636363636185</v>
      </c>
      <c r="P5247" s="49">
        <f t="shared" si="529"/>
        <v>94.693636363636188</v>
      </c>
      <c r="Q5247" s="49">
        <f t="shared" si="529"/>
        <v>95.593636363636193</v>
      </c>
      <c r="R5247" s="49">
        <f t="shared" si="528"/>
        <v>96.396818181818091</v>
      </c>
    </row>
    <row r="5248" spans="12:18" hidden="1">
      <c r="L5248" s="71"/>
      <c r="M5248" s="48">
        <v>131.4</v>
      </c>
      <c r="N5248" s="49">
        <f t="shared" si="529"/>
        <v>92.194545454545278</v>
      </c>
      <c r="O5248" s="49">
        <f t="shared" si="529"/>
        <v>93.494545454545275</v>
      </c>
      <c r="P5248" s="49">
        <f t="shared" si="529"/>
        <v>94.694545454545278</v>
      </c>
      <c r="Q5248" s="49">
        <f t="shared" si="529"/>
        <v>95.594545454545283</v>
      </c>
      <c r="R5248" s="49">
        <f t="shared" si="528"/>
        <v>96.397272727272636</v>
      </c>
    </row>
    <row r="5249" spans="12:18" hidden="1">
      <c r="L5249" s="71"/>
      <c r="M5249" s="48">
        <v>131.5</v>
      </c>
      <c r="N5249" s="49">
        <f t="shared" si="529"/>
        <v>92.195454545454368</v>
      </c>
      <c r="O5249" s="49">
        <f t="shared" si="529"/>
        <v>93.495454545454365</v>
      </c>
      <c r="P5249" s="49">
        <f t="shared" si="529"/>
        <v>94.695454545454368</v>
      </c>
      <c r="Q5249" s="49">
        <f t="shared" si="529"/>
        <v>95.595454545454373</v>
      </c>
      <c r="R5249" s="49">
        <f t="shared" si="528"/>
        <v>96.397727272727181</v>
      </c>
    </row>
    <row r="5250" spans="12:18" hidden="1">
      <c r="L5250" s="71"/>
      <c r="M5250" s="48">
        <v>131.6</v>
      </c>
      <c r="N5250" s="49">
        <f t="shared" si="529"/>
        <v>92.196363636363458</v>
      </c>
      <c r="O5250" s="49">
        <f t="shared" si="529"/>
        <v>93.496363636363455</v>
      </c>
      <c r="P5250" s="49">
        <f t="shared" si="529"/>
        <v>94.696363636363458</v>
      </c>
      <c r="Q5250" s="49">
        <f t="shared" si="529"/>
        <v>95.596363636363463</v>
      </c>
      <c r="R5250" s="49">
        <f t="shared" si="528"/>
        <v>96.398181818181726</v>
      </c>
    </row>
    <row r="5251" spans="12:18" hidden="1">
      <c r="L5251" s="71"/>
      <c r="M5251" s="48">
        <v>131.69999999999999</v>
      </c>
      <c r="N5251" s="49">
        <f t="shared" si="529"/>
        <v>92.197272727272548</v>
      </c>
      <c r="O5251" s="49">
        <f t="shared" si="529"/>
        <v>93.497272727272545</v>
      </c>
      <c r="P5251" s="49">
        <f t="shared" si="529"/>
        <v>94.697272727272548</v>
      </c>
      <c r="Q5251" s="49">
        <f t="shared" si="529"/>
        <v>95.597272727272554</v>
      </c>
      <c r="R5251" s="49">
        <f t="shared" si="528"/>
        <v>96.398636363636271</v>
      </c>
    </row>
    <row r="5252" spans="12:18" hidden="1">
      <c r="L5252" s="71"/>
      <c r="M5252" s="48">
        <v>131.80000000000001</v>
      </c>
      <c r="N5252" s="49">
        <f t="shared" si="529"/>
        <v>92.198181818181638</v>
      </c>
      <c r="O5252" s="49">
        <f t="shared" si="529"/>
        <v>93.498181818181635</v>
      </c>
      <c r="P5252" s="49">
        <f t="shared" si="529"/>
        <v>94.698181818181638</v>
      </c>
      <c r="Q5252" s="49">
        <f t="shared" si="529"/>
        <v>95.598181818181644</v>
      </c>
      <c r="R5252" s="49">
        <f t="shared" si="528"/>
        <v>96.399090909090816</v>
      </c>
    </row>
    <row r="5253" spans="12:18" hidden="1">
      <c r="L5253" s="71"/>
      <c r="M5253" s="48">
        <v>131.9</v>
      </c>
      <c r="N5253" s="49">
        <f t="shared" si="529"/>
        <v>92.199090909090728</v>
      </c>
      <c r="O5253" s="49">
        <f t="shared" si="529"/>
        <v>93.499090909090725</v>
      </c>
      <c r="P5253" s="49">
        <f t="shared" si="529"/>
        <v>94.699090909090728</v>
      </c>
      <c r="Q5253" s="49">
        <f t="shared" si="529"/>
        <v>95.599090909090734</v>
      </c>
      <c r="R5253" s="49">
        <f t="shared" si="528"/>
        <v>96.399545454545361</v>
      </c>
    </row>
    <row r="5254" spans="12:18" hidden="1">
      <c r="L5254" s="71"/>
      <c r="M5254" s="48">
        <v>132</v>
      </c>
      <c r="N5254" s="49">
        <v>92.2</v>
      </c>
      <c r="O5254" s="49">
        <v>93.5</v>
      </c>
      <c r="P5254" s="49">
        <v>94.7</v>
      </c>
      <c r="Q5254" s="49">
        <v>95.6</v>
      </c>
      <c r="R5254" s="49">
        <v>96.4</v>
      </c>
    </row>
    <row r="5255" spans="12:18" hidden="1">
      <c r="L5255" s="71"/>
      <c r="M5255" s="48">
        <v>132.1</v>
      </c>
      <c r="N5255" s="49">
        <f>N5254+0.0014285714285714</f>
        <v>92.201428571428579</v>
      </c>
      <c r="O5255" s="49">
        <f>O5254+0.0010714285714286</f>
        <v>93.501071428571422</v>
      </c>
      <c r="P5255" s="49">
        <f>P5254+0.000714285714285714</f>
        <v>94.700714285714284</v>
      </c>
      <c r="Q5255" s="49">
        <f>Q5254+0.000714285714285714</f>
        <v>95.600714285714275</v>
      </c>
      <c r="R5255" s="49">
        <f>R5254+0.000714285714285714</f>
        <v>96.400714285714287</v>
      </c>
    </row>
    <row r="5256" spans="12:18" hidden="1">
      <c r="L5256" s="71"/>
      <c r="M5256" s="48">
        <v>132.19999999999999</v>
      </c>
      <c r="N5256" s="49">
        <f t="shared" ref="N5256:N5319" si="530">N5255+0.0014285714285714</f>
        <v>92.202857142857155</v>
      </c>
      <c r="O5256" s="49">
        <f t="shared" ref="O5256:O5319" si="531">O5255+0.0010714285714286</f>
        <v>93.502142857142843</v>
      </c>
      <c r="P5256" s="49">
        <f t="shared" ref="P5256:R5271" si="532">P5255+0.000714285714285714</f>
        <v>94.701428571428565</v>
      </c>
      <c r="Q5256" s="49">
        <f t="shared" si="532"/>
        <v>95.601428571428556</v>
      </c>
      <c r="R5256" s="49">
        <f t="shared" si="532"/>
        <v>96.401428571428568</v>
      </c>
    </row>
    <row r="5257" spans="12:18" hidden="1">
      <c r="L5257" s="71"/>
      <c r="M5257" s="48">
        <v>132.30000000000001</v>
      </c>
      <c r="N5257" s="49">
        <f t="shared" si="530"/>
        <v>92.204285714285732</v>
      </c>
      <c r="O5257" s="49">
        <f t="shared" si="531"/>
        <v>93.503214285714265</v>
      </c>
      <c r="P5257" s="49">
        <f t="shared" si="532"/>
        <v>94.702142857142846</v>
      </c>
      <c r="Q5257" s="49">
        <f t="shared" si="532"/>
        <v>95.602142857142837</v>
      </c>
      <c r="R5257" s="49">
        <f t="shared" si="532"/>
        <v>96.402142857142849</v>
      </c>
    </row>
    <row r="5258" spans="12:18" hidden="1">
      <c r="L5258" s="71"/>
      <c r="M5258" s="48">
        <v>132.4</v>
      </c>
      <c r="N5258" s="49">
        <f t="shared" si="530"/>
        <v>92.205714285714308</v>
      </c>
      <c r="O5258" s="49">
        <f t="shared" si="531"/>
        <v>93.504285714285686</v>
      </c>
      <c r="P5258" s="49">
        <f t="shared" si="532"/>
        <v>94.702857142857127</v>
      </c>
      <c r="Q5258" s="49">
        <f t="shared" si="532"/>
        <v>95.602857142857118</v>
      </c>
      <c r="R5258" s="49">
        <f t="shared" si="532"/>
        <v>96.40285714285713</v>
      </c>
    </row>
    <row r="5259" spans="12:18" hidden="1">
      <c r="L5259" s="71"/>
      <c r="M5259" s="48">
        <v>132.5</v>
      </c>
      <c r="N5259" s="49">
        <f t="shared" si="530"/>
        <v>92.207142857142884</v>
      </c>
      <c r="O5259" s="49">
        <f t="shared" si="531"/>
        <v>93.505357142857108</v>
      </c>
      <c r="P5259" s="49">
        <f t="shared" si="532"/>
        <v>94.703571428571408</v>
      </c>
      <c r="Q5259" s="49">
        <f t="shared" si="532"/>
        <v>95.603571428571399</v>
      </c>
      <c r="R5259" s="49">
        <f t="shared" si="532"/>
        <v>96.403571428571411</v>
      </c>
    </row>
    <row r="5260" spans="12:18" hidden="1">
      <c r="L5260" s="71"/>
      <c r="M5260" s="48">
        <v>132.6</v>
      </c>
      <c r="N5260" s="49">
        <f t="shared" si="530"/>
        <v>92.20857142857146</v>
      </c>
      <c r="O5260" s="49">
        <f t="shared" si="531"/>
        <v>93.506428571428529</v>
      </c>
      <c r="P5260" s="49">
        <f t="shared" si="532"/>
        <v>94.704285714285689</v>
      </c>
      <c r="Q5260" s="49">
        <f t="shared" si="532"/>
        <v>95.60428571428568</v>
      </c>
      <c r="R5260" s="49">
        <f t="shared" si="532"/>
        <v>96.404285714285692</v>
      </c>
    </row>
    <row r="5261" spans="12:18" hidden="1">
      <c r="L5261" s="71"/>
      <c r="M5261" s="48">
        <v>132.69999999999999</v>
      </c>
      <c r="N5261" s="49">
        <f t="shared" si="530"/>
        <v>92.210000000000036</v>
      </c>
      <c r="O5261" s="49">
        <f t="shared" si="531"/>
        <v>93.507499999999951</v>
      </c>
      <c r="P5261" s="49">
        <f t="shared" si="532"/>
        <v>94.70499999999997</v>
      </c>
      <c r="Q5261" s="49">
        <f t="shared" si="532"/>
        <v>95.604999999999961</v>
      </c>
      <c r="R5261" s="49">
        <f t="shared" si="532"/>
        <v>96.404999999999973</v>
      </c>
    </row>
    <row r="5262" spans="12:18" hidden="1">
      <c r="L5262" s="71"/>
      <c r="M5262" s="48">
        <v>132.80000000000001</v>
      </c>
      <c r="N5262" s="49">
        <f t="shared" si="530"/>
        <v>92.211428571428613</v>
      </c>
      <c r="O5262" s="49">
        <f t="shared" si="531"/>
        <v>93.508571428571372</v>
      </c>
      <c r="P5262" s="49">
        <f t="shared" si="532"/>
        <v>94.705714285714251</v>
      </c>
      <c r="Q5262" s="49">
        <f t="shared" si="532"/>
        <v>95.605714285714242</v>
      </c>
      <c r="R5262" s="49">
        <f t="shared" si="532"/>
        <v>96.405714285714254</v>
      </c>
    </row>
    <row r="5263" spans="12:18" hidden="1">
      <c r="L5263" s="71"/>
      <c r="M5263" s="48">
        <v>132.9</v>
      </c>
      <c r="N5263" s="49">
        <f t="shared" si="530"/>
        <v>92.212857142857189</v>
      </c>
      <c r="O5263" s="49">
        <f t="shared" si="531"/>
        <v>93.509642857142794</v>
      </c>
      <c r="P5263" s="49">
        <f t="shared" si="532"/>
        <v>94.706428571428532</v>
      </c>
      <c r="Q5263" s="49">
        <f t="shared" si="532"/>
        <v>95.606428571428523</v>
      </c>
      <c r="R5263" s="49">
        <f t="shared" si="532"/>
        <v>96.406428571428535</v>
      </c>
    </row>
    <row r="5264" spans="12:18" hidden="1">
      <c r="L5264" s="71"/>
      <c r="M5264" s="48">
        <v>133</v>
      </c>
      <c r="N5264" s="49">
        <f t="shared" si="530"/>
        <v>92.214285714285765</v>
      </c>
      <c r="O5264" s="49">
        <f t="shared" si="531"/>
        <v>93.510714285714215</v>
      </c>
      <c r="P5264" s="49">
        <f t="shared" si="532"/>
        <v>94.707142857142813</v>
      </c>
      <c r="Q5264" s="49">
        <f t="shared" si="532"/>
        <v>95.607142857142804</v>
      </c>
      <c r="R5264" s="49">
        <f t="shared" si="532"/>
        <v>96.407142857142816</v>
      </c>
    </row>
    <row r="5265" spans="12:18" hidden="1">
      <c r="L5265" s="71"/>
      <c r="M5265" s="48">
        <v>133.1</v>
      </c>
      <c r="N5265" s="49">
        <f t="shared" si="530"/>
        <v>92.215714285714341</v>
      </c>
      <c r="O5265" s="49">
        <f t="shared" si="531"/>
        <v>93.511785714285637</v>
      </c>
      <c r="P5265" s="49">
        <f t="shared" si="532"/>
        <v>94.707857142857094</v>
      </c>
      <c r="Q5265" s="49">
        <f t="shared" si="532"/>
        <v>95.607857142857085</v>
      </c>
      <c r="R5265" s="49">
        <f t="shared" si="532"/>
        <v>96.407857142857097</v>
      </c>
    </row>
    <row r="5266" spans="12:18" hidden="1">
      <c r="L5266" s="71"/>
      <c r="M5266" s="48">
        <v>133.19999999999999</v>
      </c>
      <c r="N5266" s="49">
        <f t="shared" si="530"/>
        <v>92.217142857142917</v>
      </c>
      <c r="O5266" s="49">
        <f t="shared" si="531"/>
        <v>93.512857142857058</v>
      </c>
      <c r="P5266" s="49">
        <f t="shared" si="532"/>
        <v>94.708571428571375</v>
      </c>
      <c r="Q5266" s="49">
        <f t="shared" si="532"/>
        <v>95.608571428571366</v>
      </c>
      <c r="R5266" s="49">
        <f t="shared" si="532"/>
        <v>96.408571428571378</v>
      </c>
    </row>
    <row r="5267" spans="12:18" hidden="1">
      <c r="L5267" s="71"/>
      <c r="M5267" s="48">
        <v>133.30000000000001</v>
      </c>
      <c r="N5267" s="49">
        <f t="shared" si="530"/>
        <v>92.218571428571494</v>
      </c>
      <c r="O5267" s="49">
        <f t="shared" si="531"/>
        <v>93.51392857142848</v>
      </c>
      <c r="P5267" s="49">
        <f t="shared" si="532"/>
        <v>94.709285714285656</v>
      </c>
      <c r="Q5267" s="49">
        <f t="shared" si="532"/>
        <v>95.609285714285647</v>
      </c>
      <c r="R5267" s="49">
        <f t="shared" si="532"/>
        <v>96.409285714285659</v>
      </c>
    </row>
    <row r="5268" spans="12:18" hidden="1">
      <c r="L5268" s="71"/>
      <c r="M5268" s="48">
        <v>133.4</v>
      </c>
      <c r="N5268" s="49">
        <f t="shared" si="530"/>
        <v>92.22000000000007</v>
      </c>
      <c r="O5268" s="49">
        <f t="shared" si="531"/>
        <v>93.514999999999901</v>
      </c>
      <c r="P5268" s="49">
        <f t="shared" si="532"/>
        <v>94.709999999999937</v>
      </c>
      <c r="Q5268" s="49">
        <f t="shared" si="532"/>
        <v>95.609999999999928</v>
      </c>
      <c r="R5268" s="49">
        <f t="shared" si="532"/>
        <v>96.40999999999994</v>
      </c>
    </row>
    <row r="5269" spans="12:18" hidden="1">
      <c r="L5269" s="71"/>
      <c r="M5269" s="48">
        <v>133.5</v>
      </c>
      <c r="N5269" s="49">
        <f t="shared" si="530"/>
        <v>92.221428571428646</v>
      </c>
      <c r="O5269" s="49">
        <f t="shared" si="531"/>
        <v>93.516071428571323</v>
      </c>
      <c r="P5269" s="49">
        <f t="shared" si="532"/>
        <v>94.710714285714218</v>
      </c>
      <c r="Q5269" s="49">
        <f t="shared" si="532"/>
        <v>95.610714285714209</v>
      </c>
      <c r="R5269" s="49">
        <f t="shared" si="532"/>
        <v>96.410714285714221</v>
      </c>
    </row>
    <row r="5270" spans="12:18" hidden="1">
      <c r="L5270" s="71"/>
      <c r="M5270" s="48">
        <v>133.6</v>
      </c>
      <c r="N5270" s="49">
        <f t="shared" si="530"/>
        <v>92.222857142857222</v>
      </c>
      <c r="O5270" s="49">
        <f t="shared" si="531"/>
        <v>93.517142857142744</v>
      </c>
      <c r="P5270" s="49">
        <f t="shared" si="532"/>
        <v>94.711428571428499</v>
      </c>
      <c r="Q5270" s="49">
        <f t="shared" si="532"/>
        <v>95.61142857142849</v>
      </c>
      <c r="R5270" s="49">
        <f t="shared" si="532"/>
        <v>96.411428571428502</v>
      </c>
    </row>
    <row r="5271" spans="12:18" hidden="1">
      <c r="L5271" s="71"/>
      <c r="M5271" s="48">
        <v>133.69999999999999</v>
      </c>
      <c r="N5271" s="49">
        <f t="shared" si="530"/>
        <v>92.224285714285799</v>
      </c>
      <c r="O5271" s="49">
        <f t="shared" si="531"/>
        <v>93.518214285714166</v>
      </c>
      <c r="P5271" s="49">
        <f t="shared" si="532"/>
        <v>94.71214285714278</v>
      </c>
      <c r="Q5271" s="49">
        <f t="shared" si="532"/>
        <v>95.612142857142771</v>
      </c>
      <c r="R5271" s="49">
        <f t="shared" si="532"/>
        <v>96.412142857142783</v>
      </c>
    </row>
    <row r="5272" spans="12:18" hidden="1">
      <c r="L5272" s="71"/>
      <c r="M5272" s="48">
        <v>133.80000000000001</v>
      </c>
      <c r="N5272" s="49">
        <f t="shared" si="530"/>
        <v>92.225714285714375</v>
      </c>
      <c r="O5272" s="49">
        <f t="shared" si="531"/>
        <v>93.519285714285587</v>
      </c>
      <c r="P5272" s="49">
        <f t="shared" ref="P5272:R5287" si="533">P5271+0.000714285714285714</f>
        <v>94.712857142857061</v>
      </c>
      <c r="Q5272" s="49">
        <f t="shared" si="533"/>
        <v>95.612857142857052</v>
      </c>
      <c r="R5272" s="49">
        <f t="shared" si="533"/>
        <v>96.412857142857064</v>
      </c>
    </row>
    <row r="5273" spans="12:18" hidden="1">
      <c r="L5273" s="71"/>
      <c r="M5273" s="48">
        <v>133.9</v>
      </c>
      <c r="N5273" s="49">
        <f t="shared" si="530"/>
        <v>92.227142857142951</v>
      </c>
      <c r="O5273" s="49">
        <f t="shared" si="531"/>
        <v>93.520357142857009</v>
      </c>
      <c r="P5273" s="49">
        <f t="shared" si="533"/>
        <v>94.713571428571342</v>
      </c>
      <c r="Q5273" s="49">
        <f t="shared" si="533"/>
        <v>95.613571428571333</v>
      </c>
      <c r="R5273" s="49">
        <f t="shared" si="533"/>
        <v>96.413571428571345</v>
      </c>
    </row>
    <row r="5274" spans="12:18" hidden="1">
      <c r="L5274" s="71"/>
      <c r="M5274" s="48">
        <v>134</v>
      </c>
      <c r="N5274" s="49">
        <f t="shared" si="530"/>
        <v>92.228571428571527</v>
      </c>
      <c r="O5274" s="49">
        <f t="shared" si="531"/>
        <v>93.52142857142843</v>
      </c>
      <c r="P5274" s="49">
        <f t="shared" si="533"/>
        <v>94.714285714285623</v>
      </c>
      <c r="Q5274" s="49">
        <f t="shared" si="533"/>
        <v>95.614285714285614</v>
      </c>
      <c r="R5274" s="49">
        <f t="shared" si="533"/>
        <v>96.414285714285626</v>
      </c>
    </row>
    <row r="5275" spans="12:18" hidden="1">
      <c r="L5275" s="71"/>
      <c r="M5275" s="48">
        <v>134.1</v>
      </c>
      <c r="N5275" s="49">
        <f t="shared" si="530"/>
        <v>92.230000000000103</v>
      </c>
      <c r="O5275" s="49">
        <f t="shared" si="531"/>
        <v>93.522499999999852</v>
      </c>
      <c r="P5275" s="49">
        <f t="shared" si="533"/>
        <v>94.714999999999904</v>
      </c>
      <c r="Q5275" s="49">
        <f t="shared" si="533"/>
        <v>95.614999999999895</v>
      </c>
      <c r="R5275" s="49">
        <f t="shared" si="533"/>
        <v>96.414999999999907</v>
      </c>
    </row>
    <row r="5276" spans="12:18" hidden="1">
      <c r="L5276" s="71"/>
      <c r="M5276" s="48">
        <v>134.19999999999999</v>
      </c>
      <c r="N5276" s="49">
        <f t="shared" si="530"/>
        <v>92.23142857142868</v>
      </c>
      <c r="O5276" s="49">
        <f t="shared" si="531"/>
        <v>93.523571428571273</v>
      </c>
      <c r="P5276" s="49">
        <f t="shared" si="533"/>
        <v>94.715714285714185</v>
      </c>
      <c r="Q5276" s="49">
        <f t="shared" si="533"/>
        <v>95.615714285714176</v>
      </c>
      <c r="R5276" s="49">
        <f t="shared" si="533"/>
        <v>96.415714285714188</v>
      </c>
    </row>
    <row r="5277" spans="12:18" hidden="1">
      <c r="L5277" s="71"/>
      <c r="M5277" s="48">
        <v>134.30000000000001</v>
      </c>
      <c r="N5277" s="49">
        <f t="shared" si="530"/>
        <v>92.232857142857256</v>
      </c>
      <c r="O5277" s="49">
        <f t="shared" si="531"/>
        <v>93.524642857142695</v>
      </c>
      <c r="P5277" s="49">
        <f t="shared" si="533"/>
        <v>94.716428571428466</v>
      </c>
      <c r="Q5277" s="49">
        <f t="shared" si="533"/>
        <v>95.616428571428457</v>
      </c>
      <c r="R5277" s="49">
        <f t="shared" si="533"/>
        <v>96.416428571428469</v>
      </c>
    </row>
    <row r="5278" spans="12:18" hidden="1">
      <c r="L5278" s="71"/>
      <c r="M5278" s="48">
        <v>134.4</v>
      </c>
      <c r="N5278" s="49">
        <f t="shared" si="530"/>
        <v>92.234285714285832</v>
      </c>
      <c r="O5278" s="49">
        <f t="shared" si="531"/>
        <v>93.525714285714116</v>
      </c>
      <c r="P5278" s="49">
        <f t="shared" si="533"/>
        <v>94.717142857142747</v>
      </c>
      <c r="Q5278" s="49">
        <f t="shared" si="533"/>
        <v>95.617142857142738</v>
      </c>
      <c r="R5278" s="49">
        <f t="shared" si="533"/>
        <v>96.41714285714275</v>
      </c>
    </row>
    <row r="5279" spans="12:18" hidden="1">
      <c r="L5279" s="71"/>
      <c r="M5279" s="48">
        <v>134.5</v>
      </c>
      <c r="N5279" s="49">
        <f t="shared" si="530"/>
        <v>92.235714285714408</v>
      </c>
      <c r="O5279" s="49">
        <f t="shared" si="531"/>
        <v>93.526785714285538</v>
      </c>
      <c r="P5279" s="49">
        <f t="shared" si="533"/>
        <v>94.717857142857028</v>
      </c>
      <c r="Q5279" s="49">
        <f t="shared" si="533"/>
        <v>95.617857142857019</v>
      </c>
      <c r="R5279" s="49">
        <f t="shared" si="533"/>
        <v>96.417857142857031</v>
      </c>
    </row>
    <row r="5280" spans="12:18" hidden="1">
      <c r="L5280" s="71"/>
      <c r="M5280" s="48">
        <v>134.6</v>
      </c>
      <c r="N5280" s="49">
        <f t="shared" si="530"/>
        <v>92.237142857142985</v>
      </c>
      <c r="O5280" s="49">
        <f t="shared" si="531"/>
        <v>93.527857142856959</v>
      </c>
      <c r="P5280" s="49">
        <f t="shared" si="533"/>
        <v>94.718571428571309</v>
      </c>
      <c r="Q5280" s="49">
        <f t="shared" si="533"/>
        <v>95.6185714285713</v>
      </c>
      <c r="R5280" s="49">
        <f t="shared" si="533"/>
        <v>96.418571428571312</v>
      </c>
    </row>
    <row r="5281" spans="12:18" hidden="1">
      <c r="L5281" s="71"/>
      <c r="M5281" s="48">
        <v>134.69999999999999</v>
      </c>
      <c r="N5281" s="49">
        <f t="shared" si="530"/>
        <v>92.238571428571561</v>
      </c>
      <c r="O5281" s="49">
        <f t="shared" si="531"/>
        <v>93.528928571428381</v>
      </c>
      <c r="P5281" s="49">
        <f t="shared" si="533"/>
        <v>94.71928571428559</v>
      </c>
      <c r="Q5281" s="49">
        <f t="shared" si="533"/>
        <v>95.619285714285581</v>
      </c>
      <c r="R5281" s="49">
        <f t="shared" si="533"/>
        <v>96.419285714285593</v>
      </c>
    </row>
    <row r="5282" spans="12:18" hidden="1">
      <c r="L5282" s="71"/>
      <c r="M5282" s="48">
        <v>134.80000000000001</v>
      </c>
      <c r="N5282" s="49">
        <f t="shared" si="530"/>
        <v>92.240000000000137</v>
      </c>
      <c r="O5282" s="49">
        <f t="shared" si="531"/>
        <v>93.529999999999802</v>
      </c>
      <c r="P5282" s="49">
        <f t="shared" si="533"/>
        <v>94.719999999999871</v>
      </c>
      <c r="Q5282" s="49">
        <f t="shared" si="533"/>
        <v>95.619999999999862</v>
      </c>
      <c r="R5282" s="49">
        <f t="shared" si="533"/>
        <v>96.419999999999874</v>
      </c>
    </row>
    <row r="5283" spans="12:18" hidden="1">
      <c r="L5283" s="71"/>
      <c r="M5283" s="48">
        <v>134.9</v>
      </c>
      <c r="N5283" s="49">
        <f t="shared" si="530"/>
        <v>92.241428571428713</v>
      </c>
      <c r="O5283" s="49">
        <f t="shared" si="531"/>
        <v>93.531071428571224</v>
      </c>
      <c r="P5283" s="49">
        <f t="shared" si="533"/>
        <v>94.720714285714152</v>
      </c>
      <c r="Q5283" s="49">
        <f t="shared" si="533"/>
        <v>95.620714285714143</v>
      </c>
      <c r="R5283" s="49">
        <f t="shared" si="533"/>
        <v>96.420714285714155</v>
      </c>
    </row>
    <row r="5284" spans="12:18" hidden="1">
      <c r="L5284" s="71"/>
      <c r="M5284" s="48">
        <v>135</v>
      </c>
      <c r="N5284" s="49">
        <f t="shared" si="530"/>
        <v>92.242857142857289</v>
      </c>
      <c r="O5284" s="49">
        <f t="shared" si="531"/>
        <v>93.532142857142645</v>
      </c>
      <c r="P5284" s="49">
        <f t="shared" si="533"/>
        <v>94.721428571428433</v>
      </c>
      <c r="Q5284" s="49">
        <f t="shared" si="533"/>
        <v>95.621428571428424</v>
      </c>
      <c r="R5284" s="49">
        <f t="shared" si="533"/>
        <v>96.421428571428436</v>
      </c>
    </row>
    <row r="5285" spans="12:18" hidden="1">
      <c r="L5285" s="71"/>
      <c r="M5285" s="48">
        <v>135.1</v>
      </c>
      <c r="N5285" s="49">
        <f t="shared" si="530"/>
        <v>92.244285714285866</v>
      </c>
      <c r="O5285" s="49">
        <f t="shared" si="531"/>
        <v>93.533214285714067</v>
      </c>
      <c r="P5285" s="49">
        <f t="shared" si="533"/>
        <v>94.722142857142714</v>
      </c>
      <c r="Q5285" s="49">
        <f t="shared" si="533"/>
        <v>95.622142857142705</v>
      </c>
      <c r="R5285" s="49">
        <f t="shared" si="533"/>
        <v>96.422142857142717</v>
      </c>
    </row>
    <row r="5286" spans="12:18" hidden="1">
      <c r="L5286" s="71"/>
      <c r="M5286" s="48">
        <v>135.19999999999999</v>
      </c>
      <c r="N5286" s="49">
        <f t="shared" si="530"/>
        <v>92.245714285714442</v>
      </c>
      <c r="O5286" s="49">
        <f t="shared" si="531"/>
        <v>93.534285714285488</v>
      </c>
      <c r="P5286" s="49">
        <f t="shared" si="533"/>
        <v>94.722857142856995</v>
      </c>
      <c r="Q5286" s="49">
        <f t="shared" si="533"/>
        <v>95.622857142856986</v>
      </c>
      <c r="R5286" s="49">
        <f t="shared" si="533"/>
        <v>96.422857142856998</v>
      </c>
    </row>
    <row r="5287" spans="12:18" hidden="1">
      <c r="L5287" s="71"/>
      <c r="M5287" s="48">
        <v>135.30000000000001</v>
      </c>
      <c r="N5287" s="49">
        <f t="shared" si="530"/>
        <v>92.247142857143018</v>
      </c>
      <c r="O5287" s="49">
        <f t="shared" si="531"/>
        <v>93.53535714285691</v>
      </c>
      <c r="P5287" s="49">
        <f t="shared" si="533"/>
        <v>94.723571428571276</v>
      </c>
      <c r="Q5287" s="49">
        <f t="shared" si="533"/>
        <v>95.623571428571267</v>
      </c>
      <c r="R5287" s="49">
        <f t="shared" si="533"/>
        <v>96.423571428571279</v>
      </c>
    </row>
    <row r="5288" spans="12:18" hidden="1">
      <c r="L5288" s="71"/>
      <c r="M5288" s="48">
        <v>135.4</v>
      </c>
      <c r="N5288" s="49">
        <f t="shared" si="530"/>
        <v>92.248571428571594</v>
      </c>
      <c r="O5288" s="49">
        <f t="shared" si="531"/>
        <v>93.536428571428331</v>
      </c>
      <c r="P5288" s="49">
        <f t="shared" ref="P5288:R5303" si="534">P5287+0.000714285714285714</f>
        <v>94.724285714285557</v>
      </c>
      <c r="Q5288" s="49">
        <f t="shared" si="534"/>
        <v>95.624285714285548</v>
      </c>
      <c r="R5288" s="49">
        <f t="shared" si="534"/>
        <v>96.42428571428556</v>
      </c>
    </row>
    <row r="5289" spans="12:18" hidden="1">
      <c r="L5289" s="71"/>
      <c r="M5289" s="48">
        <v>135.5</v>
      </c>
      <c r="N5289" s="49">
        <f t="shared" si="530"/>
        <v>92.250000000000171</v>
      </c>
      <c r="O5289" s="49">
        <f t="shared" si="531"/>
        <v>93.537499999999753</v>
      </c>
      <c r="P5289" s="49">
        <f t="shared" si="534"/>
        <v>94.724999999999838</v>
      </c>
      <c r="Q5289" s="49">
        <f t="shared" si="534"/>
        <v>95.624999999999829</v>
      </c>
      <c r="R5289" s="49">
        <f t="shared" si="534"/>
        <v>96.424999999999841</v>
      </c>
    </row>
    <row r="5290" spans="12:18" hidden="1">
      <c r="L5290" s="71"/>
      <c r="M5290" s="48">
        <v>135.6</v>
      </c>
      <c r="N5290" s="49">
        <f t="shared" si="530"/>
        <v>92.251428571428747</v>
      </c>
      <c r="O5290" s="49">
        <f t="shared" si="531"/>
        <v>93.538571428571174</v>
      </c>
      <c r="P5290" s="49">
        <f t="shared" si="534"/>
        <v>94.725714285714119</v>
      </c>
      <c r="Q5290" s="49">
        <f t="shared" si="534"/>
        <v>95.62571428571411</v>
      </c>
      <c r="R5290" s="49">
        <f t="shared" si="534"/>
        <v>96.425714285714122</v>
      </c>
    </row>
    <row r="5291" spans="12:18" hidden="1">
      <c r="L5291" s="71"/>
      <c r="M5291" s="48">
        <v>135.69999999999999</v>
      </c>
      <c r="N5291" s="49">
        <f t="shared" si="530"/>
        <v>92.252857142857323</v>
      </c>
      <c r="O5291" s="49">
        <f t="shared" si="531"/>
        <v>93.539642857142596</v>
      </c>
      <c r="P5291" s="49">
        <f t="shared" si="534"/>
        <v>94.7264285714284</v>
      </c>
      <c r="Q5291" s="49">
        <f t="shared" si="534"/>
        <v>95.626428571428391</v>
      </c>
      <c r="R5291" s="49">
        <f t="shared" si="534"/>
        <v>96.426428571428403</v>
      </c>
    </row>
    <row r="5292" spans="12:18" hidden="1">
      <c r="L5292" s="71"/>
      <c r="M5292" s="48">
        <v>135.80000000000001</v>
      </c>
      <c r="N5292" s="49">
        <f t="shared" si="530"/>
        <v>92.254285714285899</v>
      </c>
      <c r="O5292" s="49">
        <f t="shared" si="531"/>
        <v>93.540714285714017</v>
      </c>
      <c r="P5292" s="49">
        <f t="shared" si="534"/>
        <v>94.727142857142681</v>
      </c>
      <c r="Q5292" s="49">
        <f t="shared" si="534"/>
        <v>95.627142857142672</v>
      </c>
      <c r="R5292" s="49">
        <f t="shared" si="534"/>
        <v>96.427142857142684</v>
      </c>
    </row>
    <row r="5293" spans="12:18" hidden="1">
      <c r="L5293" s="71"/>
      <c r="M5293" s="48">
        <v>135.9</v>
      </c>
      <c r="N5293" s="49">
        <f t="shared" si="530"/>
        <v>92.255714285714475</v>
      </c>
      <c r="O5293" s="49">
        <f t="shared" si="531"/>
        <v>93.541785714285439</v>
      </c>
      <c r="P5293" s="49">
        <f t="shared" si="534"/>
        <v>94.727857142856962</v>
      </c>
      <c r="Q5293" s="49">
        <f t="shared" si="534"/>
        <v>95.627857142856953</v>
      </c>
      <c r="R5293" s="49">
        <f t="shared" si="534"/>
        <v>96.427857142856965</v>
      </c>
    </row>
    <row r="5294" spans="12:18" hidden="1">
      <c r="L5294" s="71"/>
      <c r="M5294" s="48">
        <v>136</v>
      </c>
      <c r="N5294" s="49">
        <f t="shared" si="530"/>
        <v>92.257142857143052</v>
      </c>
      <c r="O5294" s="49">
        <f t="shared" si="531"/>
        <v>93.54285714285686</v>
      </c>
      <c r="P5294" s="49">
        <f t="shared" si="534"/>
        <v>94.728571428571243</v>
      </c>
      <c r="Q5294" s="49">
        <f t="shared" si="534"/>
        <v>95.628571428571234</v>
      </c>
      <c r="R5294" s="49">
        <f t="shared" si="534"/>
        <v>96.428571428571246</v>
      </c>
    </row>
    <row r="5295" spans="12:18" hidden="1">
      <c r="L5295" s="71"/>
      <c r="M5295" s="48">
        <v>136.1</v>
      </c>
      <c r="N5295" s="49">
        <f t="shared" si="530"/>
        <v>92.258571428571628</v>
      </c>
      <c r="O5295" s="49">
        <f t="shared" si="531"/>
        <v>93.543928571428282</v>
      </c>
      <c r="P5295" s="49">
        <f t="shared" si="534"/>
        <v>94.729285714285524</v>
      </c>
      <c r="Q5295" s="49">
        <f t="shared" si="534"/>
        <v>95.629285714285515</v>
      </c>
      <c r="R5295" s="49">
        <f t="shared" si="534"/>
        <v>96.429285714285527</v>
      </c>
    </row>
    <row r="5296" spans="12:18" hidden="1">
      <c r="L5296" s="71"/>
      <c r="M5296" s="48">
        <v>136.19999999999999</v>
      </c>
      <c r="N5296" s="49">
        <f t="shared" si="530"/>
        <v>92.260000000000204</v>
      </c>
      <c r="O5296" s="49">
        <f t="shared" si="531"/>
        <v>93.544999999999703</v>
      </c>
      <c r="P5296" s="49">
        <f t="shared" si="534"/>
        <v>94.729999999999805</v>
      </c>
      <c r="Q5296" s="49">
        <f t="shared" si="534"/>
        <v>95.629999999999797</v>
      </c>
      <c r="R5296" s="49">
        <f t="shared" si="534"/>
        <v>96.429999999999808</v>
      </c>
    </row>
    <row r="5297" spans="12:18" hidden="1">
      <c r="L5297" s="71"/>
      <c r="M5297" s="48">
        <v>136.30000000000001</v>
      </c>
      <c r="N5297" s="49">
        <f t="shared" si="530"/>
        <v>92.26142857142878</v>
      </c>
      <c r="O5297" s="49">
        <f t="shared" si="531"/>
        <v>93.546071428571125</v>
      </c>
      <c r="P5297" s="49">
        <f t="shared" si="534"/>
        <v>94.730714285714086</v>
      </c>
      <c r="Q5297" s="49">
        <f t="shared" si="534"/>
        <v>95.630714285714078</v>
      </c>
      <c r="R5297" s="49">
        <f t="shared" si="534"/>
        <v>96.430714285714089</v>
      </c>
    </row>
    <row r="5298" spans="12:18" hidden="1">
      <c r="L5298" s="71"/>
      <c r="M5298" s="48">
        <v>136.4</v>
      </c>
      <c r="N5298" s="49">
        <f t="shared" si="530"/>
        <v>92.262857142857357</v>
      </c>
      <c r="O5298" s="49">
        <f t="shared" si="531"/>
        <v>93.547142857142546</v>
      </c>
      <c r="P5298" s="49">
        <f t="shared" si="534"/>
        <v>94.731428571428367</v>
      </c>
      <c r="Q5298" s="49">
        <f t="shared" si="534"/>
        <v>95.631428571428359</v>
      </c>
      <c r="R5298" s="49">
        <f t="shared" si="534"/>
        <v>96.43142857142837</v>
      </c>
    </row>
    <row r="5299" spans="12:18" hidden="1">
      <c r="L5299" s="71"/>
      <c r="M5299" s="48">
        <v>136.5</v>
      </c>
      <c r="N5299" s="49">
        <f t="shared" si="530"/>
        <v>92.264285714285933</v>
      </c>
      <c r="O5299" s="49">
        <f t="shared" si="531"/>
        <v>93.548214285713968</v>
      </c>
      <c r="P5299" s="49">
        <f t="shared" si="534"/>
        <v>94.732142857142648</v>
      </c>
      <c r="Q5299" s="49">
        <f t="shared" si="534"/>
        <v>95.63214285714264</v>
      </c>
      <c r="R5299" s="49">
        <f t="shared" si="534"/>
        <v>96.432142857142651</v>
      </c>
    </row>
    <row r="5300" spans="12:18" hidden="1">
      <c r="L5300" s="71"/>
      <c r="M5300" s="48">
        <v>136.6</v>
      </c>
      <c r="N5300" s="49">
        <f t="shared" si="530"/>
        <v>92.265714285714509</v>
      </c>
      <c r="O5300" s="49">
        <f t="shared" si="531"/>
        <v>93.549285714285389</v>
      </c>
      <c r="P5300" s="49">
        <f t="shared" si="534"/>
        <v>94.732857142856929</v>
      </c>
      <c r="Q5300" s="49">
        <f t="shared" si="534"/>
        <v>95.632857142856921</v>
      </c>
      <c r="R5300" s="49">
        <f t="shared" si="534"/>
        <v>96.432857142856932</v>
      </c>
    </row>
    <row r="5301" spans="12:18" hidden="1">
      <c r="L5301" s="71"/>
      <c r="M5301" s="48">
        <v>136.69999999999999</v>
      </c>
      <c r="N5301" s="49">
        <f t="shared" si="530"/>
        <v>92.267142857143085</v>
      </c>
      <c r="O5301" s="49">
        <f t="shared" si="531"/>
        <v>93.550357142856811</v>
      </c>
      <c r="P5301" s="49">
        <f t="shared" si="534"/>
        <v>94.73357142857121</v>
      </c>
      <c r="Q5301" s="49">
        <f t="shared" si="534"/>
        <v>95.633571428571202</v>
      </c>
      <c r="R5301" s="49">
        <f t="shared" si="534"/>
        <v>96.433571428571213</v>
      </c>
    </row>
    <row r="5302" spans="12:18" hidden="1">
      <c r="L5302" s="71"/>
      <c r="M5302" s="48">
        <v>136.80000000000001</v>
      </c>
      <c r="N5302" s="49">
        <f t="shared" si="530"/>
        <v>92.268571428571661</v>
      </c>
      <c r="O5302" s="49">
        <f t="shared" si="531"/>
        <v>93.551428571428232</v>
      </c>
      <c r="P5302" s="49">
        <f t="shared" si="534"/>
        <v>94.734285714285491</v>
      </c>
      <c r="Q5302" s="49">
        <f t="shared" si="534"/>
        <v>95.634285714285483</v>
      </c>
      <c r="R5302" s="49">
        <f t="shared" si="534"/>
        <v>96.434285714285494</v>
      </c>
    </row>
    <row r="5303" spans="12:18" hidden="1">
      <c r="L5303" s="71"/>
      <c r="M5303" s="48">
        <v>136.9</v>
      </c>
      <c r="N5303" s="49">
        <f t="shared" si="530"/>
        <v>92.270000000000238</v>
      </c>
      <c r="O5303" s="49">
        <f t="shared" si="531"/>
        <v>93.552499999999654</v>
      </c>
      <c r="P5303" s="49">
        <f t="shared" si="534"/>
        <v>94.734999999999772</v>
      </c>
      <c r="Q5303" s="49">
        <f t="shared" si="534"/>
        <v>95.634999999999764</v>
      </c>
      <c r="R5303" s="49">
        <f t="shared" si="534"/>
        <v>96.434999999999775</v>
      </c>
    </row>
    <row r="5304" spans="12:18" hidden="1">
      <c r="L5304" s="71"/>
      <c r="M5304" s="48">
        <v>137</v>
      </c>
      <c r="N5304" s="49">
        <f t="shared" si="530"/>
        <v>92.271428571428814</v>
      </c>
      <c r="O5304" s="49">
        <f t="shared" si="531"/>
        <v>93.553571428571075</v>
      </c>
      <c r="P5304" s="49">
        <f t="shared" ref="P5304:R5319" si="535">P5303+0.000714285714285714</f>
        <v>94.735714285714053</v>
      </c>
      <c r="Q5304" s="49">
        <f t="shared" si="535"/>
        <v>95.635714285714045</v>
      </c>
      <c r="R5304" s="49">
        <f t="shared" si="535"/>
        <v>96.435714285714056</v>
      </c>
    </row>
    <row r="5305" spans="12:18" hidden="1">
      <c r="L5305" s="71"/>
      <c r="M5305" s="48">
        <v>137.1</v>
      </c>
      <c r="N5305" s="49">
        <f t="shared" si="530"/>
        <v>92.27285714285739</v>
      </c>
      <c r="O5305" s="49">
        <f t="shared" si="531"/>
        <v>93.554642857142497</v>
      </c>
      <c r="P5305" s="49">
        <f t="shared" si="535"/>
        <v>94.736428571428334</v>
      </c>
      <c r="Q5305" s="49">
        <f t="shared" si="535"/>
        <v>95.636428571428326</v>
      </c>
      <c r="R5305" s="49">
        <f t="shared" si="535"/>
        <v>96.436428571428337</v>
      </c>
    </row>
    <row r="5306" spans="12:18" hidden="1">
      <c r="L5306" s="71"/>
      <c r="M5306" s="48">
        <v>137.19999999999999</v>
      </c>
      <c r="N5306" s="49">
        <f t="shared" si="530"/>
        <v>92.274285714285966</v>
      </c>
      <c r="O5306" s="49">
        <f t="shared" si="531"/>
        <v>93.555714285713918</v>
      </c>
      <c r="P5306" s="49">
        <f t="shared" si="535"/>
        <v>94.737142857142615</v>
      </c>
      <c r="Q5306" s="49">
        <f t="shared" si="535"/>
        <v>95.637142857142607</v>
      </c>
      <c r="R5306" s="49">
        <f t="shared" si="535"/>
        <v>96.437142857142618</v>
      </c>
    </row>
    <row r="5307" spans="12:18" hidden="1">
      <c r="L5307" s="71"/>
      <c r="M5307" s="48">
        <v>137.30000000000001</v>
      </c>
      <c r="N5307" s="49">
        <f t="shared" si="530"/>
        <v>92.275714285714542</v>
      </c>
      <c r="O5307" s="49">
        <f t="shared" si="531"/>
        <v>93.55678571428534</v>
      </c>
      <c r="P5307" s="49">
        <f t="shared" si="535"/>
        <v>94.737857142856896</v>
      </c>
      <c r="Q5307" s="49">
        <f t="shared" si="535"/>
        <v>95.637857142856888</v>
      </c>
      <c r="R5307" s="49">
        <f t="shared" si="535"/>
        <v>96.437857142856899</v>
      </c>
    </row>
    <row r="5308" spans="12:18" hidden="1">
      <c r="L5308" s="71"/>
      <c r="M5308" s="48">
        <v>137.4</v>
      </c>
      <c r="N5308" s="49">
        <f t="shared" si="530"/>
        <v>92.277142857143119</v>
      </c>
      <c r="O5308" s="49">
        <f t="shared" si="531"/>
        <v>93.557857142856761</v>
      </c>
      <c r="P5308" s="49">
        <f t="shared" si="535"/>
        <v>94.738571428571177</v>
      </c>
      <c r="Q5308" s="49">
        <f t="shared" si="535"/>
        <v>95.638571428571169</v>
      </c>
      <c r="R5308" s="49">
        <f t="shared" si="535"/>
        <v>96.43857142857118</v>
      </c>
    </row>
    <row r="5309" spans="12:18" hidden="1">
      <c r="L5309" s="71"/>
      <c r="M5309" s="48">
        <v>137.5</v>
      </c>
      <c r="N5309" s="49">
        <f t="shared" si="530"/>
        <v>92.278571428571695</v>
      </c>
      <c r="O5309" s="49">
        <f t="shared" si="531"/>
        <v>93.558928571428183</v>
      </c>
      <c r="P5309" s="49">
        <f t="shared" si="535"/>
        <v>94.739285714285458</v>
      </c>
      <c r="Q5309" s="49">
        <f t="shared" si="535"/>
        <v>95.63928571428545</v>
      </c>
      <c r="R5309" s="49">
        <f t="shared" si="535"/>
        <v>96.439285714285461</v>
      </c>
    </row>
    <row r="5310" spans="12:18" hidden="1">
      <c r="L5310" s="71"/>
      <c r="M5310" s="48">
        <v>137.6</v>
      </c>
      <c r="N5310" s="49">
        <f t="shared" si="530"/>
        <v>92.280000000000271</v>
      </c>
      <c r="O5310" s="49">
        <f t="shared" si="531"/>
        <v>93.559999999999604</v>
      </c>
      <c r="P5310" s="49">
        <f t="shared" si="535"/>
        <v>94.739999999999739</v>
      </c>
      <c r="Q5310" s="49">
        <f t="shared" si="535"/>
        <v>95.639999999999731</v>
      </c>
      <c r="R5310" s="49">
        <f t="shared" si="535"/>
        <v>96.439999999999742</v>
      </c>
    </row>
    <row r="5311" spans="12:18" hidden="1">
      <c r="L5311" s="71"/>
      <c r="M5311" s="48">
        <v>137.69999999999999</v>
      </c>
      <c r="N5311" s="49">
        <f t="shared" si="530"/>
        <v>92.281428571428847</v>
      </c>
      <c r="O5311" s="49">
        <f t="shared" si="531"/>
        <v>93.561071428571026</v>
      </c>
      <c r="P5311" s="49">
        <f t="shared" si="535"/>
        <v>94.74071428571402</v>
      </c>
      <c r="Q5311" s="49">
        <f t="shared" si="535"/>
        <v>95.640714285714012</v>
      </c>
      <c r="R5311" s="49">
        <f t="shared" si="535"/>
        <v>96.440714285714023</v>
      </c>
    </row>
    <row r="5312" spans="12:18" hidden="1">
      <c r="L5312" s="71"/>
      <c r="M5312" s="48">
        <v>137.80000000000001</v>
      </c>
      <c r="N5312" s="49">
        <f t="shared" si="530"/>
        <v>92.282857142857424</v>
      </c>
      <c r="O5312" s="49">
        <f t="shared" si="531"/>
        <v>93.562142857142447</v>
      </c>
      <c r="P5312" s="49">
        <f t="shared" si="535"/>
        <v>94.741428571428301</v>
      </c>
      <c r="Q5312" s="49">
        <f t="shared" si="535"/>
        <v>95.641428571428293</v>
      </c>
      <c r="R5312" s="49">
        <f t="shared" si="535"/>
        <v>96.441428571428304</v>
      </c>
    </row>
    <row r="5313" spans="12:18" hidden="1">
      <c r="L5313" s="71"/>
      <c r="M5313" s="48">
        <v>137.9</v>
      </c>
      <c r="N5313" s="49">
        <f t="shared" si="530"/>
        <v>92.284285714286</v>
      </c>
      <c r="O5313" s="49">
        <f t="shared" si="531"/>
        <v>93.563214285713869</v>
      </c>
      <c r="P5313" s="49">
        <f t="shared" si="535"/>
        <v>94.742142857142582</v>
      </c>
      <c r="Q5313" s="49">
        <f t="shared" si="535"/>
        <v>95.642142857142574</v>
      </c>
      <c r="R5313" s="49">
        <f t="shared" si="535"/>
        <v>96.442142857142585</v>
      </c>
    </row>
    <row r="5314" spans="12:18" hidden="1">
      <c r="L5314" s="71"/>
      <c r="M5314" s="48">
        <v>138</v>
      </c>
      <c r="N5314" s="49">
        <f t="shared" si="530"/>
        <v>92.285714285714576</v>
      </c>
      <c r="O5314" s="49">
        <f t="shared" si="531"/>
        <v>93.56428571428529</v>
      </c>
      <c r="P5314" s="49">
        <f t="shared" si="535"/>
        <v>94.742857142856863</v>
      </c>
      <c r="Q5314" s="49">
        <f t="shared" si="535"/>
        <v>95.642857142856855</v>
      </c>
      <c r="R5314" s="49">
        <f t="shared" si="535"/>
        <v>96.442857142856866</v>
      </c>
    </row>
    <row r="5315" spans="12:18" hidden="1">
      <c r="L5315" s="71"/>
      <c r="M5315" s="48">
        <v>138.1</v>
      </c>
      <c r="N5315" s="49">
        <f t="shared" si="530"/>
        <v>92.287142857143152</v>
      </c>
      <c r="O5315" s="49">
        <f t="shared" si="531"/>
        <v>93.565357142856712</v>
      </c>
      <c r="P5315" s="49">
        <f t="shared" si="535"/>
        <v>94.743571428571144</v>
      </c>
      <c r="Q5315" s="49">
        <f t="shared" si="535"/>
        <v>95.643571428571136</v>
      </c>
      <c r="R5315" s="49">
        <f t="shared" si="535"/>
        <v>96.443571428571147</v>
      </c>
    </row>
    <row r="5316" spans="12:18" hidden="1">
      <c r="L5316" s="71"/>
      <c r="M5316" s="48">
        <v>138.19999999999999</v>
      </c>
      <c r="N5316" s="49">
        <f t="shared" si="530"/>
        <v>92.288571428571728</v>
      </c>
      <c r="O5316" s="49">
        <f t="shared" si="531"/>
        <v>93.566428571428133</v>
      </c>
      <c r="P5316" s="49">
        <f t="shared" si="535"/>
        <v>94.744285714285425</v>
      </c>
      <c r="Q5316" s="49">
        <f t="shared" si="535"/>
        <v>95.644285714285417</v>
      </c>
      <c r="R5316" s="49">
        <f t="shared" si="535"/>
        <v>96.444285714285428</v>
      </c>
    </row>
    <row r="5317" spans="12:18" hidden="1">
      <c r="L5317" s="71"/>
      <c r="M5317" s="48">
        <v>138.30000000000001</v>
      </c>
      <c r="N5317" s="49">
        <f t="shared" si="530"/>
        <v>92.290000000000305</v>
      </c>
      <c r="O5317" s="49">
        <f t="shared" si="531"/>
        <v>93.567499999999555</v>
      </c>
      <c r="P5317" s="49">
        <f t="shared" si="535"/>
        <v>94.744999999999706</v>
      </c>
      <c r="Q5317" s="49">
        <f t="shared" si="535"/>
        <v>95.644999999999698</v>
      </c>
      <c r="R5317" s="49">
        <f t="shared" si="535"/>
        <v>96.444999999999709</v>
      </c>
    </row>
    <row r="5318" spans="12:18" hidden="1">
      <c r="L5318" s="71"/>
      <c r="M5318" s="48">
        <v>138.4</v>
      </c>
      <c r="N5318" s="49">
        <f t="shared" si="530"/>
        <v>92.291428571428881</v>
      </c>
      <c r="O5318" s="49">
        <f t="shared" si="531"/>
        <v>93.568571428570976</v>
      </c>
      <c r="P5318" s="49">
        <f t="shared" si="535"/>
        <v>94.745714285713987</v>
      </c>
      <c r="Q5318" s="49">
        <f t="shared" si="535"/>
        <v>95.645714285713979</v>
      </c>
      <c r="R5318" s="49">
        <f t="shared" si="535"/>
        <v>96.44571428571399</v>
      </c>
    </row>
    <row r="5319" spans="12:18" hidden="1">
      <c r="L5319" s="71"/>
      <c r="M5319" s="48">
        <v>138.5</v>
      </c>
      <c r="N5319" s="49">
        <f t="shared" si="530"/>
        <v>92.292857142857457</v>
      </c>
      <c r="O5319" s="49">
        <f t="shared" si="531"/>
        <v>93.569642857142398</v>
      </c>
      <c r="P5319" s="49">
        <f t="shared" si="535"/>
        <v>94.746428571428268</v>
      </c>
      <c r="Q5319" s="49">
        <f t="shared" si="535"/>
        <v>95.64642857142826</v>
      </c>
      <c r="R5319" s="49">
        <f t="shared" si="535"/>
        <v>96.446428571428271</v>
      </c>
    </row>
    <row r="5320" spans="12:18" hidden="1">
      <c r="L5320" s="71"/>
      <c r="M5320" s="48">
        <v>138.6</v>
      </c>
      <c r="N5320" s="49">
        <f t="shared" ref="N5320:N5383" si="536">N5319+0.0014285714285714</f>
        <v>92.294285714286033</v>
      </c>
      <c r="O5320" s="49">
        <f t="shared" ref="O5320:O5383" si="537">O5319+0.0010714285714286</f>
        <v>93.570714285713819</v>
      </c>
      <c r="P5320" s="49">
        <f t="shared" ref="P5320:R5335" si="538">P5319+0.000714285714285714</f>
        <v>94.747142857142549</v>
      </c>
      <c r="Q5320" s="49">
        <f t="shared" si="538"/>
        <v>95.647142857142541</v>
      </c>
      <c r="R5320" s="49">
        <f t="shared" si="538"/>
        <v>96.447142857142552</v>
      </c>
    </row>
    <row r="5321" spans="12:18" hidden="1">
      <c r="L5321" s="71"/>
      <c r="M5321" s="48">
        <v>138.69999999999999</v>
      </c>
      <c r="N5321" s="49">
        <f t="shared" si="536"/>
        <v>92.29571428571461</v>
      </c>
      <c r="O5321" s="49">
        <f t="shared" si="537"/>
        <v>93.571785714285241</v>
      </c>
      <c r="P5321" s="49">
        <f t="shared" si="538"/>
        <v>94.74785714285683</v>
      </c>
      <c r="Q5321" s="49">
        <f t="shared" si="538"/>
        <v>95.647857142856822</v>
      </c>
      <c r="R5321" s="49">
        <f t="shared" si="538"/>
        <v>96.447857142856833</v>
      </c>
    </row>
    <row r="5322" spans="12:18" hidden="1">
      <c r="L5322" s="71"/>
      <c r="M5322" s="48">
        <v>138.80000000000001</v>
      </c>
      <c r="N5322" s="49">
        <f t="shared" si="536"/>
        <v>92.297142857143186</v>
      </c>
      <c r="O5322" s="49">
        <f t="shared" si="537"/>
        <v>93.572857142856662</v>
      </c>
      <c r="P5322" s="49">
        <f t="shared" si="538"/>
        <v>94.748571428571111</v>
      </c>
      <c r="Q5322" s="49">
        <f t="shared" si="538"/>
        <v>95.648571428571103</v>
      </c>
      <c r="R5322" s="49">
        <f t="shared" si="538"/>
        <v>96.448571428571114</v>
      </c>
    </row>
    <row r="5323" spans="12:18" hidden="1">
      <c r="L5323" s="71"/>
      <c r="M5323" s="48">
        <v>138.9</v>
      </c>
      <c r="N5323" s="49">
        <f t="shared" si="536"/>
        <v>92.298571428571762</v>
      </c>
      <c r="O5323" s="49">
        <f t="shared" si="537"/>
        <v>93.573928571428084</v>
      </c>
      <c r="P5323" s="49">
        <f t="shared" si="538"/>
        <v>94.749285714285392</v>
      </c>
      <c r="Q5323" s="49">
        <f t="shared" si="538"/>
        <v>95.649285714285384</v>
      </c>
      <c r="R5323" s="49">
        <f t="shared" si="538"/>
        <v>96.449285714285395</v>
      </c>
    </row>
    <row r="5324" spans="12:18" hidden="1">
      <c r="L5324" s="71"/>
      <c r="M5324" s="48">
        <v>139</v>
      </c>
      <c r="N5324" s="49">
        <f t="shared" si="536"/>
        <v>92.300000000000338</v>
      </c>
      <c r="O5324" s="49">
        <f t="shared" si="537"/>
        <v>93.574999999999505</v>
      </c>
      <c r="P5324" s="49">
        <f t="shared" si="538"/>
        <v>94.749999999999673</v>
      </c>
      <c r="Q5324" s="49">
        <f t="shared" si="538"/>
        <v>95.649999999999665</v>
      </c>
      <c r="R5324" s="49">
        <f t="shared" si="538"/>
        <v>96.449999999999676</v>
      </c>
    </row>
    <row r="5325" spans="12:18" hidden="1">
      <c r="L5325" s="71"/>
      <c r="M5325" s="48">
        <v>139.1</v>
      </c>
      <c r="N5325" s="49">
        <f t="shared" si="536"/>
        <v>92.301428571428914</v>
      </c>
      <c r="O5325" s="49">
        <f t="shared" si="537"/>
        <v>93.576071428570927</v>
      </c>
      <c r="P5325" s="49">
        <f t="shared" si="538"/>
        <v>94.750714285713954</v>
      </c>
      <c r="Q5325" s="49">
        <f t="shared" si="538"/>
        <v>95.650714285713946</v>
      </c>
      <c r="R5325" s="49">
        <f t="shared" si="538"/>
        <v>96.450714285713957</v>
      </c>
    </row>
    <row r="5326" spans="12:18" hidden="1">
      <c r="L5326" s="71"/>
      <c r="M5326" s="48">
        <v>139.19999999999999</v>
      </c>
      <c r="N5326" s="49">
        <f t="shared" si="536"/>
        <v>92.302857142857491</v>
      </c>
      <c r="O5326" s="49">
        <f t="shared" si="537"/>
        <v>93.577142857142348</v>
      </c>
      <c r="P5326" s="49">
        <f t="shared" si="538"/>
        <v>94.751428571428235</v>
      </c>
      <c r="Q5326" s="49">
        <f t="shared" si="538"/>
        <v>95.651428571428227</v>
      </c>
      <c r="R5326" s="49">
        <f t="shared" si="538"/>
        <v>96.451428571428238</v>
      </c>
    </row>
    <row r="5327" spans="12:18" hidden="1">
      <c r="L5327" s="71"/>
      <c r="M5327" s="48">
        <v>139.30000000000001</v>
      </c>
      <c r="N5327" s="49">
        <f t="shared" si="536"/>
        <v>92.304285714286067</v>
      </c>
      <c r="O5327" s="49">
        <f t="shared" si="537"/>
        <v>93.57821428571377</v>
      </c>
      <c r="P5327" s="49">
        <f t="shared" si="538"/>
        <v>94.752142857142516</v>
      </c>
      <c r="Q5327" s="49">
        <f t="shared" si="538"/>
        <v>95.652142857142508</v>
      </c>
      <c r="R5327" s="49">
        <f t="shared" si="538"/>
        <v>96.452142857142519</v>
      </c>
    </row>
    <row r="5328" spans="12:18" hidden="1">
      <c r="L5328" s="71"/>
      <c r="M5328" s="48">
        <v>139.4</v>
      </c>
      <c r="N5328" s="49">
        <f t="shared" si="536"/>
        <v>92.305714285714643</v>
      </c>
      <c r="O5328" s="49">
        <f t="shared" si="537"/>
        <v>93.579285714285191</v>
      </c>
      <c r="P5328" s="49">
        <f t="shared" si="538"/>
        <v>94.752857142856797</v>
      </c>
      <c r="Q5328" s="49">
        <f t="shared" si="538"/>
        <v>95.652857142856789</v>
      </c>
      <c r="R5328" s="49">
        <f t="shared" si="538"/>
        <v>96.4528571428568</v>
      </c>
    </row>
    <row r="5329" spans="12:18" hidden="1">
      <c r="L5329" s="71"/>
      <c r="M5329" s="48">
        <v>139.5</v>
      </c>
      <c r="N5329" s="49">
        <f t="shared" si="536"/>
        <v>92.307142857143219</v>
      </c>
      <c r="O5329" s="49">
        <f t="shared" si="537"/>
        <v>93.580357142856613</v>
      </c>
      <c r="P5329" s="49">
        <f t="shared" si="538"/>
        <v>94.753571428571078</v>
      </c>
      <c r="Q5329" s="49">
        <f t="shared" si="538"/>
        <v>95.65357142857107</v>
      </c>
      <c r="R5329" s="49">
        <f t="shared" si="538"/>
        <v>96.453571428571081</v>
      </c>
    </row>
    <row r="5330" spans="12:18" hidden="1">
      <c r="L5330" s="71"/>
      <c r="M5330" s="48">
        <v>139.6</v>
      </c>
      <c r="N5330" s="49">
        <f t="shared" si="536"/>
        <v>92.308571428571796</v>
      </c>
      <c r="O5330" s="49">
        <f t="shared" si="537"/>
        <v>93.581428571428035</v>
      </c>
      <c r="P5330" s="49">
        <f t="shared" si="538"/>
        <v>94.754285714285359</v>
      </c>
      <c r="Q5330" s="49">
        <f t="shared" si="538"/>
        <v>95.654285714285351</v>
      </c>
      <c r="R5330" s="49">
        <f t="shared" si="538"/>
        <v>96.454285714285362</v>
      </c>
    </row>
    <row r="5331" spans="12:18" hidden="1">
      <c r="L5331" s="71"/>
      <c r="M5331" s="48">
        <v>139.69999999999999</v>
      </c>
      <c r="N5331" s="49">
        <f t="shared" si="536"/>
        <v>92.310000000000372</v>
      </c>
      <c r="O5331" s="49">
        <f t="shared" si="537"/>
        <v>93.582499999999456</v>
      </c>
      <c r="P5331" s="49">
        <f t="shared" si="538"/>
        <v>94.75499999999964</v>
      </c>
      <c r="Q5331" s="49">
        <f t="shared" si="538"/>
        <v>95.654999999999632</v>
      </c>
      <c r="R5331" s="49">
        <f t="shared" si="538"/>
        <v>96.454999999999643</v>
      </c>
    </row>
    <row r="5332" spans="12:18" hidden="1">
      <c r="L5332" s="71"/>
      <c r="M5332" s="48">
        <v>139.80000000000001</v>
      </c>
      <c r="N5332" s="49">
        <f t="shared" si="536"/>
        <v>92.311428571428948</v>
      </c>
      <c r="O5332" s="49">
        <f t="shared" si="537"/>
        <v>93.583571428570878</v>
      </c>
      <c r="P5332" s="49">
        <f t="shared" si="538"/>
        <v>94.755714285713921</v>
      </c>
      <c r="Q5332" s="49">
        <f t="shared" si="538"/>
        <v>95.655714285713913</v>
      </c>
      <c r="R5332" s="49">
        <f t="shared" si="538"/>
        <v>96.455714285713924</v>
      </c>
    </row>
    <row r="5333" spans="12:18" hidden="1">
      <c r="L5333" s="71"/>
      <c r="M5333" s="48">
        <v>139.9</v>
      </c>
      <c r="N5333" s="49">
        <f t="shared" si="536"/>
        <v>92.312857142857524</v>
      </c>
      <c r="O5333" s="49">
        <f t="shared" si="537"/>
        <v>93.584642857142299</v>
      </c>
      <c r="P5333" s="49">
        <f t="shared" si="538"/>
        <v>94.756428571428202</v>
      </c>
      <c r="Q5333" s="49">
        <f t="shared" si="538"/>
        <v>95.656428571428194</v>
      </c>
      <c r="R5333" s="49">
        <f t="shared" si="538"/>
        <v>96.456428571428205</v>
      </c>
    </row>
    <row r="5334" spans="12:18" hidden="1">
      <c r="L5334" s="71"/>
      <c r="M5334" s="48">
        <v>140</v>
      </c>
      <c r="N5334" s="49">
        <f t="shared" si="536"/>
        <v>92.3142857142861</v>
      </c>
      <c r="O5334" s="49">
        <f t="shared" si="537"/>
        <v>93.585714285713721</v>
      </c>
      <c r="P5334" s="49">
        <f t="shared" si="538"/>
        <v>94.757142857142483</v>
      </c>
      <c r="Q5334" s="49">
        <f t="shared" si="538"/>
        <v>95.657142857142475</v>
      </c>
      <c r="R5334" s="49">
        <f t="shared" si="538"/>
        <v>96.457142857142486</v>
      </c>
    </row>
    <row r="5335" spans="12:18" hidden="1">
      <c r="L5335" s="71"/>
      <c r="M5335" s="48">
        <v>140.1</v>
      </c>
      <c r="N5335" s="49">
        <f t="shared" si="536"/>
        <v>92.315714285714677</v>
      </c>
      <c r="O5335" s="49">
        <f t="shared" si="537"/>
        <v>93.586785714285142</v>
      </c>
      <c r="P5335" s="49">
        <f t="shared" si="538"/>
        <v>94.757857142856764</v>
      </c>
      <c r="Q5335" s="49">
        <f t="shared" si="538"/>
        <v>95.657857142856756</v>
      </c>
      <c r="R5335" s="49">
        <f t="shared" si="538"/>
        <v>96.457857142856767</v>
      </c>
    </row>
    <row r="5336" spans="12:18" hidden="1">
      <c r="L5336" s="71"/>
      <c r="M5336" s="48">
        <v>140.19999999999999</v>
      </c>
      <c r="N5336" s="49">
        <f t="shared" si="536"/>
        <v>92.317142857143253</v>
      </c>
      <c r="O5336" s="49">
        <f t="shared" si="537"/>
        <v>93.587857142856564</v>
      </c>
      <c r="P5336" s="49">
        <f t="shared" ref="P5336:R5351" si="539">P5335+0.000714285714285714</f>
        <v>94.758571428571045</v>
      </c>
      <c r="Q5336" s="49">
        <f t="shared" si="539"/>
        <v>95.658571428571037</v>
      </c>
      <c r="R5336" s="49">
        <f t="shared" si="539"/>
        <v>96.458571428571048</v>
      </c>
    </row>
    <row r="5337" spans="12:18" hidden="1">
      <c r="L5337" s="71"/>
      <c r="M5337" s="48">
        <v>140.30000000000001</v>
      </c>
      <c r="N5337" s="49">
        <f t="shared" si="536"/>
        <v>92.318571428571829</v>
      </c>
      <c r="O5337" s="49">
        <f t="shared" si="537"/>
        <v>93.588928571427985</v>
      </c>
      <c r="P5337" s="49">
        <f t="shared" si="539"/>
        <v>94.759285714285326</v>
      </c>
      <c r="Q5337" s="49">
        <f t="shared" si="539"/>
        <v>95.659285714285318</v>
      </c>
      <c r="R5337" s="49">
        <f t="shared" si="539"/>
        <v>96.459285714285329</v>
      </c>
    </row>
    <row r="5338" spans="12:18" hidden="1">
      <c r="L5338" s="71"/>
      <c r="M5338" s="48">
        <v>140.4</v>
      </c>
      <c r="N5338" s="49">
        <f t="shared" si="536"/>
        <v>92.320000000000405</v>
      </c>
      <c r="O5338" s="49">
        <f t="shared" si="537"/>
        <v>93.589999999999407</v>
      </c>
      <c r="P5338" s="49">
        <f t="shared" si="539"/>
        <v>94.759999999999607</v>
      </c>
      <c r="Q5338" s="49">
        <f t="shared" si="539"/>
        <v>95.659999999999599</v>
      </c>
      <c r="R5338" s="49">
        <f t="shared" si="539"/>
        <v>96.45999999999961</v>
      </c>
    </row>
    <row r="5339" spans="12:18" hidden="1">
      <c r="L5339" s="71"/>
      <c r="M5339" s="48">
        <v>140.5</v>
      </c>
      <c r="N5339" s="49">
        <f t="shared" si="536"/>
        <v>92.321428571428982</v>
      </c>
      <c r="O5339" s="49">
        <f t="shared" si="537"/>
        <v>93.591071428570828</v>
      </c>
      <c r="P5339" s="49">
        <f t="shared" si="539"/>
        <v>94.760714285713888</v>
      </c>
      <c r="Q5339" s="49">
        <f t="shared" si="539"/>
        <v>95.66071428571388</v>
      </c>
      <c r="R5339" s="49">
        <f t="shared" si="539"/>
        <v>96.460714285713891</v>
      </c>
    </row>
    <row r="5340" spans="12:18" hidden="1">
      <c r="L5340" s="71"/>
      <c r="M5340" s="48">
        <v>140.6</v>
      </c>
      <c r="N5340" s="49">
        <f t="shared" si="536"/>
        <v>92.322857142857558</v>
      </c>
      <c r="O5340" s="49">
        <f t="shared" si="537"/>
        <v>93.59214285714225</v>
      </c>
      <c r="P5340" s="49">
        <f t="shared" si="539"/>
        <v>94.761428571428169</v>
      </c>
      <c r="Q5340" s="49">
        <f t="shared" si="539"/>
        <v>95.661428571428161</v>
      </c>
      <c r="R5340" s="49">
        <f t="shared" si="539"/>
        <v>96.461428571428172</v>
      </c>
    </row>
    <row r="5341" spans="12:18" hidden="1">
      <c r="L5341" s="71"/>
      <c r="M5341" s="48">
        <v>140.69999999999999</v>
      </c>
      <c r="N5341" s="49">
        <f t="shared" si="536"/>
        <v>92.324285714286134</v>
      </c>
      <c r="O5341" s="49">
        <f t="shared" si="537"/>
        <v>93.593214285713671</v>
      </c>
      <c r="P5341" s="49">
        <f t="shared" si="539"/>
        <v>94.76214285714245</v>
      </c>
      <c r="Q5341" s="49">
        <f t="shared" si="539"/>
        <v>95.662142857142442</v>
      </c>
      <c r="R5341" s="49">
        <f t="shared" si="539"/>
        <v>96.462142857142453</v>
      </c>
    </row>
    <row r="5342" spans="12:18" hidden="1">
      <c r="L5342" s="71"/>
      <c r="M5342" s="48">
        <v>140.80000000000001</v>
      </c>
      <c r="N5342" s="49">
        <f t="shared" si="536"/>
        <v>92.32571428571471</v>
      </c>
      <c r="O5342" s="49">
        <f t="shared" si="537"/>
        <v>93.594285714285093</v>
      </c>
      <c r="P5342" s="49">
        <f t="shared" si="539"/>
        <v>94.762857142856731</v>
      </c>
      <c r="Q5342" s="49">
        <f t="shared" si="539"/>
        <v>95.662857142856723</v>
      </c>
      <c r="R5342" s="49">
        <f t="shared" si="539"/>
        <v>96.462857142856734</v>
      </c>
    </row>
    <row r="5343" spans="12:18" hidden="1">
      <c r="L5343" s="71"/>
      <c r="M5343" s="48">
        <v>140.9</v>
      </c>
      <c r="N5343" s="49">
        <f t="shared" si="536"/>
        <v>92.327142857143286</v>
      </c>
      <c r="O5343" s="49">
        <f t="shared" si="537"/>
        <v>93.595357142856514</v>
      </c>
      <c r="P5343" s="49">
        <f t="shared" si="539"/>
        <v>94.763571428571012</v>
      </c>
      <c r="Q5343" s="49">
        <f t="shared" si="539"/>
        <v>95.663571428571004</v>
      </c>
      <c r="R5343" s="49">
        <f t="shared" si="539"/>
        <v>96.463571428571015</v>
      </c>
    </row>
    <row r="5344" spans="12:18" hidden="1">
      <c r="L5344" s="71"/>
      <c r="M5344" s="48">
        <v>141</v>
      </c>
      <c r="N5344" s="49">
        <f t="shared" si="536"/>
        <v>92.328571428571863</v>
      </c>
      <c r="O5344" s="49">
        <f t="shared" si="537"/>
        <v>93.596428571427936</v>
      </c>
      <c r="P5344" s="49">
        <f t="shared" si="539"/>
        <v>94.764285714285293</v>
      </c>
      <c r="Q5344" s="49">
        <f t="shared" si="539"/>
        <v>95.664285714285285</v>
      </c>
      <c r="R5344" s="49">
        <f t="shared" si="539"/>
        <v>96.464285714285296</v>
      </c>
    </row>
    <row r="5345" spans="12:18" hidden="1">
      <c r="L5345" s="71"/>
      <c r="M5345" s="48">
        <v>141.1</v>
      </c>
      <c r="N5345" s="49">
        <f t="shared" si="536"/>
        <v>92.330000000000439</v>
      </c>
      <c r="O5345" s="49">
        <f t="shared" si="537"/>
        <v>93.597499999999357</v>
      </c>
      <c r="P5345" s="49">
        <f t="shared" si="539"/>
        <v>94.764999999999574</v>
      </c>
      <c r="Q5345" s="49">
        <f t="shared" si="539"/>
        <v>95.664999999999566</v>
      </c>
      <c r="R5345" s="49">
        <f t="shared" si="539"/>
        <v>96.464999999999577</v>
      </c>
    </row>
    <row r="5346" spans="12:18" hidden="1">
      <c r="L5346" s="71"/>
      <c r="M5346" s="48">
        <v>141.19999999999999</v>
      </c>
      <c r="N5346" s="49">
        <f t="shared" si="536"/>
        <v>92.331428571429015</v>
      </c>
      <c r="O5346" s="49">
        <f t="shared" si="537"/>
        <v>93.598571428570779</v>
      </c>
      <c r="P5346" s="49">
        <f t="shared" si="539"/>
        <v>94.765714285713855</v>
      </c>
      <c r="Q5346" s="49">
        <f t="shared" si="539"/>
        <v>95.665714285713847</v>
      </c>
      <c r="R5346" s="49">
        <f t="shared" si="539"/>
        <v>96.465714285713858</v>
      </c>
    </row>
    <row r="5347" spans="12:18" hidden="1">
      <c r="L5347" s="71"/>
      <c r="M5347" s="48">
        <v>141.30000000000001</v>
      </c>
      <c r="N5347" s="49">
        <f t="shared" si="536"/>
        <v>92.332857142857591</v>
      </c>
      <c r="O5347" s="49">
        <f t="shared" si="537"/>
        <v>93.5996428571422</v>
      </c>
      <c r="P5347" s="49">
        <f t="shared" si="539"/>
        <v>94.766428571428136</v>
      </c>
      <c r="Q5347" s="49">
        <f t="shared" si="539"/>
        <v>95.666428571428128</v>
      </c>
      <c r="R5347" s="49">
        <f t="shared" si="539"/>
        <v>96.466428571428139</v>
      </c>
    </row>
    <row r="5348" spans="12:18" hidden="1">
      <c r="L5348" s="71"/>
      <c r="M5348" s="48">
        <v>141.4</v>
      </c>
      <c r="N5348" s="49">
        <f t="shared" si="536"/>
        <v>92.334285714286167</v>
      </c>
      <c r="O5348" s="49">
        <f t="shared" si="537"/>
        <v>93.600714285713622</v>
      </c>
      <c r="P5348" s="49">
        <f t="shared" si="539"/>
        <v>94.767142857142417</v>
      </c>
      <c r="Q5348" s="49">
        <f t="shared" si="539"/>
        <v>95.667142857142409</v>
      </c>
      <c r="R5348" s="49">
        <f t="shared" si="539"/>
        <v>96.46714285714242</v>
      </c>
    </row>
    <row r="5349" spans="12:18" hidden="1">
      <c r="L5349" s="71"/>
      <c r="M5349" s="48">
        <v>141.5</v>
      </c>
      <c r="N5349" s="49">
        <f t="shared" si="536"/>
        <v>92.335714285714744</v>
      </c>
      <c r="O5349" s="49">
        <f t="shared" si="537"/>
        <v>93.601785714285043</v>
      </c>
      <c r="P5349" s="49">
        <f t="shared" si="539"/>
        <v>94.767857142856698</v>
      </c>
      <c r="Q5349" s="49">
        <f t="shared" si="539"/>
        <v>95.66785714285669</v>
      </c>
      <c r="R5349" s="49">
        <f t="shared" si="539"/>
        <v>96.467857142856701</v>
      </c>
    </row>
    <row r="5350" spans="12:18" hidden="1">
      <c r="L5350" s="71"/>
      <c r="M5350" s="48">
        <v>141.6</v>
      </c>
      <c r="N5350" s="49">
        <f t="shared" si="536"/>
        <v>92.33714285714332</v>
      </c>
      <c r="O5350" s="49">
        <f t="shared" si="537"/>
        <v>93.602857142856465</v>
      </c>
      <c r="P5350" s="49">
        <f t="shared" si="539"/>
        <v>94.768571428570979</v>
      </c>
      <c r="Q5350" s="49">
        <f t="shared" si="539"/>
        <v>95.668571428570971</v>
      </c>
      <c r="R5350" s="49">
        <f t="shared" si="539"/>
        <v>96.468571428570982</v>
      </c>
    </row>
    <row r="5351" spans="12:18" hidden="1">
      <c r="L5351" s="71"/>
      <c r="M5351" s="48">
        <v>141.69999999999999</v>
      </c>
      <c r="N5351" s="49">
        <f t="shared" si="536"/>
        <v>92.338571428571896</v>
      </c>
      <c r="O5351" s="49">
        <f t="shared" si="537"/>
        <v>93.603928571427886</v>
      </c>
      <c r="P5351" s="49">
        <f t="shared" si="539"/>
        <v>94.76928571428526</v>
      </c>
      <c r="Q5351" s="49">
        <f t="shared" si="539"/>
        <v>95.669285714285252</v>
      </c>
      <c r="R5351" s="49">
        <f t="shared" si="539"/>
        <v>96.469285714285263</v>
      </c>
    </row>
    <row r="5352" spans="12:18" hidden="1">
      <c r="L5352" s="71"/>
      <c r="M5352" s="48">
        <v>141.80000000000001</v>
      </c>
      <c r="N5352" s="49">
        <f t="shared" si="536"/>
        <v>92.340000000000472</v>
      </c>
      <c r="O5352" s="49">
        <f t="shared" si="537"/>
        <v>93.604999999999308</v>
      </c>
      <c r="P5352" s="49">
        <f t="shared" ref="P5352:R5367" si="540">P5351+0.000714285714285714</f>
        <v>94.769999999999541</v>
      </c>
      <c r="Q5352" s="49">
        <f t="shared" si="540"/>
        <v>95.669999999999533</v>
      </c>
      <c r="R5352" s="49">
        <f t="shared" si="540"/>
        <v>96.469999999999544</v>
      </c>
    </row>
    <row r="5353" spans="12:18" hidden="1">
      <c r="L5353" s="71"/>
      <c r="M5353" s="48">
        <v>141.9</v>
      </c>
      <c r="N5353" s="49">
        <f t="shared" si="536"/>
        <v>92.341428571429049</v>
      </c>
      <c r="O5353" s="49">
        <f t="shared" si="537"/>
        <v>93.606071428570729</v>
      </c>
      <c r="P5353" s="49">
        <f t="shared" si="540"/>
        <v>94.770714285713822</v>
      </c>
      <c r="Q5353" s="49">
        <f t="shared" si="540"/>
        <v>95.670714285713814</v>
      </c>
      <c r="R5353" s="49">
        <f t="shared" si="540"/>
        <v>96.470714285713825</v>
      </c>
    </row>
    <row r="5354" spans="12:18" hidden="1">
      <c r="L5354" s="71"/>
      <c r="M5354" s="48">
        <v>142</v>
      </c>
      <c r="N5354" s="49">
        <f t="shared" si="536"/>
        <v>92.342857142857625</v>
      </c>
      <c r="O5354" s="49">
        <f t="shared" si="537"/>
        <v>93.607142857142151</v>
      </c>
      <c r="P5354" s="49">
        <f t="shared" si="540"/>
        <v>94.771428571428103</v>
      </c>
      <c r="Q5354" s="49">
        <f t="shared" si="540"/>
        <v>95.671428571428095</v>
      </c>
      <c r="R5354" s="49">
        <f t="shared" si="540"/>
        <v>96.471428571428106</v>
      </c>
    </row>
    <row r="5355" spans="12:18" hidden="1">
      <c r="L5355" s="71"/>
      <c r="M5355" s="48">
        <v>142.1</v>
      </c>
      <c r="N5355" s="49">
        <f t="shared" si="536"/>
        <v>92.344285714286201</v>
      </c>
      <c r="O5355" s="49">
        <f t="shared" si="537"/>
        <v>93.608214285713572</v>
      </c>
      <c r="P5355" s="49">
        <f t="shared" si="540"/>
        <v>94.772142857142384</v>
      </c>
      <c r="Q5355" s="49">
        <f t="shared" si="540"/>
        <v>95.672142857142376</v>
      </c>
      <c r="R5355" s="49">
        <f t="shared" si="540"/>
        <v>96.472142857142387</v>
      </c>
    </row>
    <row r="5356" spans="12:18" hidden="1">
      <c r="L5356" s="71"/>
      <c r="M5356" s="48">
        <v>142.19999999999999</v>
      </c>
      <c r="N5356" s="49">
        <f t="shared" si="536"/>
        <v>92.345714285714777</v>
      </c>
      <c r="O5356" s="49">
        <f t="shared" si="537"/>
        <v>93.609285714284994</v>
      </c>
      <c r="P5356" s="49">
        <f t="shared" si="540"/>
        <v>94.772857142856665</v>
      </c>
      <c r="Q5356" s="49">
        <f t="shared" si="540"/>
        <v>95.672857142856657</v>
      </c>
      <c r="R5356" s="49">
        <f t="shared" si="540"/>
        <v>96.472857142856668</v>
      </c>
    </row>
    <row r="5357" spans="12:18" hidden="1">
      <c r="L5357" s="71"/>
      <c r="M5357" s="48">
        <v>142.30000000000001</v>
      </c>
      <c r="N5357" s="49">
        <f t="shared" si="536"/>
        <v>92.347142857143353</v>
      </c>
      <c r="O5357" s="49">
        <f t="shared" si="537"/>
        <v>93.610357142856415</v>
      </c>
      <c r="P5357" s="49">
        <f t="shared" si="540"/>
        <v>94.773571428570946</v>
      </c>
      <c r="Q5357" s="49">
        <f t="shared" si="540"/>
        <v>95.673571428570938</v>
      </c>
      <c r="R5357" s="49">
        <f t="shared" si="540"/>
        <v>96.473571428570949</v>
      </c>
    </row>
    <row r="5358" spans="12:18" hidden="1">
      <c r="L5358" s="71"/>
      <c r="M5358" s="48">
        <v>142.4</v>
      </c>
      <c r="N5358" s="49">
        <f t="shared" si="536"/>
        <v>92.34857142857193</v>
      </c>
      <c r="O5358" s="49">
        <f t="shared" si="537"/>
        <v>93.611428571427837</v>
      </c>
      <c r="P5358" s="49">
        <f t="shared" si="540"/>
        <v>94.774285714285227</v>
      </c>
      <c r="Q5358" s="49">
        <f t="shared" si="540"/>
        <v>95.674285714285219</v>
      </c>
      <c r="R5358" s="49">
        <f t="shared" si="540"/>
        <v>96.47428571428523</v>
      </c>
    </row>
    <row r="5359" spans="12:18" hidden="1">
      <c r="L5359" s="71"/>
      <c r="M5359" s="48">
        <v>142.5</v>
      </c>
      <c r="N5359" s="49">
        <f t="shared" si="536"/>
        <v>92.350000000000506</v>
      </c>
      <c r="O5359" s="49">
        <f t="shared" si="537"/>
        <v>93.612499999999258</v>
      </c>
      <c r="P5359" s="49">
        <f t="shared" si="540"/>
        <v>94.774999999999508</v>
      </c>
      <c r="Q5359" s="49">
        <f t="shared" si="540"/>
        <v>95.6749999999995</v>
      </c>
      <c r="R5359" s="49">
        <f t="shared" si="540"/>
        <v>96.474999999999511</v>
      </c>
    </row>
    <row r="5360" spans="12:18" hidden="1">
      <c r="L5360" s="71"/>
      <c r="M5360" s="48">
        <v>142.6</v>
      </c>
      <c r="N5360" s="49">
        <f t="shared" si="536"/>
        <v>92.351428571429082</v>
      </c>
      <c r="O5360" s="49">
        <f t="shared" si="537"/>
        <v>93.61357142857068</v>
      </c>
      <c r="P5360" s="49">
        <f t="shared" si="540"/>
        <v>94.775714285713789</v>
      </c>
      <c r="Q5360" s="49">
        <f t="shared" si="540"/>
        <v>95.675714285713781</v>
      </c>
      <c r="R5360" s="49">
        <f t="shared" si="540"/>
        <v>96.475714285713792</v>
      </c>
    </row>
    <row r="5361" spans="12:18" hidden="1">
      <c r="L5361" s="71"/>
      <c r="M5361" s="48">
        <v>142.69999999999999</v>
      </c>
      <c r="N5361" s="49">
        <f t="shared" si="536"/>
        <v>92.352857142857658</v>
      </c>
      <c r="O5361" s="49">
        <f t="shared" si="537"/>
        <v>93.614642857142101</v>
      </c>
      <c r="P5361" s="49">
        <f t="shared" si="540"/>
        <v>94.77642857142807</v>
      </c>
      <c r="Q5361" s="49">
        <f t="shared" si="540"/>
        <v>95.676428571428062</v>
      </c>
      <c r="R5361" s="49">
        <f t="shared" si="540"/>
        <v>96.476428571428073</v>
      </c>
    </row>
    <row r="5362" spans="12:18" hidden="1">
      <c r="L5362" s="71"/>
      <c r="M5362" s="48">
        <v>142.80000000000001</v>
      </c>
      <c r="N5362" s="49">
        <f t="shared" si="536"/>
        <v>92.354285714286235</v>
      </c>
      <c r="O5362" s="49">
        <f t="shared" si="537"/>
        <v>93.615714285713523</v>
      </c>
      <c r="P5362" s="49">
        <f t="shared" si="540"/>
        <v>94.777142857142351</v>
      </c>
      <c r="Q5362" s="49">
        <f t="shared" si="540"/>
        <v>95.677142857142343</v>
      </c>
      <c r="R5362" s="49">
        <f t="shared" si="540"/>
        <v>96.477142857142354</v>
      </c>
    </row>
    <row r="5363" spans="12:18" hidden="1">
      <c r="L5363" s="71"/>
      <c r="M5363" s="48">
        <v>142.9</v>
      </c>
      <c r="N5363" s="49">
        <f t="shared" si="536"/>
        <v>92.355714285714811</v>
      </c>
      <c r="O5363" s="49">
        <f t="shared" si="537"/>
        <v>93.616785714284944</v>
      </c>
      <c r="P5363" s="49">
        <f t="shared" si="540"/>
        <v>94.777857142856632</v>
      </c>
      <c r="Q5363" s="49">
        <f t="shared" si="540"/>
        <v>95.677857142856624</v>
      </c>
      <c r="R5363" s="49">
        <f t="shared" si="540"/>
        <v>96.477857142856635</v>
      </c>
    </row>
    <row r="5364" spans="12:18" hidden="1">
      <c r="L5364" s="71"/>
      <c r="M5364" s="48">
        <v>143</v>
      </c>
      <c r="N5364" s="49">
        <f t="shared" si="536"/>
        <v>92.357142857143387</v>
      </c>
      <c r="O5364" s="49">
        <f t="shared" si="537"/>
        <v>93.617857142856366</v>
      </c>
      <c r="P5364" s="49">
        <f t="shared" si="540"/>
        <v>94.778571428570913</v>
      </c>
      <c r="Q5364" s="49">
        <f t="shared" si="540"/>
        <v>95.678571428570905</v>
      </c>
      <c r="R5364" s="49">
        <f t="shared" si="540"/>
        <v>96.478571428570916</v>
      </c>
    </row>
    <row r="5365" spans="12:18" hidden="1">
      <c r="L5365" s="71"/>
      <c r="M5365" s="48">
        <v>143.1</v>
      </c>
      <c r="N5365" s="49">
        <f t="shared" si="536"/>
        <v>92.358571428571963</v>
      </c>
      <c r="O5365" s="49">
        <f t="shared" si="537"/>
        <v>93.618928571427787</v>
      </c>
      <c r="P5365" s="49">
        <f t="shared" si="540"/>
        <v>94.779285714285194</v>
      </c>
      <c r="Q5365" s="49">
        <f t="shared" si="540"/>
        <v>95.679285714285186</v>
      </c>
      <c r="R5365" s="49">
        <f t="shared" si="540"/>
        <v>96.479285714285197</v>
      </c>
    </row>
    <row r="5366" spans="12:18" hidden="1">
      <c r="L5366" s="71"/>
      <c r="M5366" s="48">
        <v>143.19999999999999</v>
      </c>
      <c r="N5366" s="49">
        <f t="shared" si="536"/>
        <v>92.360000000000539</v>
      </c>
      <c r="O5366" s="49">
        <f t="shared" si="537"/>
        <v>93.619999999999209</v>
      </c>
      <c r="P5366" s="49">
        <f t="shared" si="540"/>
        <v>94.779999999999475</v>
      </c>
      <c r="Q5366" s="49">
        <f t="shared" si="540"/>
        <v>95.679999999999467</v>
      </c>
      <c r="R5366" s="49">
        <f t="shared" si="540"/>
        <v>96.479999999999478</v>
      </c>
    </row>
    <row r="5367" spans="12:18" hidden="1">
      <c r="L5367" s="71"/>
      <c r="M5367" s="48">
        <v>143.30000000000001</v>
      </c>
      <c r="N5367" s="49">
        <f t="shared" si="536"/>
        <v>92.361428571429116</v>
      </c>
      <c r="O5367" s="49">
        <f t="shared" si="537"/>
        <v>93.62107142857063</v>
      </c>
      <c r="P5367" s="49">
        <f t="shared" si="540"/>
        <v>94.780714285713756</v>
      </c>
      <c r="Q5367" s="49">
        <f t="shared" si="540"/>
        <v>95.680714285713748</v>
      </c>
      <c r="R5367" s="49">
        <f t="shared" si="540"/>
        <v>96.480714285713759</v>
      </c>
    </row>
    <row r="5368" spans="12:18" hidden="1">
      <c r="L5368" s="71"/>
      <c r="M5368" s="48">
        <v>143.4</v>
      </c>
      <c r="N5368" s="49">
        <f t="shared" si="536"/>
        <v>92.362857142857692</v>
      </c>
      <c r="O5368" s="49">
        <f t="shared" si="537"/>
        <v>93.622142857142052</v>
      </c>
      <c r="P5368" s="49">
        <f t="shared" ref="P5368:R5383" si="541">P5367+0.000714285714285714</f>
        <v>94.781428571428037</v>
      </c>
      <c r="Q5368" s="49">
        <f t="shared" si="541"/>
        <v>95.681428571428029</v>
      </c>
      <c r="R5368" s="49">
        <f t="shared" si="541"/>
        <v>96.48142857142804</v>
      </c>
    </row>
    <row r="5369" spans="12:18" hidden="1">
      <c r="L5369" s="71"/>
      <c r="M5369" s="48">
        <v>143.5</v>
      </c>
      <c r="N5369" s="49">
        <f t="shared" si="536"/>
        <v>92.364285714286268</v>
      </c>
      <c r="O5369" s="49">
        <f t="shared" si="537"/>
        <v>93.623214285713473</v>
      </c>
      <c r="P5369" s="49">
        <f t="shared" si="541"/>
        <v>94.782142857142318</v>
      </c>
      <c r="Q5369" s="49">
        <f t="shared" si="541"/>
        <v>95.68214285714231</v>
      </c>
      <c r="R5369" s="49">
        <f t="shared" si="541"/>
        <v>96.482142857142321</v>
      </c>
    </row>
    <row r="5370" spans="12:18" hidden="1">
      <c r="L5370" s="71"/>
      <c r="M5370" s="48">
        <v>143.6</v>
      </c>
      <c r="N5370" s="49">
        <f t="shared" si="536"/>
        <v>92.365714285714844</v>
      </c>
      <c r="O5370" s="49">
        <f t="shared" si="537"/>
        <v>93.624285714284895</v>
      </c>
      <c r="P5370" s="49">
        <f t="shared" si="541"/>
        <v>94.782857142856599</v>
      </c>
      <c r="Q5370" s="49">
        <f t="shared" si="541"/>
        <v>95.682857142856591</v>
      </c>
      <c r="R5370" s="49">
        <f t="shared" si="541"/>
        <v>96.482857142856602</v>
      </c>
    </row>
    <row r="5371" spans="12:18" hidden="1">
      <c r="L5371" s="71"/>
      <c r="M5371" s="48">
        <v>143.69999999999999</v>
      </c>
      <c r="N5371" s="49">
        <f t="shared" si="536"/>
        <v>92.367142857143421</v>
      </c>
      <c r="O5371" s="49">
        <f t="shared" si="537"/>
        <v>93.625357142856316</v>
      </c>
      <c r="P5371" s="49">
        <f t="shared" si="541"/>
        <v>94.78357142857088</v>
      </c>
      <c r="Q5371" s="49">
        <f t="shared" si="541"/>
        <v>95.683571428570872</v>
      </c>
      <c r="R5371" s="49">
        <f t="shared" si="541"/>
        <v>96.483571428570883</v>
      </c>
    </row>
    <row r="5372" spans="12:18" hidden="1">
      <c r="L5372" s="71"/>
      <c r="M5372" s="48">
        <v>143.80000000000001</v>
      </c>
      <c r="N5372" s="49">
        <f t="shared" si="536"/>
        <v>92.368571428571997</v>
      </c>
      <c r="O5372" s="49">
        <f t="shared" si="537"/>
        <v>93.626428571427738</v>
      </c>
      <c r="P5372" s="49">
        <f t="shared" si="541"/>
        <v>94.784285714285161</v>
      </c>
      <c r="Q5372" s="49">
        <f t="shared" si="541"/>
        <v>95.684285714285153</v>
      </c>
      <c r="R5372" s="49">
        <f t="shared" si="541"/>
        <v>96.484285714285164</v>
      </c>
    </row>
    <row r="5373" spans="12:18" hidden="1">
      <c r="L5373" s="71"/>
      <c r="M5373" s="48">
        <v>143.9</v>
      </c>
      <c r="N5373" s="49">
        <f t="shared" si="536"/>
        <v>92.370000000000573</v>
      </c>
      <c r="O5373" s="49">
        <f t="shared" si="537"/>
        <v>93.627499999999159</v>
      </c>
      <c r="P5373" s="49">
        <f t="shared" si="541"/>
        <v>94.784999999999442</v>
      </c>
      <c r="Q5373" s="49">
        <f t="shared" si="541"/>
        <v>95.684999999999434</v>
      </c>
      <c r="R5373" s="49">
        <f t="shared" si="541"/>
        <v>96.484999999999445</v>
      </c>
    </row>
    <row r="5374" spans="12:18" hidden="1">
      <c r="L5374" s="71"/>
      <c r="M5374" s="48">
        <v>144</v>
      </c>
      <c r="N5374" s="49">
        <f t="shared" si="536"/>
        <v>92.371428571429149</v>
      </c>
      <c r="O5374" s="49">
        <f t="shared" si="537"/>
        <v>93.628571428570581</v>
      </c>
      <c r="P5374" s="49">
        <f t="shared" si="541"/>
        <v>94.785714285713723</v>
      </c>
      <c r="Q5374" s="49">
        <f t="shared" si="541"/>
        <v>95.685714285713715</v>
      </c>
      <c r="R5374" s="49">
        <f t="shared" si="541"/>
        <v>96.485714285713726</v>
      </c>
    </row>
    <row r="5375" spans="12:18" hidden="1">
      <c r="L5375" s="71"/>
      <c r="M5375" s="48">
        <v>144.1</v>
      </c>
      <c r="N5375" s="49">
        <f t="shared" si="536"/>
        <v>92.372857142857725</v>
      </c>
      <c r="O5375" s="49">
        <f t="shared" si="537"/>
        <v>93.629642857142002</v>
      </c>
      <c r="P5375" s="49">
        <f t="shared" si="541"/>
        <v>94.786428571428004</v>
      </c>
      <c r="Q5375" s="49">
        <f t="shared" si="541"/>
        <v>95.686428571427996</v>
      </c>
      <c r="R5375" s="49">
        <f t="shared" si="541"/>
        <v>96.486428571428007</v>
      </c>
    </row>
    <row r="5376" spans="12:18" hidden="1">
      <c r="L5376" s="71"/>
      <c r="M5376" s="48">
        <v>144.19999999999999</v>
      </c>
      <c r="N5376" s="49">
        <f t="shared" si="536"/>
        <v>92.374285714286302</v>
      </c>
      <c r="O5376" s="49">
        <f t="shared" si="537"/>
        <v>93.630714285713424</v>
      </c>
      <c r="P5376" s="49">
        <f t="shared" si="541"/>
        <v>94.787142857142285</v>
      </c>
      <c r="Q5376" s="49">
        <f t="shared" si="541"/>
        <v>95.687142857142277</v>
      </c>
      <c r="R5376" s="49">
        <f t="shared" si="541"/>
        <v>96.487142857142288</v>
      </c>
    </row>
    <row r="5377" spans="12:18" hidden="1">
      <c r="L5377" s="71"/>
      <c r="M5377" s="48">
        <v>144.30000000000001</v>
      </c>
      <c r="N5377" s="49">
        <f t="shared" si="536"/>
        <v>92.375714285714878</v>
      </c>
      <c r="O5377" s="49">
        <f t="shared" si="537"/>
        <v>93.631785714284845</v>
      </c>
      <c r="P5377" s="49">
        <f t="shared" si="541"/>
        <v>94.787857142856566</v>
      </c>
      <c r="Q5377" s="49">
        <f t="shared" si="541"/>
        <v>95.687857142856558</v>
      </c>
      <c r="R5377" s="49">
        <f t="shared" si="541"/>
        <v>96.487857142856569</v>
      </c>
    </row>
    <row r="5378" spans="12:18" hidden="1">
      <c r="L5378" s="71"/>
      <c r="M5378" s="48">
        <v>144.4</v>
      </c>
      <c r="N5378" s="49">
        <f t="shared" si="536"/>
        <v>92.377142857143454</v>
      </c>
      <c r="O5378" s="49">
        <f t="shared" si="537"/>
        <v>93.632857142856267</v>
      </c>
      <c r="P5378" s="49">
        <f t="shared" si="541"/>
        <v>94.788571428570847</v>
      </c>
      <c r="Q5378" s="49">
        <f t="shared" si="541"/>
        <v>95.688571428570839</v>
      </c>
      <c r="R5378" s="49">
        <f t="shared" si="541"/>
        <v>96.48857142857085</v>
      </c>
    </row>
    <row r="5379" spans="12:18" hidden="1">
      <c r="L5379" s="71"/>
      <c r="M5379" s="48">
        <v>144.5</v>
      </c>
      <c r="N5379" s="49">
        <f t="shared" si="536"/>
        <v>92.37857142857203</v>
      </c>
      <c r="O5379" s="49">
        <f t="shared" si="537"/>
        <v>93.633928571427688</v>
      </c>
      <c r="P5379" s="49">
        <f t="shared" si="541"/>
        <v>94.789285714285128</v>
      </c>
      <c r="Q5379" s="49">
        <f t="shared" si="541"/>
        <v>95.68928571428512</v>
      </c>
      <c r="R5379" s="49">
        <f t="shared" si="541"/>
        <v>96.489285714285131</v>
      </c>
    </row>
    <row r="5380" spans="12:18" hidden="1">
      <c r="L5380" s="71"/>
      <c r="M5380" s="48">
        <v>144.6</v>
      </c>
      <c r="N5380" s="49">
        <f t="shared" si="536"/>
        <v>92.380000000000607</v>
      </c>
      <c r="O5380" s="49">
        <f t="shared" si="537"/>
        <v>93.63499999999911</v>
      </c>
      <c r="P5380" s="49">
        <f t="shared" si="541"/>
        <v>94.789999999999409</v>
      </c>
      <c r="Q5380" s="49">
        <f t="shared" si="541"/>
        <v>95.689999999999401</v>
      </c>
      <c r="R5380" s="49">
        <f t="shared" si="541"/>
        <v>96.489999999999412</v>
      </c>
    </row>
    <row r="5381" spans="12:18" hidden="1">
      <c r="L5381" s="71"/>
      <c r="M5381" s="48">
        <v>144.69999999999999</v>
      </c>
      <c r="N5381" s="49">
        <f t="shared" si="536"/>
        <v>92.381428571429183</v>
      </c>
      <c r="O5381" s="49">
        <f t="shared" si="537"/>
        <v>93.636071428570531</v>
      </c>
      <c r="P5381" s="49">
        <f t="shared" si="541"/>
        <v>94.79071428571369</v>
      </c>
      <c r="Q5381" s="49">
        <f t="shared" si="541"/>
        <v>95.690714285713682</v>
      </c>
      <c r="R5381" s="49">
        <f t="shared" si="541"/>
        <v>96.490714285713693</v>
      </c>
    </row>
    <row r="5382" spans="12:18" hidden="1">
      <c r="L5382" s="71"/>
      <c r="M5382" s="48">
        <v>144.80000000000001</v>
      </c>
      <c r="N5382" s="49">
        <f t="shared" si="536"/>
        <v>92.382857142857759</v>
      </c>
      <c r="O5382" s="49">
        <f t="shared" si="537"/>
        <v>93.637142857141953</v>
      </c>
      <c r="P5382" s="49">
        <f t="shared" si="541"/>
        <v>94.791428571427971</v>
      </c>
      <c r="Q5382" s="49">
        <f t="shared" si="541"/>
        <v>95.691428571427963</v>
      </c>
      <c r="R5382" s="49">
        <f t="shared" si="541"/>
        <v>96.491428571427974</v>
      </c>
    </row>
    <row r="5383" spans="12:18" hidden="1">
      <c r="L5383" s="71"/>
      <c r="M5383" s="48">
        <v>144.9</v>
      </c>
      <c r="N5383" s="49">
        <f t="shared" si="536"/>
        <v>92.384285714286335</v>
      </c>
      <c r="O5383" s="49">
        <f t="shared" si="537"/>
        <v>93.638214285713374</v>
      </c>
      <c r="P5383" s="49">
        <f t="shared" si="541"/>
        <v>94.792142857142252</v>
      </c>
      <c r="Q5383" s="49">
        <f t="shared" si="541"/>
        <v>95.692142857142244</v>
      </c>
      <c r="R5383" s="49">
        <f t="shared" si="541"/>
        <v>96.492142857142255</v>
      </c>
    </row>
    <row r="5384" spans="12:18" hidden="1">
      <c r="L5384" s="71"/>
      <c r="M5384" s="48">
        <v>145</v>
      </c>
      <c r="N5384" s="49">
        <f t="shared" ref="N5384:N5447" si="542">N5383+0.0014285714285714</f>
        <v>92.385714285714911</v>
      </c>
      <c r="O5384" s="49">
        <f t="shared" ref="O5384:O5447" si="543">O5383+0.0010714285714286</f>
        <v>93.639285714284796</v>
      </c>
      <c r="P5384" s="49">
        <f t="shared" ref="P5384:R5399" si="544">P5383+0.000714285714285714</f>
        <v>94.792857142856533</v>
      </c>
      <c r="Q5384" s="49">
        <f t="shared" si="544"/>
        <v>95.692857142856525</v>
      </c>
      <c r="R5384" s="49">
        <f t="shared" si="544"/>
        <v>96.492857142856536</v>
      </c>
    </row>
    <row r="5385" spans="12:18" hidden="1">
      <c r="L5385" s="71"/>
      <c r="M5385" s="48">
        <v>145.1</v>
      </c>
      <c r="N5385" s="49">
        <f t="shared" si="542"/>
        <v>92.387142857143488</v>
      </c>
      <c r="O5385" s="49">
        <f t="shared" si="543"/>
        <v>93.640357142856217</v>
      </c>
      <c r="P5385" s="49">
        <f t="shared" si="544"/>
        <v>94.793571428570814</v>
      </c>
      <c r="Q5385" s="49">
        <f t="shared" si="544"/>
        <v>95.693571428570806</v>
      </c>
      <c r="R5385" s="49">
        <f t="shared" si="544"/>
        <v>96.493571428570817</v>
      </c>
    </row>
    <row r="5386" spans="12:18" hidden="1">
      <c r="L5386" s="71"/>
      <c r="M5386" s="48">
        <v>145.19999999999999</v>
      </c>
      <c r="N5386" s="49">
        <f t="shared" si="542"/>
        <v>92.388571428572064</v>
      </c>
      <c r="O5386" s="49">
        <f t="shared" si="543"/>
        <v>93.641428571427639</v>
      </c>
      <c r="P5386" s="49">
        <f t="shared" si="544"/>
        <v>94.794285714285095</v>
      </c>
      <c r="Q5386" s="49">
        <f t="shared" si="544"/>
        <v>95.694285714285087</v>
      </c>
      <c r="R5386" s="49">
        <f t="shared" si="544"/>
        <v>96.494285714285098</v>
      </c>
    </row>
    <row r="5387" spans="12:18" hidden="1">
      <c r="L5387" s="71"/>
      <c r="M5387" s="48">
        <v>145.30000000000001</v>
      </c>
      <c r="N5387" s="49">
        <f t="shared" si="542"/>
        <v>92.39000000000064</v>
      </c>
      <c r="O5387" s="49">
        <f t="shared" si="543"/>
        <v>93.64249999999906</v>
      </c>
      <c r="P5387" s="49">
        <f t="shared" si="544"/>
        <v>94.794999999999376</v>
      </c>
      <c r="Q5387" s="49">
        <f t="shared" si="544"/>
        <v>95.694999999999368</v>
      </c>
      <c r="R5387" s="49">
        <f t="shared" si="544"/>
        <v>96.494999999999379</v>
      </c>
    </row>
    <row r="5388" spans="12:18" hidden="1">
      <c r="L5388" s="71"/>
      <c r="M5388" s="48">
        <v>145.4</v>
      </c>
      <c r="N5388" s="49">
        <f t="shared" si="542"/>
        <v>92.391428571429216</v>
      </c>
      <c r="O5388" s="49">
        <f t="shared" si="543"/>
        <v>93.643571428570482</v>
      </c>
      <c r="P5388" s="49">
        <f t="shared" si="544"/>
        <v>94.795714285713657</v>
      </c>
      <c r="Q5388" s="49">
        <f t="shared" si="544"/>
        <v>95.695714285713649</v>
      </c>
      <c r="R5388" s="49">
        <f t="shared" si="544"/>
        <v>96.49571428571366</v>
      </c>
    </row>
    <row r="5389" spans="12:18" hidden="1">
      <c r="L5389" s="71"/>
      <c r="M5389" s="48">
        <v>145.5</v>
      </c>
      <c r="N5389" s="49">
        <f t="shared" si="542"/>
        <v>92.392857142857792</v>
      </c>
      <c r="O5389" s="49">
        <f t="shared" si="543"/>
        <v>93.644642857141903</v>
      </c>
      <c r="P5389" s="49">
        <f t="shared" si="544"/>
        <v>94.796428571427938</v>
      </c>
      <c r="Q5389" s="49">
        <f t="shared" si="544"/>
        <v>95.69642857142793</v>
      </c>
      <c r="R5389" s="49">
        <f t="shared" si="544"/>
        <v>96.496428571427941</v>
      </c>
    </row>
    <row r="5390" spans="12:18" hidden="1">
      <c r="L5390" s="71"/>
      <c r="M5390" s="48">
        <v>145.6</v>
      </c>
      <c r="N5390" s="49">
        <f t="shared" si="542"/>
        <v>92.394285714286369</v>
      </c>
      <c r="O5390" s="49">
        <f t="shared" si="543"/>
        <v>93.645714285713325</v>
      </c>
      <c r="P5390" s="49">
        <f t="shared" si="544"/>
        <v>94.797142857142219</v>
      </c>
      <c r="Q5390" s="49">
        <f t="shared" si="544"/>
        <v>95.697142857142211</v>
      </c>
      <c r="R5390" s="49">
        <f t="shared" si="544"/>
        <v>96.497142857142222</v>
      </c>
    </row>
    <row r="5391" spans="12:18" hidden="1">
      <c r="L5391" s="71"/>
      <c r="M5391" s="48">
        <v>145.69999999999999</v>
      </c>
      <c r="N5391" s="49">
        <f t="shared" si="542"/>
        <v>92.395714285714945</v>
      </c>
      <c r="O5391" s="49">
        <f t="shared" si="543"/>
        <v>93.646785714284746</v>
      </c>
      <c r="P5391" s="49">
        <f t="shared" si="544"/>
        <v>94.7978571428565</v>
      </c>
      <c r="Q5391" s="49">
        <f t="shared" si="544"/>
        <v>95.697857142856492</v>
      </c>
      <c r="R5391" s="49">
        <f t="shared" si="544"/>
        <v>96.497857142856503</v>
      </c>
    </row>
    <row r="5392" spans="12:18" hidden="1">
      <c r="L5392" s="71"/>
      <c r="M5392" s="48">
        <v>145.80000000000001</v>
      </c>
      <c r="N5392" s="49">
        <f t="shared" si="542"/>
        <v>92.397142857143521</v>
      </c>
      <c r="O5392" s="49">
        <f t="shared" si="543"/>
        <v>93.647857142856168</v>
      </c>
      <c r="P5392" s="49">
        <f t="shared" si="544"/>
        <v>94.798571428570781</v>
      </c>
      <c r="Q5392" s="49">
        <f t="shared" si="544"/>
        <v>95.698571428570773</v>
      </c>
      <c r="R5392" s="49">
        <f t="shared" si="544"/>
        <v>96.498571428570784</v>
      </c>
    </row>
    <row r="5393" spans="12:18" hidden="1">
      <c r="L5393" s="71"/>
      <c r="M5393" s="48">
        <v>145.9</v>
      </c>
      <c r="N5393" s="49">
        <f t="shared" si="542"/>
        <v>92.398571428572097</v>
      </c>
      <c r="O5393" s="49">
        <f t="shared" si="543"/>
        <v>93.648928571427589</v>
      </c>
      <c r="P5393" s="49">
        <f t="shared" si="544"/>
        <v>94.799285714285062</v>
      </c>
      <c r="Q5393" s="49">
        <f t="shared" si="544"/>
        <v>95.699285714285054</v>
      </c>
      <c r="R5393" s="49">
        <f t="shared" si="544"/>
        <v>96.499285714285065</v>
      </c>
    </row>
    <row r="5394" spans="12:18" hidden="1">
      <c r="L5394" s="71"/>
      <c r="M5394" s="48">
        <v>146</v>
      </c>
      <c r="N5394" s="49">
        <f t="shared" si="542"/>
        <v>92.400000000000674</v>
      </c>
      <c r="O5394" s="49">
        <f t="shared" si="543"/>
        <v>93.649999999999011</v>
      </c>
      <c r="P5394" s="49">
        <f t="shared" si="544"/>
        <v>94.799999999999343</v>
      </c>
      <c r="Q5394" s="49">
        <f t="shared" si="544"/>
        <v>95.699999999999335</v>
      </c>
      <c r="R5394" s="49">
        <f t="shared" si="544"/>
        <v>96.499999999999346</v>
      </c>
    </row>
    <row r="5395" spans="12:18" hidden="1">
      <c r="L5395" s="71"/>
      <c r="M5395" s="48">
        <v>146.1</v>
      </c>
      <c r="N5395" s="49">
        <f t="shared" si="542"/>
        <v>92.40142857142925</v>
      </c>
      <c r="O5395" s="49">
        <f t="shared" si="543"/>
        <v>93.651071428570432</v>
      </c>
      <c r="P5395" s="49">
        <f t="shared" si="544"/>
        <v>94.800714285713624</v>
      </c>
      <c r="Q5395" s="49">
        <f t="shared" si="544"/>
        <v>95.700714285713616</v>
      </c>
      <c r="R5395" s="49">
        <f t="shared" si="544"/>
        <v>96.500714285713627</v>
      </c>
    </row>
    <row r="5396" spans="12:18" hidden="1">
      <c r="L5396" s="71"/>
      <c r="M5396" s="48">
        <v>146.19999999999999</v>
      </c>
      <c r="N5396" s="49">
        <f t="shared" si="542"/>
        <v>92.402857142857826</v>
      </c>
      <c r="O5396" s="49">
        <f t="shared" si="543"/>
        <v>93.652142857141854</v>
      </c>
      <c r="P5396" s="49">
        <f t="shared" si="544"/>
        <v>94.801428571427905</v>
      </c>
      <c r="Q5396" s="49">
        <f t="shared" si="544"/>
        <v>95.701428571427897</v>
      </c>
      <c r="R5396" s="49">
        <f t="shared" si="544"/>
        <v>96.501428571427908</v>
      </c>
    </row>
    <row r="5397" spans="12:18" hidden="1">
      <c r="L5397" s="71"/>
      <c r="M5397" s="48">
        <v>146.30000000000001</v>
      </c>
      <c r="N5397" s="49">
        <f t="shared" si="542"/>
        <v>92.404285714286402</v>
      </c>
      <c r="O5397" s="49">
        <f t="shared" si="543"/>
        <v>93.653214285713275</v>
      </c>
      <c r="P5397" s="49">
        <f t="shared" si="544"/>
        <v>94.802142857142186</v>
      </c>
      <c r="Q5397" s="49">
        <f t="shared" si="544"/>
        <v>95.702142857142178</v>
      </c>
      <c r="R5397" s="49">
        <f t="shared" si="544"/>
        <v>96.502142857142189</v>
      </c>
    </row>
    <row r="5398" spans="12:18" hidden="1">
      <c r="L5398" s="71"/>
      <c r="M5398" s="48">
        <v>146.4</v>
      </c>
      <c r="N5398" s="49">
        <f t="shared" si="542"/>
        <v>92.405714285714978</v>
      </c>
      <c r="O5398" s="49">
        <f t="shared" si="543"/>
        <v>93.654285714284697</v>
      </c>
      <c r="P5398" s="49">
        <f t="shared" si="544"/>
        <v>94.802857142856467</v>
      </c>
      <c r="Q5398" s="49">
        <f t="shared" si="544"/>
        <v>95.702857142856459</v>
      </c>
      <c r="R5398" s="49">
        <f t="shared" si="544"/>
        <v>96.50285714285647</v>
      </c>
    </row>
    <row r="5399" spans="12:18" hidden="1">
      <c r="L5399" s="71"/>
      <c r="M5399" s="48">
        <v>146.5</v>
      </c>
      <c r="N5399" s="49">
        <f t="shared" si="542"/>
        <v>92.407142857143555</v>
      </c>
      <c r="O5399" s="49">
        <f t="shared" si="543"/>
        <v>93.655357142856118</v>
      </c>
      <c r="P5399" s="49">
        <f t="shared" si="544"/>
        <v>94.803571428570748</v>
      </c>
      <c r="Q5399" s="49">
        <f t="shared" si="544"/>
        <v>95.70357142857074</v>
      </c>
      <c r="R5399" s="49">
        <f t="shared" si="544"/>
        <v>96.503571428570751</v>
      </c>
    </row>
    <row r="5400" spans="12:18" hidden="1">
      <c r="L5400" s="71"/>
      <c r="M5400" s="48">
        <v>146.6</v>
      </c>
      <c r="N5400" s="49">
        <f t="shared" si="542"/>
        <v>92.408571428572131</v>
      </c>
      <c r="O5400" s="49">
        <f t="shared" si="543"/>
        <v>93.65642857142754</v>
      </c>
      <c r="P5400" s="49">
        <f t="shared" ref="P5400:R5415" si="545">P5399+0.000714285714285714</f>
        <v>94.804285714285029</v>
      </c>
      <c r="Q5400" s="49">
        <f t="shared" si="545"/>
        <v>95.704285714285021</v>
      </c>
      <c r="R5400" s="49">
        <f t="shared" si="545"/>
        <v>96.504285714285032</v>
      </c>
    </row>
    <row r="5401" spans="12:18" hidden="1">
      <c r="L5401" s="71"/>
      <c r="M5401" s="48">
        <v>146.69999999999999</v>
      </c>
      <c r="N5401" s="49">
        <f t="shared" si="542"/>
        <v>92.410000000000707</v>
      </c>
      <c r="O5401" s="49">
        <f t="shared" si="543"/>
        <v>93.657499999998961</v>
      </c>
      <c r="P5401" s="49">
        <f t="shared" si="545"/>
        <v>94.80499999999931</v>
      </c>
      <c r="Q5401" s="49">
        <f t="shared" si="545"/>
        <v>95.704999999999302</v>
      </c>
      <c r="R5401" s="49">
        <f t="shared" si="545"/>
        <v>96.504999999999313</v>
      </c>
    </row>
    <row r="5402" spans="12:18" hidden="1">
      <c r="L5402" s="71"/>
      <c r="M5402" s="48">
        <v>146.80000000000001</v>
      </c>
      <c r="N5402" s="49">
        <f t="shared" si="542"/>
        <v>92.411428571429283</v>
      </c>
      <c r="O5402" s="49">
        <f t="shared" si="543"/>
        <v>93.658571428570383</v>
      </c>
      <c r="P5402" s="49">
        <f t="shared" si="545"/>
        <v>94.805714285713591</v>
      </c>
      <c r="Q5402" s="49">
        <f t="shared" si="545"/>
        <v>95.705714285713583</v>
      </c>
      <c r="R5402" s="49">
        <f t="shared" si="545"/>
        <v>96.505714285713594</v>
      </c>
    </row>
    <row r="5403" spans="12:18" hidden="1">
      <c r="L5403" s="71"/>
      <c r="M5403" s="48">
        <v>146.9</v>
      </c>
      <c r="N5403" s="49">
        <f t="shared" si="542"/>
        <v>92.41285714285786</v>
      </c>
      <c r="O5403" s="49">
        <f t="shared" si="543"/>
        <v>93.659642857141804</v>
      </c>
      <c r="P5403" s="49">
        <f t="shared" si="545"/>
        <v>94.806428571427872</v>
      </c>
      <c r="Q5403" s="49">
        <f t="shared" si="545"/>
        <v>95.706428571427864</v>
      </c>
      <c r="R5403" s="49">
        <f t="shared" si="545"/>
        <v>96.506428571427875</v>
      </c>
    </row>
    <row r="5404" spans="12:18" hidden="1">
      <c r="L5404" s="71"/>
      <c r="M5404" s="48">
        <v>147</v>
      </c>
      <c r="N5404" s="49">
        <f t="shared" si="542"/>
        <v>92.414285714286436</v>
      </c>
      <c r="O5404" s="49">
        <f t="shared" si="543"/>
        <v>93.660714285713226</v>
      </c>
      <c r="P5404" s="49">
        <f t="shared" si="545"/>
        <v>94.807142857142154</v>
      </c>
      <c r="Q5404" s="49">
        <f t="shared" si="545"/>
        <v>95.707142857142145</v>
      </c>
      <c r="R5404" s="49">
        <f t="shared" si="545"/>
        <v>96.507142857142156</v>
      </c>
    </row>
    <row r="5405" spans="12:18" hidden="1">
      <c r="L5405" s="71"/>
      <c r="M5405" s="48">
        <v>147.1</v>
      </c>
      <c r="N5405" s="49">
        <f t="shared" si="542"/>
        <v>92.415714285715012</v>
      </c>
      <c r="O5405" s="49">
        <f t="shared" si="543"/>
        <v>93.661785714284647</v>
      </c>
      <c r="P5405" s="49">
        <f t="shared" si="545"/>
        <v>94.807857142856435</v>
      </c>
      <c r="Q5405" s="49">
        <f t="shared" si="545"/>
        <v>95.707857142856426</v>
      </c>
      <c r="R5405" s="49">
        <f t="shared" si="545"/>
        <v>96.507857142856437</v>
      </c>
    </row>
    <row r="5406" spans="12:18" hidden="1">
      <c r="L5406" s="71"/>
      <c r="M5406" s="48">
        <v>147.19999999999999</v>
      </c>
      <c r="N5406" s="49">
        <f t="shared" si="542"/>
        <v>92.417142857143588</v>
      </c>
      <c r="O5406" s="49">
        <f t="shared" si="543"/>
        <v>93.662857142856069</v>
      </c>
      <c r="P5406" s="49">
        <f t="shared" si="545"/>
        <v>94.808571428570716</v>
      </c>
      <c r="Q5406" s="49">
        <f t="shared" si="545"/>
        <v>95.708571428570707</v>
      </c>
      <c r="R5406" s="49">
        <f t="shared" si="545"/>
        <v>96.508571428570718</v>
      </c>
    </row>
    <row r="5407" spans="12:18" hidden="1">
      <c r="L5407" s="71"/>
      <c r="M5407" s="48">
        <v>147.30000000000001</v>
      </c>
      <c r="N5407" s="49">
        <f t="shared" si="542"/>
        <v>92.418571428572164</v>
      </c>
      <c r="O5407" s="49">
        <f t="shared" si="543"/>
        <v>93.663928571427491</v>
      </c>
      <c r="P5407" s="49">
        <f t="shared" si="545"/>
        <v>94.809285714284997</v>
      </c>
      <c r="Q5407" s="49">
        <f t="shared" si="545"/>
        <v>95.709285714284988</v>
      </c>
      <c r="R5407" s="49">
        <f t="shared" si="545"/>
        <v>96.509285714284999</v>
      </c>
    </row>
    <row r="5408" spans="12:18" hidden="1">
      <c r="L5408" s="71"/>
      <c r="M5408" s="48">
        <v>147.4</v>
      </c>
      <c r="N5408" s="49">
        <f t="shared" si="542"/>
        <v>92.420000000000741</v>
      </c>
      <c r="O5408" s="49">
        <f t="shared" si="543"/>
        <v>93.664999999998912</v>
      </c>
      <c r="P5408" s="49">
        <f t="shared" si="545"/>
        <v>94.809999999999278</v>
      </c>
      <c r="Q5408" s="49">
        <f t="shared" si="545"/>
        <v>95.709999999999269</v>
      </c>
      <c r="R5408" s="49">
        <f t="shared" si="545"/>
        <v>96.50999999999928</v>
      </c>
    </row>
    <row r="5409" spans="12:18" hidden="1">
      <c r="L5409" s="71"/>
      <c r="M5409" s="48">
        <v>147.5</v>
      </c>
      <c r="N5409" s="49">
        <f t="shared" si="542"/>
        <v>92.421428571429317</v>
      </c>
      <c r="O5409" s="49">
        <f t="shared" si="543"/>
        <v>93.666071428570334</v>
      </c>
      <c r="P5409" s="49">
        <f t="shared" si="545"/>
        <v>94.810714285713559</v>
      </c>
      <c r="Q5409" s="49">
        <f t="shared" si="545"/>
        <v>95.71071428571355</v>
      </c>
      <c r="R5409" s="49">
        <f t="shared" si="545"/>
        <v>96.510714285713561</v>
      </c>
    </row>
    <row r="5410" spans="12:18" hidden="1">
      <c r="L5410" s="71"/>
      <c r="M5410" s="48">
        <v>147.6</v>
      </c>
      <c r="N5410" s="49">
        <f t="shared" si="542"/>
        <v>92.422857142857893</v>
      </c>
      <c r="O5410" s="49">
        <f t="shared" si="543"/>
        <v>93.667142857141755</v>
      </c>
      <c r="P5410" s="49">
        <f t="shared" si="545"/>
        <v>94.81142857142784</v>
      </c>
      <c r="Q5410" s="49">
        <f t="shared" si="545"/>
        <v>95.711428571427831</v>
      </c>
      <c r="R5410" s="49">
        <f t="shared" si="545"/>
        <v>96.511428571427842</v>
      </c>
    </row>
    <row r="5411" spans="12:18" hidden="1">
      <c r="L5411" s="71"/>
      <c r="M5411" s="48">
        <v>147.69999999999999</v>
      </c>
      <c r="N5411" s="49">
        <f t="shared" si="542"/>
        <v>92.424285714286469</v>
      </c>
      <c r="O5411" s="49">
        <f t="shared" si="543"/>
        <v>93.668214285713177</v>
      </c>
      <c r="P5411" s="49">
        <f t="shared" si="545"/>
        <v>94.812142857142121</v>
      </c>
      <c r="Q5411" s="49">
        <f t="shared" si="545"/>
        <v>95.712142857142112</v>
      </c>
      <c r="R5411" s="49">
        <f t="shared" si="545"/>
        <v>96.512142857142123</v>
      </c>
    </row>
    <row r="5412" spans="12:18" hidden="1">
      <c r="L5412" s="71"/>
      <c r="M5412" s="48">
        <v>147.80000000000001</v>
      </c>
      <c r="N5412" s="49">
        <f t="shared" si="542"/>
        <v>92.425714285715046</v>
      </c>
      <c r="O5412" s="49">
        <f t="shared" si="543"/>
        <v>93.669285714284598</v>
      </c>
      <c r="P5412" s="49">
        <f t="shared" si="545"/>
        <v>94.812857142856402</v>
      </c>
      <c r="Q5412" s="49">
        <f t="shared" si="545"/>
        <v>95.712857142856393</v>
      </c>
      <c r="R5412" s="49">
        <f t="shared" si="545"/>
        <v>96.512857142856404</v>
      </c>
    </row>
    <row r="5413" spans="12:18" hidden="1">
      <c r="L5413" s="71"/>
      <c r="M5413" s="48">
        <v>147.9</v>
      </c>
      <c r="N5413" s="49">
        <f t="shared" si="542"/>
        <v>92.427142857143622</v>
      </c>
      <c r="O5413" s="49">
        <f t="shared" si="543"/>
        <v>93.67035714285602</v>
      </c>
      <c r="P5413" s="49">
        <f t="shared" si="545"/>
        <v>94.813571428570683</v>
      </c>
      <c r="Q5413" s="49">
        <f t="shared" si="545"/>
        <v>95.713571428570674</v>
      </c>
      <c r="R5413" s="49">
        <f t="shared" si="545"/>
        <v>96.513571428570685</v>
      </c>
    </row>
    <row r="5414" spans="12:18" hidden="1">
      <c r="L5414" s="71"/>
      <c r="M5414" s="48">
        <v>148</v>
      </c>
      <c r="N5414" s="49">
        <f t="shared" si="542"/>
        <v>92.428571428572198</v>
      </c>
      <c r="O5414" s="49">
        <f t="shared" si="543"/>
        <v>93.671428571427441</v>
      </c>
      <c r="P5414" s="49">
        <f t="shared" si="545"/>
        <v>94.814285714284964</v>
      </c>
      <c r="Q5414" s="49">
        <f t="shared" si="545"/>
        <v>95.714285714284955</v>
      </c>
      <c r="R5414" s="49">
        <f t="shared" si="545"/>
        <v>96.514285714284966</v>
      </c>
    </row>
    <row r="5415" spans="12:18" hidden="1">
      <c r="L5415" s="71"/>
      <c r="M5415" s="48">
        <v>148.1</v>
      </c>
      <c r="N5415" s="49">
        <f t="shared" si="542"/>
        <v>92.430000000000774</v>
      </c>
      <c r="O5415" s="49">
        <f t="shared" si="543"/>
        <v>93.672499999998863</v>
      </c>
      <c r="P5415" s="49">
        <f t="shared" si="545"/>
        <v>94.814999999999245</v>
      </c>
      <c r="Q5415" s="49">
        <f t="shared" si="545"/>
        <v>95.714999999999236</v>
      </c>
      <c r="R5415" s="49">
        <f t="shared" si="545"/>
        <v>96.514999999999247</v>
      </c>
    </row>
    <row r="5416" spans="12:18" hidden="1">
      <c r="L5416" s="71"/>
      <c r="M5416" s="48">
        <v>148.19999999999999</v>
      </c>
      <c r="N5416" s="49">
        <f t="shared" si="542"/>
        <v>92.43142857142935</v>
      </c>
      <c r="O5416" s="49">
        <f t="shared" si="543"/>
        <v>93.673571428570284</v>
      </c>
      <c r="P5416" s="49">
        <f t="shared" ref="P5416:R5431" si="546">P5415+0.000714285714285714</f>
        <v>94.815714285713526</v>
      </c>
      <c r="Q5416" s="49">
        <f t="shared" si="546"/>
        <v>95.715714285713517</v>
      </c>
      <c r="R5416" s="49">
        <f t="shared" si="546"/>
        <v>96.515714285713528</v>
      </c>
    </row>
    <row r="5417" spans="12:18" hidden="1">
      <c r="L5417" s="71"/>
      <c r="M5417" s="48">
        <v>148.30000000000001</v>
      </c>
      <c r="N5417" s="49">
        <f t="shared" si="542"/>
        <v>92.432857142857927</v>
      </c>
      <c r="O5417" s="49">
        <f t="shared" si="543"/>
        <v>93.674642857141706</v>
      </c>
      <c r="P5417" s="49">
        <f t="shared" si="546"/>
        <v>94.816428571427807</v>
      </c>
      <c r="Q5417" s="49">
        <f t="shared" si="546"/>
        <v>95.716428571427798</v>
      </c>
      <c r="R5417" s="49">
        <f t="shared" si="546"/>
        <v>96.516428571427809</v>
      </c>
    </row>
    <row r="5418" spans="12:18" hidden="1">
      <c r="L5418" s="71"/>
      <c r="M5418" s="48">
        <v>148.4</v>
      </c>
      <c r="N5418" s="49">
        <f t="shared" si="542"/>
        <v>92.434285714286503</v>
      </c>
      <c r="O5418" s="49">
        <f t="shared" si="543"/>
        <v>93.675714285713127</v>
      </c>
      <c r="P5418" s="49">
        <f t="shared" si="546"/>
        <v>94.817142857142088</v>
      </c>
      <c r="Q5418" s="49">
        <f t="shared" si="546"/>
        <v>95.717142857142079</v>
      </c>
      <c r="R5418" s="49">
        <f t="shared" si="546"/>
        <v>96.51714285714209</v>
      </c>
    </row>
    <row r="5419" spans="12:18" hidden="1">
      <c r="L5419" s="71"/>
      <c r="M5419" s="48">
        <v>148.5</v>
      </c>
      <c r="N5419" s="49">
        <f t="shared" si="542"/>
        <v>92.435714285715079</v>
      </c>
      <c r="O5419" s="49">
        <f t="shared" si="543"/>
        <v>93.676785714284549</v>
      </c>
      <c r="P5419" s="49">
        <f t="shared" si="546"/>
        <v>94.817857142856369</v>
      </c>
      <c r="Q5419" s="49">
        <f t="shared" si="546"/>
        <v>95.71785714285636</v>
      </c>
      <c r="R5419" s="49">
        <f t="shared" si="546"/>
        <v>96.517857142856371</v>
      </c>
    </row>
    <row r="5420" spans="12:18" hidden="1">
      <c r="L5420" s="71"/>
      <c r="M5420" s="48">
        <v>148.6</v>
      </c>
      <c r="N5420" s="49">
        <f t="shared" si="542"/>
        <v>92.437142857143655</v>
      </c>
      <c r="O5420" s="49">
        <f t="shared" si="543"/>
        <v>93.67785714285597</v>
      </c>
      <c r="P5420" s="49">
        <f t="shared" si="546"/>
        <v>94.81857142857065</v>
      </c>
      <c r="Q5420" s="49">
        <f t="shared" si="546"/>
        <v>95.718571428570641</v>
      </c>
      <c r="R5420" s="49">
        <f t="shared" si="546"/>
        <v>96.518571428570652</v>
      </c>
    </row>
    <row r="5421" spans="12:18" hidden="1">
      <c r="L5421" s="71"/>
      <c r="M5421" s="48">
        <v>148.69999999999999</v>
      </c>
      <c r="N5421" s="49">
        <f t="shared" si="542"/>
        <v>92.438571428572232</v>
      </c>
      <c r="O5421" s="49">
        <f t="shared" si="543"/>
        <v>93.678928571427392</v>
      </c>
      <c r="P5421" s="49">
        <f t="shared" si="546"/>
        <v>94.819285714284931</v>
      </c>
      <c r="Q5421" s="49">
        <f t="shared" si="546"/>
        <v>95.719285714284922</v>
      </c>
      <c r="R5421" s="49">
        <f t="shared" si="546"/>
        <v>96.519285714284933</v>
      </c>
    </row>
    <row r="5422" spans="12:18" hidden="1">
      <c r="L5422" s="71"/>
      <c r="M5422" s="48">
        <v>148.80000000000001</v>
      </c>
      <c r="N5422" s="49">
        <f t="shared" si="542"/>
        <v>92.440000000000808</v>
      </c>
      <c r="O5422" s="49">
        <f t="shared" si="543"/>
        <v>93.679999999998813</v>
      </c>
      <c r="P5422" s="49">
        <f t="shared" si="546"/>
        <v>94.819999999999212</v>
      </c>
      <c r="Q5422" s="49">
        <f t="shared" si="546"/>
        <v>95.719999999999203</v>
      </c>
      <c r="R5422" s="49">
        <f t="shared" si="546"/>
        <v>96.519999999999214</v>
      </c>
    </row>
    <row r="5423" spans="12:18" hidden="1">
      <c r="L5423" s="71"/>
      <c r="M5423" s="48">
        <v>148.9</v>
      </c>
      <c r="N5423" s="49">
        <f t="shared" si="542"/>
        <v>92.441428571429384</v>
      </c>
      <c r="O5423" s="49">
        <f t="shared" si="543"/>
        <v>93.681071428570235</v>
      </c>
      <c r="P5423" s="49">
        <f t="shared" si="546"/>
        <v>94.820714285713493</v>
      </c>
      <c r="Q5423" s="49">
        <f t="shared" si="546"/>
        <v>95.720714285713484</v>
      </c>
      <c r="R5423" s="49">
        <f t="shared" si="546"/>
        <v>96.520714285713495</v>
      </c>
    </row>
    <row r="5424" spans="12:18" hidden="1">
      <c r="L5424" s="71"/>
      <c r="M5424" s="48">
        <v>149</v>
      </c>
      <c r="N5424" s="49">
        <f t="shared" si="542"/>
        <v>92.44285714285796</v>
      </c>
      <c r="O5424" s="49">
        <f t="shared" si="543"/>
        <v>93.682142857141656</v>
      </c>
      <c r="P5424" s="49">
        <f t="shared" si="546"/>
        <v>94.821428571427774</v>
      </c>
      <c r="Q5424" s="49">
        <f t="shared" si="546"/>
        <v>95.721428571427765</v>
      </c>
      <c r="R5424" s="49">
        <f t="shared" si="546"/>
        <v>96.521428571427776</v>
      </c>
    </row>
    <row r="5425" spans="12:18" hidden="1">
      <c r="L5425" s="71"/>
      <c r="M5425" s="48">
        <v>149.1</v>
      </c>
      <c r="N5425" s="49">
        <f t="shared" si="542"/>
        <v>92.444285714286536</v>
      </c>
      <c r="O5425" s="49">
        <f t="shared" si="543"/>
        <v>93.683214285713078</v>
      </c>
      <c r="P5425" s="49">
        <f t="shared" si="546"/>
        <v>94.822142857142055</v>
      </c>
      <c r="Q5425" s="49">
        <f t="shared" si="546"/>
        <v>95.722142857142046</v>
      </c>
      <c r="R5425" s="49">
        <f t="shared" si="546"/>
        <v>96.522142857142057</v>
      </c>
    </row>
    <row r="5426" spans="12:18" hidden="1">
      <c r="L5426" s="71"/>
      <c r="M5426" s="48">
        <v>149.19999999999999</v>
      </c>
      <c r="N5426" s="49">
        <f t="shared" si="542"/>
        <v>92.445714285715113</v>
      </c>
      <c r="O5426" s="49">
        <f t="shared" si="543"/>
        <v>93.684285714284499</v>
      </c>
      <c r="P5426" s="49">
        <f t="shared" si="546"/>
        <v>94.822857142856336</v>
      </c>
      <c r="Q5426" s="49">
        <f t="shared" si="546"/>
        <v>95.722857142856327</v>
      </c>
      <c r="R5426" s="49">
        <f t="shared" si="546"/>
        <v>96.522857142856338</v>
      </c>
    </row>
    <row r="5427" spans="12:18" hidden="1">
      <c r="L5427" s="71"/>
      <c r="M5427" s="48">
        <v>149.30000000000001</v>
      </c>
      <c r="N5427" s="49">
        <f t="shared" si="542"/>
        <v>92.447142857143689</v>
      </c>
      <c r="O5427" s="49">
        <f t="shared" si="543"/>
        <v>93.685357142855921</v>
      </c>
      <c r="P5427" s="49">
        <f t="shared" si="546"/>
        <v>94.823571428570617</v>
      </c>
      <c r="Q5427" s="49">
        <f t="shared" si="546"/>
        <v>95.723571428570608</v>
      </c>
      <c r="R5427" s="49">
        <f t="shared" si="546"/>
        <v>96.523571428570619</v>
      </c>
    </row>
    <row r="5428" spans="12:18" hidden="1">
      <c r="L5428" s="71"/>
      <c r="M5428" s="48">
        <v>149.4</v>
      </c>
      <c r="N5428" s="49">
        <f t="shared" si="542"/>
        <v>92.448571428572265</v>
      </c>
      <c r="O5428" s="49">
        <f t="shared" si="543"/>
        <v>93.686428571427342</v>
      </c>
      <c r="P5428" s="49">
        <f t="shared" si="546"/>
        <v>94.824285714284898</v>
      </c>
      <c r="Q5428" s="49">
        <f t="shared" si="546"/>
        <v>95.724285714284889</v>
      </c>
      <c r="R5428" s="49">
        <f t="shared" si="546"/>
        <v>96.5242857142849</v>
      </c>
    </row>
    <row r="5429" spans="12:18" hidden="1">
      <c r="L5429" s="71"/>
      <c r="M5429" s="48">
        <v>149.5</v>
      </c>
      <c r="N5429" s="49">
        <f t="shared" si="542"/>
        <v>92.450000000000841</v>
      </c>
      <c r="O5429" s="49">
        <f t="shared" si="543"/>
        <v>93.687499999998764</v>
      </c>
      <c r="P5429" s="49">
        <f t="shared" si="546"/>
        <v>94.824999999999179</v>
      </c>
      <c r="Q5429" s="49">
        <f t="shared" si="546"/>
        <v>95.72499999999917</v>
      </c>
      <c r="R5429" s="49">
        <f t="shared" si="546"/>
        <v>96.524999999999181</v>
      </c>
    </row>
    <row r="5430" spans="12:18" hidden="1">
      <c r="L5430" s="71"/>
      <c r="M5430" s="48">
        <v>149.6</v>
      </c>
      <c r="N5430" s="49">
        <f t="shared" si="542"/>
        <v>92.451428571429418</v>
      </c>
      <c r="O5430" s="49">
        <f t="shared" si="543"/>
        <v>93.688571428570185</v>
      </c>
      <c r="P5430" s="49">
        <f t="shared" si="546"/>
        <v>94.82571428571346</v>
      </c>
      <c r="Q5430" s="49">
        <f t="shared" si="546"/>
        <v>95.725714285713451</v>
      </c>
      <c r="R5430" s="49">
        <f t="shared" si="546"/>
        <v>96.525714285713462</v>
      </c>
    </row>
    <row r="5431" spans="12:18" hidden="1">
      <c r="L5431" s="71"/>
      <c r="M5431" s="48">
        <v>149.69999999999999</v>
      </c>
      <c r="N5431" s="49">
        <f t="shared" si="542"/>
        <v>92.452857142857994</v>
      </c>
      <c r="O5431" s="49">
        <f t="shared" si="543"/>
        <v>93.689642857141607</v>
      </c>
      <c r="P5431" s="49">
        <f t="shared" si="546"/>
        <v>94.826428571427741</v>
      </c>
      <c r="Q5431" s="49">
        <f t="shared" si="546"/>
        <v>95.726428571427732</v>
      </c>
      <c r="R5431" s="49">
        <f t="shared" si="546"/>
        <v>96.526428571427743</v>
      </c>
    </row>
    <row r="5432" spans="12:18" hidden="1">
      <c r="L5432" s="71"/>
      <c r="M5432" s="48">
        <v>149.80000000000001</v>
      </c>
      <c r="N5432" s="49">
        <f t="shared" si="542"/>
        <v>92.45428571428657</v>
      </c>
      <c r="O5432" s="49">
        <f t="shared" si="543"/>
        <v>93.690714285713028</v>
      </c>
      <c r="P5432" s="49">
        <f t="shared" ref="P5432:R5447" si="547">P5431+0.000714285714285714</f>
        <v>94.827142857142022</v>
      </c>
      <c r="Q5432" s="49">
        <f t="shared" si="547"/>
        <v>95.727142857142013</v>
      </c>
      <c r="R5432" s="49">
        <f t="shared" si="547"/>
        <v>96.527142857142024</v>
      </c>
    </row>
    <row r="5433" spans="12:18" hidden="1">
      <c r="L5433" s="71"/>
      <c r="M5433" s="48">
        <v>149.9</v>
      </c>
      <c r="N5433" s="49">
        <f t="shared" si="542"/>
        <v>92.455714285715146</v>
      </c>
      <c r="O5433" s="49">
        <f t="shared" si="543"/>
        <v>93.69178571428445</v>
      </c>
      <c r="P5433" s="49">
        <f t="shared" si="547"/>
        <v>94.827857142856303</v>
      </c>
      <c r="Q5433" s="49">
        <f t="shared" si="547"/>
        <v>95.727857142856294</v>
      </c>
      <c r="R5433" s="49">
        <f t="shared" si="547"/>
        <v>96.527857142856305</v>
      </c>
    </row>
    <row r="5434" spans="12:18" hidden="1">
      <c r="L5434" s="71"/>
      <c r="M5434" s="48">
        <v>150</v>
      </c>
      <c r="N5434" s="49">
        <f t="shared" si="542"/>
        <v>92.457142857143722</v>
      </c>
      <c r="O5434" s="49">
        <f t="shared" si="543"/>
        <v>93.692857142855871</v>
      </c>
      <c r="P5434" s="49">
        <f t="shared" si="547"/>
        <v>94.828571428570584</v>
      </c>
      <c r="Q5434" s="49">
        <f t="shared" si="547"/>
        <v>95.728571428570575</v>
      </c>
      <c r="R5434" s="49">
        <f t="shared" si="547"/>
        <v>96.528571428570586</v>
      </c>
    </row>
    <row r="5435" spans="12:18" hidden="1">
      <c r="L5435" s="71"/>
      <c r="M5435" s="48">
        <v>150.1</v>
      </c>
      <c r="N5435" s="49">
        <f t="shared" si="542"/>
        <v>92.458571428572299</v>
      </c>
      <c r="O5435" s="49">
        <f t="shared" si="543"/>
        <v>93.693928571427293</v>
      </c>
      <c r="P5435" s="49">
        <f t="shared" si="547"/>
        <v>94.829285714284865</v>
      </c>
      <c r="Q5435" s="49">
        <f t="shared" si="547"/>
        <v>95.729285714284856</v>
      </c>
      <c r="R5435" s="49">
        <f t="shared" si="547"/>
        <v>96.529285714284867</v>
      </c>
    </row>
    <row r="5436" spans="12:18" hidden="1">
      <c r="L5436" s="71"/>
      <c r="M5436" s="48">
        <v>150.19999999999999</v>
      </c>
      <c r="N5436" s="49">
        <f t="shared" si="542"/>
        <v>92.460000000000875</v>
      </c>
      <c r="O5436" s="49">
        <f t="shared" si="543"/>
        <v>93.694999999998714</v>
      </c>
      <c r="P5436" s="49">
        <f t="shared" si="547"/>
        <v>94.829999999999146</v>
      </c>
      <c r="Q5436" s="49">
        <f t="shared" si="547"/>
        <v>95.729999999999137</v>
      </c>
      <c r="R5436" s="49">
        <f t="shared" si="547"/>
        <v>96.529999999999148</v>
      </c>
    </row>
    <row r="5437" spans="12:18" hidden="1">
      <c r="L5437" s="71"/>
      <c r="M5437" s="48">
        <v>150.30000000000001</v>
      </c>
      <c r="N5437" s="49">
        <f t="shared" si="542"/>
        <v>92.461428571429451</v>
      </c>
      <c r="O5437" s="49">
        <f t="shared" si="543"/>
        <v>93.696071428570136</v>
      </c>
      <c r="P5437" s="49">
        <f t="shared" si="547"/>
        <v>94.830714285713427</v>
      </c>
      <c r="Q5437" s="49">
        <f t="shared" si="547"/>
        <v>95.730714285713418</v>
      </c>
      <c r="R5437" s="49">
        <f t="shared" si="547"/>
        <v>96.530714285713429</v>
      </c>
    </row>
    <row r="5438" spans="12:18" hidden="1">
      <c r="L5438" s="71"/>
      <c r="M5438" s="48">
        <v>150.4</v>
      </c>
      <c r="N5438" s="49">
        <f t="shared" si="542"/>
        <v>92.462857142858027</v>
      </c>
      <c r="O5438" s="49">
        <f t="shared" si="543"/>
        <v>93.697142857141557</v>
      </c>
      <c r="P5438" s="49">
        <f t="shared" si="547"/>
        <v>94.831428571427708</v>
      </c>
      <c r="Q5438" s="49">
        <f t="shared" si="547"/>
        <v>95.731428571427699</v>
      </c>
      <c r="R5438" s="49">
        <f t="shared" si="547"/>
        <v>96.53142857142771</v>
      </c>
    </row>
    <row r="5439" spans="12:18" hidden="1">
      <c r="L5439" s="71"/>
      <c r="M5439" s="48">
        <v>150.5</v>
      </c>
      <c r="N5439" s="49">
        <f t="shared" si="542"/>
        <v>92.464285714286603</v>
      </c>
      <c r="O5439" s="49">
        <f t="shared" si="543"/>
        <v>93.698214285712979</v>
      </c>
      <c r="P5439" s="49">
        <f t="shared" si="547"/>
        <v>94.832142857141989</v>
      </c>
      <c r="Q5439" s="49">
        <f t="shared" si="547"/>
        <v>95.73214285714198</v>
      </c>
      <c r="R5439" s="49">
        <f t="shared" si="547"/>
        <v>96.532142857141991</v>
      </c>
    </row>
    <row r="5440" spans="12:18" hidden="1">
      <c r="L5440" s="71"/>
      <c r="M5440" s="48">
        <v>150.6</v>
      </c>
      <c r="N5440" s="49">
        <f t="shared" si="542"/>
        <v>92.46571428571518</v>
      </c>
      <c r="O5440" s="49">
        <f t="shared" si="543"/>
        <v>93.6992857142844</v>
      </c>
      <c r="P5440" s="49">
        <f t="shared" si="547"/>
        <v>94.83285714285627</v>
      </c>
      <c r="Q5440" s="49">
        <f t="shared" si="547"/>
        <v>95.732857142856261</v>
      </c>
      <c r="R5440" s="49">
        <f t="shared" si="547"/>
        <v>96.532857142856273</v>
      </c>
    </row>
    <row r="5441" spans="12:18" hidden="1">
      <c r="L5441" s="71"/>
      <c r="M5441" s="48">
        <v>150.69999999999999</v>
      </c>
      <c r="N5441" s="49">
        <f t="shared" si="542"/>
        <v>92.467142857143756</v>
      </c>
      <c r="O5441" s="49">
        <f t="shared" si="543"/>
        <v>93.700357142855822</v>
      </c>
      <c r="P5441" s="49">
        <f t="shared" si="547"/>
        <v>94.833571428570551</v>
      </c>
      <c r="Q5441" s="49">
        <f t="shared" si="547"/>
        <v>95.733571428570542</v>
      </c>
      <c r="R5441" s="49">
        <f t="shared" si="547"/>
        <v>96.533571428570554</v>
      </c>
    </row>
    <row r="5442" spans="12:18" hidden="1">
      <c r="L5442" s="71"/>
      <c r="M5442" s="48">
        <v>150.80000000000001</v>
      </c>
      <c r="N5442" s="49">
        <f t="shared" si="542"/>
        <v>92.468571428572332</v>
      </c>
      <c r="O5442" s="49">
        <f t="shared" si="543"/>
        <v>93.701428571427243</v>
      </c>
      <c r="P5442" s="49">
        <f t="shared" si="547"/>
        <v>94.834285714284832</v>
      </c>
      <c r="Q5442" s="49">
        <f t="shared" si="547"/>
        <v>95.734285714284823</v>
      </c>
      <c r="R5442" s="49">
        <f t="shared" si="547"/>
        <v>96.534285714284835</v>
      </c>
    </row>
    <row r="5443" spans="12:18" hidden="1">
      <c r="L5443" s="71"/>
      <c r="M5443" s="48">
        <v>150.9</v>
      </c>
      <c r="N5443" s="49">
        <f t="shared" si="542"/>
        <v>92.470000000000908</v>
      </c>
      <c r="O5443" s="49">
        <f t="shared" si="543"/>
        <v>93.702499999998665</v>
      </c>
      <c r="P5443" s="49">
        <f t="shared" si="547"/>
        <v>94.834999999999113</v>
      </c>
      <c r="Q5443" s="49">
        <f t="shared" si="547"/>
        <v>95.734999999999104</v>
      </c>
      <c r="R5443" s="49">
        <f t="shared" si="547"/>
        <v>96.534999999999116</v>
      </c>
    </row>
    <row r="5444" spans="12:18" hidden="1">
      <c r="L5444" s="71"/>
      <c r="M5444" s="48">
        <v>151</v>
      </c>
      <c r="N5444" s="49">
        <f t="shared" si="542"/>
        <v>92.471428571429485</v>
      </c>
      <c r="O5444" s="49">
        <f t="shared" si="543"/>
        <v>93.703571428570086</v>
      </c>
      <c r="P5444" s="49">
        <f t="shared" si="547"/>
        <v>94.835714285713394</v>
      </c>
      <c r="Q5444" s="49">
        <f t="shared" si="547"/>
        <v>95.735714285713385</v>
      </c>
      <c r="R5444" s="49">
        <f t="shared" si="547"/>
        <v>96.535714285713397</v>
      </c>
    </row>
    <row r="5445" spans="12:18" hidden="1">
      <c r="L5445" s="71"/>
      <c r="M5445" s="48">
        <v>151.1</v>
      </c>
      <c r="N5445" s="49">
        <f t="shared" si="542"/>
        <v>92.472857142858061</v>
      </c>
      <c r="O5445" s="49">
        <f t="shared" si="543"/>
        <v>93.704642857141508</v>
      </c>
      <c r="P5445" s="49">
        <f t="shared" si="547"/>
        <v>94.836428571427675</v>
      </c>
      <c r="Q5445" s="49">
        <f t="shared" si="547"/>
        <v>95.736428571427666</v>
      </c>
      <c r="R5445" s="49">
        <f t="shared" si="547"/>
        <v>96.536428571427678</v>
      </c>
    </row>
    <row r="5446" spans="12:18" hidden="1">
      <c r="L5446" s="71"/>
      <c r="M5446" s="48">
        <v>151.19999999999999</v>
      </c>
      <c r="N5446" s="49">
        <f t="shared" si="542"/>
        <v>92.474285714286637</v>
      </c>
      <c r="O5446" s="49">
        <f t="shared" si="543"/>
        <v>93.705714285712929</v>
      </c>
      <c r="P5446" s="49">
        <f t="shared" si="547"/>
        <v>94.837142857141956</v>
      </c>
      <c r="Q5446" s="49">
        <f t="shared" si="547"/>
        <v>95.737142857141947</v>
      </c>
      <c r="R5446" s="49">
        <f t="shared" si="547"/>
        <v>96.537142857141959</v>
      </c>
    </row>
    <row r="5447" spans="12:18" hidden="1">
      <c r="L5447" s="71"/>
      <c r="M5447" s="48">
        <v>151.30000000000001</v>
      </c>
      <c r="N5447" s="49">
        <f t="shared" si="542"/>
        <v>92.475714285715213</v>
      </c>
      <c r="O5447" s="49">
        <f t="shared" si="543"/>
        <v>93.706785714284351</v>
      </c>
      <c r="P5447" s="49">
        <f t="shared" si="547"/>
        <v>94.837857142856237</v>
      </c>
      <c r="Q5447" s="49">
        <f t="shared" si="547"/>
        <v>95.737857142856228</v>
      </c>
      <c r="R5447" s="49">
        <f t="shared" si="547"/>
        <v>96.53785714285624</v>
      </c>
    </row>
    <row r="5448" spans="12:18" hidden="1">
      <c r="L5448" s="71"/>
      <c r="M5448" s="48">
        <v>151.4</v>
      </c>
      <c r="N5448" s="49">
        <f t="shared" ref="N5448:N5511" si="548">N5447+0.0014285714285714</f>
        <v>92.477142857143789</v>
      </c>
      <c r="O5448" s="49">
        <f t="shared" ref="O5448:O5511" si="549">O5447+0.0010714285714286</f>
        <v>93.707857142855772</v>
      </c>
      <c r="P5448" s="49">
        <f t="shared" ref="P5448:R5463" si="550">P5447+0.000714285714285714</f>
        <v>94.838571428570518</v>
      </c>
      <c r="Q5448" s="49">
        <f t="shared" si="550"/>
        <v>95.738571428570509</v>
      </c>
      <c r="R5448" s="49">
        <f t="shared" si="550"/>
        <v>96.538571428570521</v>
      </c>
    </row>
    <row r="5449" spans="12:18" hidden="1">
      <c r="L5449" s="71"/>
      <c r="M5449" s="48">
        <v>151.5</v>
      </c>
      <c r="N5449" s="49">
        <f t="shared" si="548"/>
        <v>92.478571428572366</v>
      </c>
      <c r="O5449" s="49">
        <f t="shared" si="549"/>
        <v>93.708928571427194</v>
      </c>
      <c r="P5449" s="49">
        <f t="shared" si="550"/>
        <v>94.839285714284799</v>
      </c>
      <c r="Q5449" s="49">
        <f t="shared" si="550"/>
        <v>95.73928571428479</v>
      </c>
      <c r="R5449" s="49">
        <f t="shared" si="550"/>
        <v>96.539285714284802</v>
      </c>
    </row>
    <row r="5450" spans="12:18" hidden="1">
      <c r="L5450" s="71"/>
      <c r="M5450" s="48">
        <v>151.6</v>
      </c>
      <c r="N5450" s="49">
        <f t="shared" si="548"/>
        <v>92.480000000000942</v>
      </c>
      <c r="O5450" s="49">
        <f t="shared" si="549"/>
        <v>93.709999999998615</v>
      </c>
      <c r="P5450" s="49">
        <f t="shared" si="550"/>
        <v>94.83999999999908</v>
      </c>
      <c r="Q5450" s="49">
        <f t="shared" si="550"/>
        <v>95.739999999999071</v>
      </c>
      <c r="R5450" s="49">
        <f t="shared" si="550"/>
        <v>96.539999999999083</v>
      </c>
    </row>
    <row r="5451" spans="12:18" hidden="1">
      <c r="L5451" s="71"/>
      <c r="M5451" s="48">
        <v>151.69999999999999</v>
      </c>
      <c r="N5451" s="49">
        <f t="shared" si="548"/>
        <v>92.481428571429518</v>
      </c>
      <c r="O5451" s="49">
        <f t="shared" si="549"/>
        <v>93.711071428570037</v>
      </c>
      <c r="P5451" s="49">
        <f t="shared" si="550"/>
        <v>94.840714285713361</v>
      </c>
      <c r="Q5451" s="49">
        <f t="shared" si="550"/>
        <v>95.740714285713352</v>
      </c>
      <c r="R5451" s="49">
        <f t="shared" si="550"/>
        <v>96.540714285713364</v>
      </c>
    </row>
    <row r="5452" spans="12:18" hidden="1">
      <c r="L5452" s="71"/>
      <c r="M5452" s="48">
        <v>151.80000000000001</v>
      </c>
      <c r="N5452" s="49">
        <f t="shared" si="548"/>
        <v>92.482857142858094</v>
      </c>
      <c r="O5452" s="49">
        <f t="shared" si="549"/>
        <v>93.712142857141458</v>
      </c>
      <c r="P5452" s="49">
        <f t="shared" si="550"/>
        <v>94.841428571427642</v>
      </c>
      <c r="Q5452" s="49">
        <f t="shared" si="550"/>
        <v>95.741428571427633</v>
      </c>
      <c r="R5452" s="49">
        <f t="shared" si="550"/>
        <v>96.541428571427645</v>
      </c>
    </row>
    <row r="5453" spans="12:18" hidden="1">
      <c r="L5453" s="71"/>
      <c r="M5453" s="48">
        <v>151.9</v>
      </c>
      <c r="N5453" s="49">
        <f t="shared" si="548"/>
        <v>92.484285714286671</v>
      </c>
      <c r="O5453" s="49">
        <f t="shared" si="549"/>
        <v>93.71321428571288</v>
      </c>
      <c r="P5453" s="49">
        <f t="shared" si="550"/>
        <v>94.842142857141923</v>
      </c>
      <c r="Q5453" s="49">
        <f t="shared" si="550"/>
        <v>95.742142857141914</v>
      </c>
      <c r="R5453" s="49">
        <f t="shared" si="550"/>
        <v>96.542142857141926</v>
      </c>
    </row>
    <row r="5454" spans="12:18" hidden="1">
      <c r="L5454" s="71"/>
      <c r="M5454" s="48">
        <v>152</v>
      </c>
      <c r="N5454" s="49">
        <f t="shared" si="548"/>
        <v>92.485714285715247</v>
      </c>
      <c r="O5454" s="49">
        <f t="shared" si="549"/>
        <v>93.714285714284301</v>
      </c>
      <c r="P5454" s="49">
        <f t="shared" si="550"/>
        <v>94.842857142856204</v>
      </c>
      <c r="Q5454" s="49">
        <f t="shared" si="550"/>
        <v>95.742857142856195</v>
      </c>
      <c r="R5454" s="49">
        <f t="shared" si="550"/>
        <v>96.542857142856207</v>
      </c>
    </row>
    <row r="5455" spans="12:18" hidden="1">
      <c r="L5455" s="71"/>
      <c r="M5455" s="48">
        <v>152.1</v>
      </c>
      <c r="N5455" s="49">
        <f t="shared" si="548"/>
        <v>92.487142857143823</v>
      </c>
      <c r="O5455" s="49">
        <f t="shared" si="549"/>
        <v>93.715357142855723</v>
      </c>
      <c r="P5455" s="49">
        <f t="shared" si="550"/>
        <v>94.843571428570485</v>
      </c>
      <c r="Q5455" s="49">
        <f t="shared" si="550"/>
        <v>95.743571428570476</v>
      </c>
      <c r="R5455" s="49">
        <f t="shared" si="550"/>
        <v>96.543571428570488</v>
      </c>
    </row>
    <row r="5456" spans="12:18" hidden="1">
      <c r="L5456" s="71"/>
      <c r="M5456" s="48">
        <v>152.19999999999999</v>
      </c>
      <c r="N5456" s="49">
        <f t="shared" si="548"/>
        <v>92.488571428572399</v>
      </c>
      <c r="O5456" s="49">
        <f t="shared" si="549"/>
        <v>93.716428571427144</v>
      </c>
      <c r="P5456" s="49">
        <f t="shared" si="550"/>
        <v>94.844285714284766</v>
      </c>
      <c r="Q5456" s="49">
        <f t="shared" si="550"/>
        <v>95.744285714284757</v>
      </c>
      <c r="R5456" s="49">
        <f t="shared" si="550"/>
        <v>96.544285714284769</v>
      </c>
    </row>
    <row r="5457" spans="12:18" hidden="1">
      <c r="L5457" s="71"/>
      <c r="M5457" s="48">
        <v>152.30000000000001</v>
      </c>
      <c r="N5457" s="49">
        <f t="shared" si="548"/>
        <v>92.490000000000975</v>
      </c>
      <c r="O5457" s="49">
        <f t="shared" si="549"/>
        <v>93.717499999998566</v>
      </c>
      <c r="P5457" s="49">
        <f t="shared" si="550"/>
        <v>94.844999999999047</v>
      </c>
      <c r="Q5457" s="49">
        <f t="shared" si="550"/>
        <v>95.744999999999038</v>
      </c>
      <c r="R5457" s="49">
        <f t="shared" si="550"/>
        <v>96.54499999999905</v>
      </c>
    </row>
    <row r="5458" spans="12:18" hidden="1">
      <c r="L5458" s="71"/>
      <c r="M5458" s="48">
        <v>152.4</v>
      </c>
      <c r="N5458" s="49">
        <f t="shared" si="548"/>
        <v>92.491428571429552</v>
      </c>
      <c r="O5458" s="49">
        <f t="shared" si="549"/>
        <v>93.718571428569987</v>
      </c>
      <c r="P5458" s="49">
        <f t="shared" si="550"/>
        <v>94.845714285713328</v>
      </c>
      <c r="Q5458" s="49">
        <f t="shared" si="550"/>
        <v>95.745714285713319</v>
      </c>
      <c r="R5458" s="49">
        <f t="shared" si="550"/>
        <v>96.545714285713331</v>
      </c>
    </row>
    <row r="5459" spans="12:18" hidden="1">
      <c r="L5459" s="71"/>
      <c r="M5459" s="48">
        <v>152.5</v>
      </c>
      <c r="N5459" s="49">
        <f t="shared" si="548"/>
        <v>92.492857142858128</v>
      </c>
      <c r="O5459" s="49">
        <f t="shared" si="549"/>
        <v>93.719642857141409</v>
      </c>
      <c r="P5459" s="49">
        <f t="shared" si="550"/>
        <v>94.846428571427609</v>
      </c>
      <c r="Q5459" s="49">
        <f t="shared" si="550"/>
        <v>95.7464285714276</v>
      </c>
      <c r="R5459" s="49">
        <f t="shared" si="550"/>
        <v>96.546428571427612</v>
      </c>
    </row>
    <row r="5460" spans="12:18" hidden="1">
      <c r="L5460" s="71"/>
      <c r="M5460" s="48">
        <v>152.6</v>
      </c>
      <c r="N5460" s="49">
        <f t="shared" si="548"/>
        <v>92.494285714286704</v>
      </c>
      <c r="O5460" s="49">
        <f t="shared" si="549"/>
        <v>93.72071428571283</v>
      </c>
      <c r="P5460" s="49">
        <f t="shared" si="550"/>
        <v>94.84714285714189</v>
      </c>
      <c r="Q5460" s="49">
        <f t="shared" si="550"/>
        <v>95.747142857141881</v>
      </c>
      <c r="R5460" s="49">
        <f t="shared" si="550"/>
        <v>96.547142857141893</v>
      </c>
    </row>
    <row r="5461" spans="12:18" hidden="1">
      <c r="L5461" s="71"/>
      <c r="M5461" s="48">
        <v>152.69999999999999</v>
      </c>
      <c r="N5461" s="49">
        <f t="shared" si="548"/>
        <v>92.49571428571528</v>
      </c>
      <c r="O5461" s="49">
        <f t="shared" si="549"/>
        <v>93.721785714284252</v>
      </c>
      <c r="P5461" s="49">
        <f t="shared" si="550"/>
        <v>94.847857142856171</v>
      </c>
      <c r="Q5461" s="49">
        <f t="shared" si="550"/>
        <v>95.747857142856162</v>
      </c>
      <c r="R5461" s="49">
        <f t="shared" si="550"/>
        <v>96.547857142856174</v>
      </c>
    </row>
    <row r="5462" spans="12:18" hidden="1">
      <c r="L5462" s="71"/>
      <c r="M5462" s="48">
        <v>152.80000000000001</v>
      </c>
      <c r="N5462" s="49">
        <f t="shared" si="548"/>
        <v>92.497142857143857</v>
      </c>
      <c r="O5462" s="49">
        <f t="shared" si="549"/>
        <v>93.722857142855673</v>
      </c>
      <c r="P5462" s="49">
        <f t="shared" si="550"/>
        <v>94.848571428570452</v>
      </c>
      <c r="Q5462" s="49">
        <f t="shared" si="550"/>
        <v>95.748571428570443</v>
      </c>
      <c r="R5462" s="49">
        <f t="shared" si="550"/>
        <v>96.548571428570455</v>
      </c>
    </row>
    <row r="5463" spans="12:18" hidden="1">
      <c r="L5463" s="71"/>
      <c r="M5463" s="48">
        <v>152.9</v>
      </c>
      <c r="N5463" s="49">
        <f t="shared" si="548"/>
        <v>92.498571428572433</v>
      </c>
      <c r="O5463" s="49">
        <f t="shared" si="549"/>
        <v>93.723928571427095</v>
      </c>
      <c r="P5463" s="49">
        <f t="shared" si="550"/>
        <v>94.849285714284733</v>
      </c>
      <c r="Q5463" s="49">
        <f t="shared" si="550"/>
        <v>95.749285714284724</v>
      </c>
      <c r="R5463" s="49">
        <f t="shared" si="550"/>
        <v>96.549285714284736</v>
      </c>
    </row>
    <row r="5464" spans="12:18" hidden="1">
      <c r="L5464" s="71"/>
      <c r="M5464" s="48">
        <v>153</v>
      </c>
      <c r="N5464" s="49">
        <f t="shared" si="548"/>
        <v>92.500000000001009</v>
      </c>
      <c r="O5464" s="49">
        <f t="shared" si="549"/>
        <v>93.724999999998516</v>
      </c>
      <c r="P5464" s="49">
        <f t="shared" ref="P5464:R5479" si="551">P5463+0.000714285714285714</f>
        <v>94.849999999999014</v>
      </c>
      <c r="Q5464" s="49">
        <f t="shared" si="551"/>
        <v>95.749999999999005</v>
      </c>
      <c r="R5464" s="49">
        <f t="shared" si="551"/>
        <v>96.549999999999017</v>
      </c>
    </row>
    <row r="5465" spans="12:18" hidden="1">
      <c r="L5465" s="71"/>
      <c r="M5465" s="48">
        <v>153.1</v>
      </c>
      <c r="N5465" s="49">
        <f t="shared" si="548"/>
        <v>92.501428571429585</v>
      </c>
      <c r="O5465" s="49">
        <f t="shared" si="549"/>
        <v>93.726071428569938</v>
      </c>
      <c r="P5465" s="49">
        <f t="shared" si="551"/>
        <v>94.850714285713295</v>
      </c>
      <c r="Q5465" s="49">
        <f t="shared" si="551"/>
        <v>95.750714285713286</v>
      </c>
      <c r="R5465" s="49">
        <f t="shared" si="551"/>
        <v>96.550714285713298</v>
      </c>
    </row>
    <row r="5466" spans="12:18" hidden="1">
      <c r="L5466" s="71"/>
      <c r="M5466" s="48">
        <v>153.19999999999999</v>
      </c>
      <c r="N5466" s="49">
        <f t="shared" si="548"/>
        <v>92.502857142858161</v>
      </c>
      <c r="O5466" s="49">
        <f t="shared" si="549"/>
        <v>93.727142857141359</v>
      </c>
      <c r="P5466" s="49">
        <f t="shared" si="551"/>
        <v>94.851428571427576</v>
      </c>
      <c r="Q5466" s="49">
        <f t="shared" si="551"/>
        <v>95.751428571427567</v>
      </c>
      <c r="R5466" s="49">
        <f t="shared" si="551"/>
        <v>96.551428571427579</v>
      </c>
    </row>
    <row r="5467" spans="12:18" hidden="1">
      <c r="L5467" s="71"/>
      <c r="M5467" s="48">
        <v>153.30000000000001</v>
      </c>
      <c r="N5467" s="49">
        <f t="shared" si="548"/>
        <v>92.504285714286738</v>
      </c>
      <c r="O5467" s="49">
        <f t="shared" si="549"/>
        <v>93.728214285712781</v>
      </c>
      <c r="P5467" s="49">
        <f t="shared" si="551"/>
        <v>94.852142857141857</v>
      </c>
      <c r="Q5467" s="49">
        <f t="shared" si="551"/>
        <v>95.752142857141848</v>
      </c>
      <c r="R5467" s="49">
        <f t="shared" si="551"/>
        <v>96.55214285714186</v>
      </c>
    </row>
    <row r="5468" spans="12:18" hidden="1">
      <c r="L5468" s="71"/>
      <c r="M5468" s="48">
        <v>153.4</v>
      </c>
      <c r="N5468" s="49">
        <f t="shared" si="548"/>
        <v>92.505714285715314</v>
      </c>
      <c r="O5468" s="49">
        <f t="shared" si="549"/>
        <v>93.729285714284202</v>
      </c>
      <c r="P5468" s="49">
        <f t="shared" si="551"/>
        <v>94.852857142856138</v>
      </c>
      <c r="Q5468" s="49">
        <f t="shared" si="551"/>
        <v>95.752857142856129</v>
      </c>
      <c r="R5468" s="49">
        <f t="shared" si="551"/>
        <v>96.552857142856141</v>
      </c>
    </row>
    <row r="5469" spans="12:18" hidden="1">
      <c r="L5469" s="71"/>
      <c r="M5469" s="48">
        <v>153.5</v>
      </c>
      <c r="N5469" s="49">
        <f t="shared" si="548"/>
        <v>92.50714285714389</v>
      </c>
      <c r="O5469" s="49">
        <f t="shared" si="549"/>
        <v>93.730357142855624</v>
      </c>
      <c r="P5469" s="49">
        <f t="shared" si="551"/>
        <v>94.853571428570419</v>
      </c>
      <c r="Q5469" s="49">
        <f t="shared" si="551"/>
        <v>95.75357142857041</v>
      </c>
      <c r="R5469" s="49">
        <f t="shared" si="551"/>
        <v>96.553571428570422</v>
      </c>
    </row>
    <row r="5470" spans="12:18" hidden="1">
      <c r="L5470" s="71"/>
      <c r="M5470" s="48">
        <v>153.6</v>
      </c>
      <c r="N5470" s="49">
        <f t="shared" si="548"/>
        <v>92.508571428572466</v>
      </c>
      <c r="O5470" s="49">
        <f t="shared" si="549"/>
        <v>93.731428571427045</v>
      </c>
      <c r="P5470" s="49">
        <f t="shared" si="551"/>
        <v>94.8542857142847</v>
      </c>
      <c r="Q5470" s="49">
        <f t="shared" si="551"/>
        <v>95.754285714284691</v>
      </c>
      <c r="R5470" s="49">
        <f t="shared" si="551"/>
        <v>96.554285714284703</v>
      </c>
    </row>
    <row r="5471" spans="12:18" hidden="1">
      <c r="L5471" s="71"/>
      <c r="M5471" s="48">
        <v>153.69999999999999</v>
      </c>
      <c r="N5471" s="49">
        <f t="shared" si="548"/>
        <v>92.510000000001043</v>
      </c>
      <c r="O5471" s="49">
        <f t="shared" si="549"/>
        <v>93.732499999998467</v>
      </c>
      <c r="P5471" s="49">
        <f t="shared" si="551"/>
        <v>94.854999999998981</v>
      </c>
      <c r="Q5471" s="49">
        <f t="shared" si="551"/>
        <v>95.754999999998972</v>
      </c>
      <c r="R5471" s="49">
        <f t="shared" si="551"/>
        <v>96.554999999998984</v>
      </c>
    </row>
    <row r="5472" spans="12:18" hidden="1">
      <c r="L5472" s="71"/>
      <c r="M5472" s="48">
        <v>153.80000000000001</v>
      </c>
      <c r="N5472" s="49">
        <f t="shared" si="548"/>
        <v>92.511428571429619</v>
      </c>
      <c r="O5472" s="49">
        <f t="shared" si="549"/>
        <v>93.733571428569888</v>
      </c>
      <c r="P5472" s="49">
        <f t="shared" si="551"/>
        <v>94.855714285713262</v>
      </c>
      <c r="Q5472" s="49">
        <f t="shared" si="551"/>
        <v>95.755714285713253</v>
      </c>
      <c r="R5472" s="49">
        <f t="shared" si="551"/>
        <v>96.555714285713265</v>
      </c>
    </row>
    <row r="5473" spans="12:18" hidden="1">
      <c r="L5473" s="71"/>
      <c r="M5473" s="48">
        <v>153.9</v>
      </c>
      <c r="N5473" s="49">
        <f t="shared" si="548"/>
        <v>92.512857142858195</v>
      </c>
      <c r="O5473" s="49">
        <f t="shared" si="549"/>
        <v>93.73464285714131</v>
      </c>
      <c r="P5473" s="49">
        <f t="shared" si="551"/>
        <v>94.856428571427543</v>
      </c>
      <c r="Q5473" s="49">
        <f t="shared" si="551"/>
        <v>95.756428571427534</v>
      </c>
      <c r="R5473" s="49">
        <f t="shared" si="551"/>
        <v>96.556428571427546</v>
      </c>
    </row>
    <row r="5474" spans="12:18" hidden="1">
      <c r="L5474" s="71"/>
      <c r="M5474" s="48">
        <v>154</v>
      </c>
      <c r="N5474" s="49">
        <f t="shared" si="548"/>
        <v>92.514285714286771</v>
      </c>
      <c r="O5474" s="49">
        <f t="shared" si="549"/>
        <v>93.735714285712731</v>
      </c>
      <c r="P5474" s="49">
        <f t="shared" si="551"/>
        <v>94.857142857141824</v>
      </c>
      <c r="Q5474" s="49">
        <f t="shared" si="551"/>
        <v>95.757142857141815</v>
      </c>
      <c r="R5474" s="49">
        <f t="shared" si="551"/>
        <v>96.557142857141827</v>
      </c>
    </row>
    <row r="5475" spans="12:18" hidden="1">
      <c r="L5475" s="71"/>
      <c r="M5475" s="48">
        <v>154.1</v>
      </c>
      <c r="N5475" s="49">
        <f t="shared" si="548"/>
        <v>92.515714285715347</v>
      </c>
      <c r="O5475" s="49">
        <f t="shared" si="549"/>
        <v>93.736785714284153</v>
      </c>
      <c r="P5475" s="49">
        <f t="shared" si="551"/>
        <v>94.857857142856105</v>
      </c>
      <c r="Q5475" s="49">
        <f t="shared" si="551"/>
        <v>95.757857142856096</v>
      </c>
      <c r="R5475" s="49">
        <f t="shared" si="551"/>
        <v>96.557857142856108</v>
      </c>
    </row>
    <row r="5476" spans="12:18" hidden="1">
      <c r="L5476" s="71"/>
      <c r="M5476" s="48">
        <v>154.19999999999999</v>
      </c>
      <c r="N5476" s="49">
        <f t="shared" si="548"/>
        <v>92.517142857143924</v>
      </c>
      <c r="O5476" s="49">
        <f t="shared" si="549"/>
        <v>93.737857142855574</v>
      </c>
      <c r="P5476" s="49">
        <f t="shared" si="551"/>
        <v>94.858571428570386</v>
      </c>
      <c r="Q5476" s="49">
        <f t="shared" si="551"/>
        <v>95.758571428570377</v>
      </c>
      <c r="R5476" s="49">
        <f t="shared" si="551"/>
        <v>96.558571428570389</v>
      </c>
    </row>
    <row r="5477" spans="12:18" hidden="1">
      <c r="L5477" s="71"/>
      <c r="M5477" s="48">
        <v>154.30000000000001</v>
      </c>
      <c r="N5477" s="49">
        <f t="shared" si="548"/>
        <v>92.5185714285725</v>
      </c>
      <c r="O5477" s="49">
        <f t="shared" si="549"/>
        <v>93.738928571426996</v>
      </c>
      <c r="P5477" s="49">
        <f t="shared" si="551"/>
        <v>94.859285714284667</v>
      </c>
      <c r="Q5477" s="49">
        <f t="shared" si="551"/>
        <v>95.759285714284658</v>
      </c>
      <c r="R5477" s="49">
        <f t="shared" si="551"/>
        <v>96.55928571428467</v>
      </c>
    </row>
    <row r="5478" spans="12:18" hidden="1">
      <c r="L5478" s="71"/>
      <c r="M5478" s="48">
        <v>154.4</v>
      </c>
      <c r="N5478" s="49">
        <f t="shared" si="548"/>
        <v>92.520000000001076</v>
      </c>
      <c r="O5478" s="49">
        <f t="shared" si="549"/>
        <v>93.739999999998417</v>
      </c>
      <c r="P5478" s="49">
        <f t="shared" si="551"/>
        <v>94.859999999998948</v>
      </c>
      <c r="Q5478" s="49">
        <f t="shared" si="551"/>
        <v>95.759999999998939</v>
      </c>
      <c r="R5478" s="49">
        <f t="shared" si="551"/>
        <v>96.559999999998951</v>
      </c>
    </row>
    <row r="5479" spans="12:18" hidden="1">
      <c r="L5479" s="71"/>
      <c r="M5479" s="48">
        <v>154.5</v>
      </c>
      <c r="N5479" s="49">
        <f t="shared" si="548"/>
        <v>92.521428571429652</v>
      </c>
      <c r="O5479" s="49">
        <f t="shared" si="549"/>
        <v>93.741071428569839</v>
      </c>
      <c r="P5479" s="49">
        <f t="shared" si="551"/>
        <v>94.860714285713229</v>
      </c>
      <c r="Q5479" s="49">
        <f t="shared" si="551"/>
        <v>95.76071428571322</v>
      </c>
      <c r="R5479" s="49">
        <f t="shared" si="551"/>
        <v>96.560714285713232</v>
      </c>
    </row>
    <row r="5480" spans="12:18" hidden="1">
      <c r="L5480" s="71"/>
      <c r="M5480" s="48">
        <v>154.6</v>
      </c>
      <c r="N5480" s="49">
        <f t="shared" si="548"/>
        <v>92.522857142858228</v>
      </c>
      <c r="O5480" s="49">
        <f t="shared" si="549"/>
        <v>93.74214285714126</v>
      </c>
      <c r="P5480" s="49">
        <f t="shared" ref="P5480:R5495" si="552">P5479+0.000714285714285714</f>
        <v>94.86142857142751</v>
      </c>
      <c r="Q5480" s="49">
        <f t="shared" si="552"/>
        <v>95.761428571427501</v>
      </c>
      <c r="R5480" s="49">
        <f t="shared" si="552"/>
        <v>96.561428571427513</v>
      </c>
    </row>
    <row r="5481" spans="12:18" hidden="1">
      <c r="L5481" s="71"/>
      <c r="M5481" s="48">
        <v>154.69999999999999</v>
      </c>
      <c r="N5481" s="49">
        <f t="shared" si="548"/>
        <v>92.524285714286805</v>
      </c>
      <c r="O5481" s="49">
        <f t="shared" si="549"/>
        <v>93.743214285712682</v>
      </c>
      <c r="P5481" s="49">
        <f t="shared" si="552"/>
        <v>94.862142857141791</v>
      </c>
      <c r="Q5481" s="49">
        <f t="shared" si="552"/>
        <v>95.762142857141782</v>
      </c>
      <c r="R5481" s="49">
        <f t="shared" si="552"/>
        <v>96.562142857141794</v>
      </c>
    </row>
    <row r="5482" spans="12:18" hidden="1">
      <c r="L5482" s="71"/>
      <c r="M5482" s="48">
        <v>154.80000000000001</v>
      </c>
      <c r="N5482" s="49">
        <f t="shared" si="548"/>
        <v>92.525714285715381</v>
      </c>
      <c r="O5482" s="49">
        <f t="shared" si="549"/>
        <v>93.744285714284104</v>
      </c>
      <c r="P5482" s="49">
        <f t="shared" si="552"/>
        <v>94.862857142856072</v>
      </c>
      <c r="Q5482" s="49">
        <f t="shared" si="552"/>
        <v>95.762857142856063</v>
      </c>
      <c r="R5482" s="49">
        <f t="shared" si="552"/>
        <v>96.562857142856075</v>
      </c>
    </row>
    <row r="5483" spans="12:18" hidden="1">
      <c r="L5483" s="71"/>
      <c r="M5483" s="48">
        <v>154.9</v>
      </c>
      <c r="N5483" s="49">
        <f t="shared" si="548"/>
        <v>92.527142857143957</v>
      </c>
      <c r="O5483" s="49">
        <f t="shared" si="549"/>
        <v>93.745357142855525</v>
      </c>
      <c r="P5483" s="49">
        <f t="shared" si="552"/>
        <v>94.863571428570353</v>
      </c>
      <c r="Q5483" s="49">
        <f t="shared" si="552"/>
        <v>95.763571428570344</v>
      </c>
      <c r="R5483" s="49">
        <f t="shared" si="552"/>
        <v>96.563571428570356</v>
      </c>
    </row>
    <row r="5484" spans="12:18" hidden="1">
      <c r="L5484" s="71"/>
      <c r="M5484" s="48">
        <v>155</v>
      </c>
      <c r="N5484" s="49">
        <f t="shared" si="548"/>
        <v>92.528571428572533</v>
      </c>
      <c r="O5484" s="49">
        <f t="shared" si="549"/>
        <v>93.746428571426947</v>
      </c>
      <c r="P5484" s="49">
        <f t="shared" si="552"/>
        <v>94.864285714284634</v>
      </c>
      <c r="Q5484" s="49">
        <f t="shared" si="552"/>
        <v>95.764285714284625</v>
      </c>
      <c r="R5484" s="49">
        <f t="shared" si="552"/>
        <v>96.564285714284637</v>
      </c>
    </row>
    <row r="5485" spans="12:18" hidden="1">
      <c r="L5485" s="71"/>
      <c r="M5485" s="48">
        <v>155.1</v>
      </c>
      <c r="N5485" s="49">
        <f t="shared" si="548"/>
        <v>92.53000000000111</v>
      </c>
      <c r="O5485" s="49">
        <f t="shared" si="549"/>
        <v>93.747499999998368</v>
      </c>
      <c r="P5485" s="49">
        <f t="shared" si="552"/>
        <v>94.864999999998915</v>
      </c>
      <c r="Q5485" s="49">
        <f t="shared" si="552"/>
        <v>95.764999999998906</v>
      </c>
      <c r="R5485" s="49">
        <f t="shared" si="552"/>
        <v>96.564999999998918</v>
      </c>
    </row>
    <row r="5486" spans="12:18" hidden="1">
      <c r="L5486" s="71"/>
      <c r="M5486" s="48">
        <v>155.19999999999999</v>
      </c>
      <c r="N5486" s="49">
        <f t="shared" si="548"/>
        <v>92.531428571429686</v>
      </c>
      <c r="O5486" s="49">
        <f t="shared" si="549"/>
        <v>93.74857142856979</v>
      </c>
      <c r="P5486" s="49">
        <f t="shared" si="552"/>
        <v>94.865714285713196</v>
      </c>
      <c r="Q5486" s="49">
        <f t="shared" si="552"/>
        <v>95.765714285713187</v>
      </c>
      <c r="R5486" s="49">
        <f t="shared" si="552"/>
        <v>96.565714285713199</v>
      </c>
    </row>
    <row r="5487" spans="12:18" hidden="1">
      <c r="L5487" s="71"/>
      <c r="M5487" s="48">
        <v>155.30000000000001</v>
      </c>
      <c r="N5487" s="49">
        <f t="shared" si="548"/>
        <v>92.532857142858262</v>
      </c>
      <c r="O5487" s="49">
        <f t="shared" si="549"/>
        <v>93.749642857141211</v>
      </c>
      <c r="P5487" s="49">
        <f t="shared" si="552"/>
        <v>94.866428571427477</v>
      </c>
      <c r="Q5487" s="49">
        <f t="shared" si="552"/>
        <v>95.766428571427468</v>
      </c>
      <c r="R5487" s="49">
        <f t="shared" si="552"/>
        <v>96.56642857142748</v>
      </c>
    </row>
    <row r="5488" spans="12:18" hidden="1">
      <c r="L5488" s="71"/>
      <c r="M5488" s="48">
        <v>155.4</v>
      </c>
      <c r="N5488" s="49">
        <f t="shared" si="548"/>
        <v>92.534285714286838</v>
      </c>
      <c r="O5488" s="49">
        <f t="shared" si="549"/>
        <v>93.750714285712633</v>
      </c>
      <c r="P5488" s="49">
        <f t="shared" si="552"/>
        <v>94.867142857141758</v>
      </c>
      <c r="Q5488" s="49">
        <f t="shared" si="552"/>
        <v>95.767142857141749</v>
      </c>
      <c r="R5488" s="49">
        <f t="shared" si="552"/>
        <v>96.567142857141761</v>
      </c>
    </row>
    <row r="5489" spans="12:18" hidden="1">
      <c r="L5489" s="71"/>
      <c r="M5489" s="48">
        <v>155.5</v>
      </c>
      <c r="N5489" s="49">
        <f t="shared" si="548"/>
        <v>92.535714285715414</v>
      </c>
      <c r="O5489" s="49">
        <f t="shared" si="549"/>
        <v>93.751785714284054</v>
      </c>
      <c r="P5489" s="49">
        <f t="shared" si="552"/>
        <v>94.867857142856039</v>
      </c>
      <c r="Q5489" s="49">
        <f t="shared" si="552"/>
        <v>95.76785714285603</v>
      </c>
      <c r="R5489" s="49">
        <f t="shared" si="552"/>
        <v>96.567857142856042</v>
      </c>
    </row>
    <row r="5490" spans="12:18" hidden="1">
      <c r="L5490" s="71"/>
      <c r="M5490" s="48">
        <v>155.6</v>
      </c>
      <c r="N5490" s="49">
        <f t="shared" si="548"/>
        <v>92.537142857143991</v>
      </c>
      <c r="O5490" s="49">
        <f t="shared" si="549"/>
        <v>93.752857142855476</v>
      </c>
      <c r="P5490" s="49">
        <f t="shared" si="552"/>
        <v>94.86857142857032</v>
      </c>
      <c r="Q5490" s="49">
        <f t="shared" si="552"/>
        <v>95.768571428570311</v>
      </c>
      <c r="R5490" s="49">
        <f t="shared" si="552"/>
        <v>96.568571428570323</v>
      </c>
    </row>
    <row r="5491" spans="12:18" hidden="1">
      <c r="L5491" s="71"/>
      <c r="M5491" s="48">
        <v>155.69999999999999</v>
      </c>
      <c r="N5491" s="49">
        <f t="shared" si="548"/>
        <v>92.538571428572567</v>
      </c>
      <c r="O5491" s="49">
        <f t="shared" si="549"/>
        <v>93.753928571426897</v>
      </c>
      <c r="P5491" s="49">
        <f t="shared" si="552"/>
        <v>94.869285714284601</v>
      </c>
      <c r="Q5491" s="49">
        <f t="shared" si="552"/>
        <v>95.769285714284592</v>
      </c>
      <c r="R5491" s="49">
        <f t="shared" si="552"/>
        <v>96.569285714284604</v>
      </c>
    </row>
    <row r="5492" spans="12:18" hidden="1">
      <c r="L5492" s="71"/>
      <c r="M5492" s="48">
        <v>155.80000000000001</v>
      </c>
      <c r="N5492" s="49">
        <f t="shared" si="548"/>
        <v>92.540000000001143</v>
      </c>
      <c r="O5492" s="49">
        <f t="shared" si="549"/>
        <v>93.754999999998319</v>
      </c>
      <c r="P5492" s="49">
        <f t="shared" si="552"/>
        <v>94.869999999998882</v>
      </c>
      <c r="Q5492" s="49">
        <f t="shared" si="552"/>
        <v>95.769999999998873</v>
      </c>
      <c r="R5492" s="49">
        <f t="shared" si="552"/>
        <v>96.569999999998885</v>
      </c>
    </row>
    <row r="5493" spans="12:18" hidden="1">
      <c r="L5493" s="71"/>
      <c r="M5493" s="48">
        <v>155.9</v>
      </c>
      <c r="N5493" s="49">
        <f t="shared" si="548"/>
        <v>92.541428571429719</v>
      </c>
      <c r="O5493" s="49">
        <f t="shared" si="549"/>
        <v>93.75607142856974</v>
      </c>
      <c r="P5493" s="49">
        <f t="shared" si="552"/>
        <v>94.870714285713163</v>
      </c>
      <c r="Q5493" s="49">
        <f t="shared" si="552"/>
        <v>95.770714285713154</v>
      </c>
      <c r="R5493" s="49">
        <f t="shared" si="552"/>
        <v>96.570714285713166</v>
      </c>
    </row>
    <row r="5494" spans="12:18" hidden="1">
      <c r="L5494" s="71"/>
      <c r="M5494" s="48">
        <v>156</v>
      </c>
      <c r="N5494" s="49">
        <f t="shared" si="548"/>
        <v>92.542857142858296</v>
      </c>
      <c r="O5494" s="49">
        <f t="shared" si="549"/>
        <v>93.757142857141162</v>
      </c>
      <c r="P5494" s="49">
        <f t="shared" si="552"/>
        <v>94.871428571427444</v>
      </c>
      <c r="Q5494" s="49">
        <f t="shared" si="552"/>
        <v>95.771428571427435</v>
      </c>
      <c r="R5494" s="49">
        <f t="shared" si="552"/>
        <v>96.571428571427447</v>
      </c>
    </row>
    <row r="5495" spans="12:18" hidden="1">
      <c r="L5495" s="71"/>
      <c r="M5495" s="48">
        <v>156.1</v>
      </c>
      <c r="N5495" s="49">
        <f t="shared" si="548"/>
        <v>92.544285714286872</v>
      </c>
      <c r="O5495" s="49">
        <f t="shared" si="549"/>
        <v>93.758214285712583</v>
      </c>
      <c r="P5495" s="49">
        <f t="shared" si="552"/>
        <v>94.872142857141725</v>
      </c>
      <c r="Q5495" s="49">
        <f t="shared" si="552"/>
        <v>95.772142857141716</v>
      </c>
      <c r="R5495" s="49">
        <f t="shared" si="552"/>
        <v>96.572142857141728</v>
      </c>
    </row>
    <row r="5496" spans="12:18" hidden="1">
      <c r="L5496" s="71"/>
      <c r="M5496" s="48">
        <v>156.19999999999999</v>
      </c>
      <c r="N5496" s="49">
        <f t="shared" si="548"/>
        <v>92.545714285715448</v>
      </c>
      <c r="O5496" s="49">
        <f t="shared" si="549"/>
        <v>93.759285714284005</v>
      </c>
      <c r="P5496" s="49">
        <f t="shared" ref="P5496:R5511" si="553">P5495+0.000714285714285714</f>
        <v>94.872857142856006</v>
      </c>
      <c r="Q5496" s="49">
        <f t="shared" si="553"/>
        <v>95.772857142855997</v>
      </c>
      <c r="R5496" s="49">
        <f t="shared" si="553"/>
        <v>96.572857142856009</v>
      </c>
    </row>
    <row r="5497" spans="12:18" hidden="1">
      <c r="L5497" s="71"/>
      <c r="M5497" s="48">
        <v>156.30000000000001</v>
      </c>
      <c r="N5497" s="49">
        <f t="shared" si="548"/>
        <v>92.547142857144024</v>
      </c>
      <c r="O5497" s="49">
        <f t="shared" si="549"/>
        <v>93.760357142855426</v>
      </c>
      <c r="P5497" s="49">
        <f t="shared" si="553"/>
        <v>94.873571428570287</v>
      </c>
      <c r="Q5497" s="49">
        <f t="shared" si="553"/>
        <v>95.773571428570278</v>
      </c>
      <c r="R5497" s="49">
        <f t="shared" si="553"/>
        <v>96.57357142857029</v>
      </c>
    </row>
    <row r="5498" spans="12:18" hidden="1">
      <c r="L5498" s="71"/>
      <c r="M5498" s="48">
        <v>156.4</v>
      </c>
      <c r="N5498" s="49">
        <f t="shared" si="548"/>
        <v>92.5485714285726</v>
      </c>
      <c r="O5498" s="49">
        <f t="shared" si="549"/>
        <v>93.761428571426848</v>
      </c>
      <c r="P5498" s="49">
        <f t="shared" si="553"/>
        <v>94.874285714284568</v>
      </c>
      <c r="Q5498" s="49">
        <f t="shared" si="553"/>
        <v>95.774285714284559</v>
      </c>
      <c r="R5498" s="49">
        <f t="shared" si="553"/>
        <v>96.574285714284571</v>
      </c>
    </row>
    <row r="5499" spans="12:18" hidden="1">
      <c r="L5499" s="71"/>
      <c r="M5499" s="48">
        <v>156.5</v>
      </c>
      <c r="N5499" s="49">
        <f t="shared" si="548"/>
        <v>92.550000000001177</v>
      </c>
      <c r="O5499" s="49">
        <f t="shared" si="549"/>
        <v>93.762499999998269</v>
      </c>
      <c r="P5499" s="49">
        <f t="shared" si="553"/>
        <v>94.874999999998849</v>
      </c>
      <c r="Q5499" s="49">
        <f t="shared" si="553"/>
        <v>95.77499999999884</v>
      </c>
      <c r="R5499" s="49">
        <f t="shared" si="553"/>
        <v>96.574999999998852</v>
      </c>
    </row>
    <row r="5500" spans="12:18" hidden="1">
      <c r="L5500" s="71"/>
      <c r="M5500" s="48">
        <v>156.6</v>
      </c>
      <c r="N5500" s="49">
        <f t="shared" si="548"/>
        <v>92.551428571429753</v>
      </c>
      <c r="O5500" s="49">
        <f t="shared" si="549"/>
        <v>93.763571428569691</v>
      </c>
      <c r="P5500" s="49">
        <f t="shared" si="553"/>
        <v>94.87571428571313</v>
      </c>
      <c r="Q5500" s="49">
        <f t="shared" si="553"/>
        <v>95.775714285713121</v>
      </c>
      <c r="R5500" s="49">
        <f t="shared" si="553"/>
        <v>96.575714285713133</v>
      </c>
    </row>
    <row r="5501" spans="12:18" hidden="1">
      <c r="L5501" s="71"/>
      <c r="M5501" s="48">
        <v>156.69999999999999</v>
      </c>
      <c r="N5501" s="49">
        <f t="shared" si="548"/>
        <v>92.552857142858329</v>
      </c>
      <c r="O5501" s="49">
        <f t="shared" si="549"/>
        <v>93.764642857141112</v>
      </c>
      <c r="P5501" s="49">
        <f t="shared" si="553"/>
        <v>94.876428571427411</v>
      </c>
      <c r="Q5501" s="49">
        <f t="shared" si="553"/>
        <v>95.776428571427402</v>
      </c>
      <c r="R5501" s="49">
        <f t="shared" si="553"/>
        <v>96.576428571427414</v>
      </c>
    </row>
    <row r="5502" spans="12:18" hidden="1">
      <c r="L5502" s="71"/>
      <c r="M5502" s="48">
        <v>156.80000000000001</v>
      </c>
      <c r="N5502" s="49">
        <f t="shared" si="548"/>
        <v>92.554285714286905</v>
      </c>
      <c r="O5502" s="49">
        <f t="shared" si="549"/>
        <v>93.765714285712534</v>
      </c>
      <c r="P5502" s="49">
        <f t="shared" si="553"/>
        <v>94.877142857141692</v>
      </c>
      <c r="Q5502" s="49">
        <f t="shared" si="553"/>
        <v>95.777142857141683</v>
      </c>
      <c r="R5502" s="49">
        <f t="shared" si="553"/>
        <v>96.577142857141695</v>
      </c>
    </row>
    <row r="5503" spans="12:18" hidden="1">
      <c r="L5503" s="71"/>
      <c r="M5503" s="48">
        <v>156.9</v>
      </c>
      <c r="N5503" s="49">
        <f t="shared" si="548"/>
        <v>92.555714285715482</v>
      </c>
      <c r="O5503" s="49">
        <f t="shared" si="549"/>
        <v>93.766785714283955</v>
      </c>
      <c r="P5503" s="49">
        <f t="shared" si="553"/>
        <v>94.877857142855973</v>
      </c>
      <c r="Q5503" s="49">
        <f t="shared" si="553"/>
        <v>95.777857142855964</v>
      </c>
      <c r="R5503" s="49">
        <f t="shared" si="553"/>
        <v>96.577857142855976</v>
      </c>
    </row>
    <row r="5504" spans="12:18" hidden="1">
      <c r="L5504" s="71"/>
      <c r="M5504" s="48">
        <v>157</v>
      </c>
      <c r="N5504" s="49">
        <f t="shared" si="548"/>
        <v>92.557142857144058</v>
      </c>
      <c r="O5504" s="49">
        <f t="shared" si="549"/>
        <v>93.767857142855377</v>
      </c>
      <c r="P5504" s="49">
        <f t="shared" si="553"/>
        <v>94.878571428570254</v>
      </c>
      <c r="Q5504" s="49">
        <f t="shared" si="553"/>
        <v>95.778571428570245</v>
      </c>
      <c r="R5504" s="49">
        <f t="shared" si="553"/>
        <v>96.578571428570257</v>
      </c>
    </row>
    <row r="5505" spans="12:18" hidden="1">
      <c r="L5505" s="71"/>
      <c r="M5505" s="48">
        <v>157.1</v>
      </c>
      <c r="N5505" s="49">
        <f t="shared" si="548"/>
        <v>92.558571428572634</v>
      </c>
      <c r="O5505" s="49">
        <f t="shared" si="549"/>
        <v>93.768928571426798</v>
      </c>
      <c r="P5505" s="49">
        <f t="shared" si="553"/>
        <v>94.879285714284535</v>
      </c>
      <c r="Q5505" s="49">
        <f t="shared" si="553"/>
        <v>95.779285714284526</v>
      </c>
      <c r="R5505" s="49">
        <f t="shared" si="553"/>
        <v>96.579285714284538</v>
      </c>
    </row>
    <row r="5506" spans="12:18" hidden="1">
      <c r="L5506" s="71"/>
      <c r="M5506" s="48">
        <v>157.19999999999999</v>
      </c>
      <c r="N5506" s="49">
        <f t="shared" si="548"/>
        <v>92.56000000000121</v>
      </c>
      <c r="O5506" s="49">
        <f t="shared" si="549"/>
        <v>93.76999999999822</v>
      </c>
      <c r="P5506" s="49">
        <f t="shared" si="553"/>
        <v>94.879999999998816</v>
      </c>
      <c r="Q5506" s="49">
        <f t="shared" si="553"/>
        <v>95.779999999998807</v>
      </c>
      <c r="R5506" s="49">
        <f t="shared" si="553"/>
        <v>96.579999999998819</v>
      </c>
    </row>
    <row r="5507" spans="12:18" hidden="1">
      <c r="L5507" s="71"/>
      <c r="M5507" s="48">
        <v>157.30000000000001</v>
      </c>
      <c r="N5507" s="49">
        <f t="shared" si="548"/>
        <v>92.561428571429786</v>
      </c>
      <c r="O5507" s="49">
        <f t="shared" si="549"/>
        <v>93.771071428569641</v>
      </c>
      <c r="P5507" s="49">
        <f t="shared" si="553"/>
        <v>94.880714285713097</v>
      </c>
      <c r="Q5507" s="49">
        <f t="shared" si="553"/>
        <v>95.780714285713088</v>
      </c>
      <c r="R5507" s="49">
        <f t="shared" si="553"/>
        <v>96.5807142857131</v>
      </c>
    </row>
    <row r="5508" spans="12:18" hidden="1">
      <c r="L5508" s="71"/>
      <c r="M5508" s="48">
        <v>157.4</v>
      </c>
      <c r="N5508" s="49">
        <f t="shared" si="548"/>
        <v>92.562857142858363</v>
      </c>
      <c r="O5508" s="49">
        <f t="shared" si="549"/>
        <v>93.772142857141063</v>
      </c>
      <c r="P5508" s="49">
        <f t="shared" si="553"/>
        <v>94.881428571427378</v>
      </c>
      <c r="Q5508" s="49">
        <f t="shared" si="553"/>
        <v>95.781428571427369</v>
      </c>
      <c r="R5508" s="49">
        <f t="shared" si="553"/>
        <v>96.581428571427381</v>
      </c>
    </row>
    <row r="5509" spans="12:18" hidden="1">
      <c r="L5509" s="71"/>
      <c r="M5509" s="48">
        <v>157.5</v>
      </c>
      <c r="N5509" s="49">
        <f t="shared" si="548"/>
        <v>92.564285714286939</v>
      </c>
      <c r="O5509" s="49">
        <f t="shared" si="549"/>
        <v>93.773214285712484</v>
      </c>
      <c r="P5509" s="49">
        <f t="shared" si="553"/>
        <v>94.882142857141659</v>
      </c>
      <c r="Q5509" s="49">
        <f t="shared" si="553"/>
        <v>95.78214285714165</v>
      </c>
      <c r="R5509" s="49">
        <f t="shared" si="553"/>
        <v>96.582142857141662</v>
      </c>
    </row>
    <row r="5510" spans="12:18" hidden="1">
      <c r="L5510" s="71"/>
      <c r="M5510" s="48">
        <v>157.6</v>
      </c>
      <c r="N5510" s="49">
        <f t="shared" si="548"/>
        <v>92.565714285715515</v>
      </c>
      <c r="O5510" s="49">
        <f t="shared" si="549"/>
        <v>93.774285714283906</v>
      </c>
      <c r="P5510" s="49">
        <f t="shared" si="553"/>
        <v>94.88285714285594</v>
      </c>
      <c r="Q5510" s="49">
        <f t="shared" si="553"/>
        <v>95.782857142855931</v>
      </c>
      <c r="R5510" s="49">
        <f t="shared" si="553"/>
        <v>96.582857142855943</v>
      </c>
    </row>
    <row r="5511" spans="12:18" hidden="1">
      <c r="L5511" s="71"/>
      <c r="M5511" s="48">
        <v>157.69999999999999</v>
      </c>
      <c r="N5511" s="49">
        <f t="shared" si="548"/>
        <v>92.567142857144091</v>
      </c>
      <c r="O5511" s="49">
        <f t="shared" si="549"/>
        <v>93.775357142855327</v>
      </c>
      <c r="P5511" s="49">
        <f t="shared" si="553"/>
        <v>94.883571428570221</v>
      </c>
      <c r="Q5511" s="49">
        <f t="shared" si="553"/>
        <v>95.783571428570212</v>
      </c>
      <c r="R5511" s="49">
        <f t="shared" si="553"/>
        <v>96.583571428570224</v>
      </c>
    </row>
    <row r="5512" spans="12:18" hidden="1">
      <c r="L5512" s="71"/>
      <c r="M5512" s="48">
        <v>157.80000000000001</v>
      </c>
      <c r="N5512" s="49">
        <f t="shared" ref="N5512:N5533" si="554">N5511+0.0014285714285714</f>
        <v>92.568571428572668</v>
      </c>
      <c r="O5512" s="49">
        <f t="shared" ref="O5512:O5533" si="555">O5511+0.0010714285714286</f>
        <v>93.776428571426749</v>
      </c>
      <c r="P5512" s="49">
        <f t="shared" ref="P5512:R5527" si="556">P5511+0.000714285714285714</f>
        <v>94.884285714284502</v>
      </c>
      <c r="Q5512" s="49">
        <f t="shared" si="556"/>
        <v>95.784285714284493</v>
      </c>
      <c r="R5512" s="49">
        <f t="shared" si="556"/>
        <v>96.584285714284505</v>
      </c>
    </row>
    <row r="5513" spans="12:18" hidden="1">
      <c r="L5513" s="71"/>
      <c r="M5513" s="48">
        <v>157.9</v>
      </c>
      <c r="N5513" s="49">
        <f t="shared" si="554"/>
        <v>92.570000000001244</v>
      </c>
      <c r="O5513" s="49">
        <f t="shared" si="555"/>
        <v>93.77749999999817</v>
      </c>
      <c r="P5513" s="49">
        <f t="shared" si="556"/>
        <v>94.884999999998783</v>
      </c>
      <c r="Q5513" s="49">
        <f t="shared" si="556"/>
        <v>95.784999999998774</v>
      </c>
      <c r="R5513" s="49">
        <f t="shared" si="556"/>
        <v>96.584999999998786</v>
      </c>
    </row>
    <row r="5514" spans="12:18" hidden="1">
      <c r="L5514" s="71"/>
      <c r="M5514" s="48">
        <v>158</v>
      </c>
      <c r="N5514" s="49">
        <f t="shared" si="554"/>
        <v>92.57142857142982</v>
      </c>
      <c r="O5514" s="49">
        <f t="shared" si="555"/>
        <v>93.778571428569592</v>
      </c>
      <c r="P5514" s="49">
        <f t="shared" si="556"/>
        <v>94.885714285713064</v>
      </c>
      <c r="Q5514" s="49">
        <f t="shared" si="556"/>
        <v>95.785714285713055</v>
      </c>
      <c r="R5514" s="49">
        <f t="shared" si="556"/>
        <v>96.585714285713067</v>
      </c>
    </row>
    <row r="5515" spans="12:18" hidden="1">
      <c r="L5515" s="71"/>
      <c r="M5515" s="48">
        <v>158.1</v>
      </c>
      <c r="N5515" s="49">
        <f t="shared" si="554"/>
        <v>92.572857142858396</v>
      </c>
      <c r="O5515" s="49">
        <f t="shared" si="555"/>
        <v>93.779642857141013</v>
      </c>
      <c r="P5515" s="49">
        <f t="shared" si="556"/>
        <v>94.886428571427345</v>
      </c>
      <c r="Q5515" s="49">
        <f t="shared" si="556"/>
        <v>95.786428571427336</v>
      </c>
      <c r="R5515" s="49">
        <f t="shared" si="556"/>
        <v>96.586428571427348</v>
      </c>
    </row>
    <row r="5516" spans="12:18" hidden="1">
      <c r="L5516" s="71"/>
      <c r="M5516" s="48">
        <v>158.19999999999999</v>
      </c>
      <c r="N5516" s="49">
        <f t="shared" si="554"/>
        <v>92.574285714286972</v>
      </c>
      <c r="O5516" s="49">
        <f t="shared" si="555"/>
        <v>93.780714285712435</v>
      </c>
      <c r="P5516" s="49">
        <f t="shared" si="556"/>
        <v>94.887142857141626</v>
      </c>
      <c r="Q5516" s="49">
        <f t="shared" si="556"/>
        <v>95.787142857141617</v>
      </c>
      <c r="R5516" s="49">
        <f t="shared" si="556"/>
        <v>96.587142857141629</v>
      </c>
    </row>
    <row r="5517" spans="12:18" hidden="1">
      <c r="L5517" s="71"/>
      <c r="M5517" s="48">
        <v>158.30000000000001</v>
      </c>
      <c r="N5517" s="49">
        <f t="shared" si="554"/>
        <v>92.575714285715549</v>
      </c>
      <c r="O5517" s="49">
        <f t="shared" si="555"/>
        <v>93.781785714283856</v>
      </c>
      <c r="P5517" s="49">
        <f t="shared" si="556"/>
        <v>94.887857142855907</v>
      </c>
      <c r="Q5517" s="49">
        <f t="shared" si="556"/>
        <v>95.787857142855898</v>
      </c>
      <c r="R5517" s="49">
        <f t="shared" si="556"/>
        <v>96.58785714285591</v>
      </c>
    </row>
    <row r="5518" spans="12:18" hidden="1">
      <c r="L5518" s="71"/>
      <c r="M5518" s="48">
        <v>158.4</v>
      </c>
      <c r="N5518" s="49">
        <f t="shared" si="554"/>
        <v>92.577142857144125</v>
      </c>
      <c r="O5518" s="49">
        <f t="shared" si="555"/>
        <v>93.782857142855278</v>
      </c>
      <c r="P5518" s="49">
        <f t="shared" si="556"/>
        <v>94.888571428570188</v>
      </c>
      <c r="Q5518" s="49">
        <f t="shared" si="556"/>
        <v>95.788571428570179</v>
      </c>
      <c r="R5518" s="49">
        <f t="shared" si="556"/>
        <v>96.588571428570191</v>
      </c>
    </row>
    <row r="5519" spans="12:18" hidden="1">
      <c r="L5519" s="71"/>
      <c r="M5519" s="48">
        <v>158.5</v>
      </c>
      <c r="N5519" s="49">
        <f t="shared" si="554"/>
        <v>92.578571428572701</v>
      </c>
      <c r="O5519" s="49">
        <f t="shared" si="555"/>
        <v>93.783928571426699</v>
      </c>
      <c r="P5519" s="49">
        <f t="shared" si="556"/>
        <v>94.889285714284469</v>
      </c>
      <c r="Q5519" s="49">
        <f t="shared" si="556"/>
        <v>95.78928571428446</v>
      </c>
      <c r="R5519" s="49">
        <f t="shared" si="556"/>
        <v>96.589285714284472</v>
      </c>
    </row>
    <row r="5520" spans="12:18" hidden="1">
      <c r="L5520" s="71"/>
      <c r="M5520" s="48">
        <v>158.6</v>
      </c>
      <c r="N5520" s="49">
        <f t="shared" si="554"/>
        <v>92.580000000001277</v>
      </c>
      <c r="O5520" s="49">
        <f t="shared" si="555"/>
        <v>93.784999999998121</v>
      </c>
      <c r="P5520" s="49">
        <f t="shared" si="556"/>
        <v>94.88999999999875</v>
      </c>
      <c r="Q5520" s="49">
        <f t="shared" si="556"/>
        <v>95.789999999998741</v>
      </c>
      <c r="R5520" s="49">
        <f t="shared" si="556"/>
        <v>96.589999999998753</v>
      </c>
    </row>
    <row r="5521" spans="12:18" hidden="1">
      <c r="L5521" s="71"/>
      <c r="M5521" s="48">
        <v>158.69999999999999</v>
      </c>
      <c r="N5521" s="49">
        <f t="shared" si="554"/>
        <v>92.581428571429853</v>
      </c>
      <c r="O5521" s="49">
        <f t="shared" si="555"/>
        <v>93.786071428569542</v>
      </c>
      <c r="P5521" s="49">
        <f t="shared" si="556"/>
        <v>94.890714285713031</v>
      </c>
      <c r="Q5521" s="49">
        <f t="shared" si="556"/>
        <v>95.790714285713022</v>
      </c>
      <c r="R5521" s="49">
        <f t="shared" si="556"/>
        <v>96.590714285713034</v>
      </c>
    </row>
    <row r="5522" spans="12:18" hidden="1">
      <c r="L5522" s="71"/>
      <c r="M5522" s="48">
        <v>158.80000000000001</v>
      </c>
      <c r="N5522" s="49">
        <f t="shared" si="554"/>
        <v>92.58285714285843</v>
      </c>
      <c r="O5522" s="49">
        <f t="shared" si="555"/>
        <v>93.787142857140964</v>
      </c>
      <c r="P5522" s="49">
        <f t="shared" si="556"/>
        <v>94.891428571427312</v>
      </c>
      <c r="Q5522" s="49">
        <f t="shared" si="556"/>
        <v>95.791428571427303</v>
      </c>
      <c r="R5522" s="49">
        <f t="shared" si="556"/>
        <v>96.591428571427315</v>
      </c>
    </row>
    <row r="5523" spans="12:18" hidden="1">
      <c r="L5523" s="71"/>
      <c r="M5523" s="48">
        <v>158.9</v>
      </c>
      <c r="N5523" s="49">
        <f t="shared" si="554"/>
        <v>92.584285714287006</v>
      </c>
      <c r="O5523" s="49">
        <f t="shared" si="555"/>
        <v>93.788214285712385</v>
      </c>
      <c r="P5523" s="49">
        <f t="shared" si="556"/>
        <v>94.892142857141593</v>
      </c>
      <c r="Q5523" s="49">
        <f t="shared" si="556"/>
        <v>95.792142857141584</v>
      </c>
      <c r="R5523" s="49">
        <f t="shared" si="556"/>
        <v>96.592142857141596</v>
      </c>
    </row>
    <row r="5524" spans="12:18" hidden="1">
      <c r="L5524" s="71"/>
      <c r="M5524" s="48">
        <v>159</v>
      </c>
      <c r="N5524" s="49">
        <f t="shared" si="554"/>
        <v>92.585714285715582</v>
      </c>
      <c r="O5524" s="49">
        <f t="shared" si="555"/>
        <v>93.789285714283807</v>
      </c>
      <c r="P5524" s="49">
        <f t="shared" si="556"/>
        <v>94.892857142855874</v>
      </c>
      <c r="Q5524" s="49">
        <f t="shared" si="556"/>
        <v>95.792857142855866</v>
      </c>
      <c r="R5524" s="49">
        <f t="shared" si="556"/>
        <v>96.592857142855877</v>
      </c>
    </row>
    <row r="5525" spans="12:18" hidden="1">
      <c r="L5525" s="71"/>
      <c r="M5525" s="48">
        <v>159.1</v>
      </c>
      <c r="N5525" s="49">
        <f t="shared" si="554"/>
        <v>92.587142857144158</v>
      </c>
      <c r="O5525" s="49">
        <f t="shared" si="555"/>
        <v>93.790357142855228</v>
      </c>
      <c r="P5525" s="49">
        <f t="shared" si="556"/>
        <v>94.893571428570155</v>
      </c>
      <c r="Q5525" s="49">
        <f t="shared" si="556"/>
        <v>95.793571428570147</v>
      </c>
      <c r="R5525" s="49">
        <f t="shared" si="556"/>
        <v>96.593571428570158</v>
      </c>
    </row>
    <row r="5526" spans="12:18" hidden="1">
      <c r="L5526" s="71"/>
      <c r="M5526" s="48">
        <v>159.19999999999999</v>
      </c>
      <c r="N5526" s="49">
        <f t="shared" si="554"/>
        <v>92.588571428572735</v>
      </c>
      <c r="O5526" s="49">
        <f t="shared" si="555"/>
        <v>93.79142857142665</v>
      </c>
      <c r="P5526" s="49">
        <f t="shared" si="556"/>
        <v>94.894285714284436</v>
      </c>
      <c r="Q5526" s="49">
        <f t="shared" si="556"/>
        <v>95.794285714284428</v>
      </c>
      <c r="R5526" s="49">
        <f t="shared" si="556"/>
        <v>96.594285714284439</v>
      </c>
    </row>
    <row r="5527" spans="12:18" hidden="1">
      <c r="L5527" s="71"/>
      <c r="M5527" s="48">
        <v>159.30000000000001</v>
      </c>
      <c r="N5527" s="49">
        <f t="shared" si="554"/>
        <v>92.590000000001311</v>
      </c>
      <c r="O5527" s="49">
        <f t="shared" si="555"/>
        <v>93.792499999998071</v>
      </c>
      <c r="P5527" s="49">
        <f t="shared" si="556"/>
        <v>94.894999999998717</v>
      </c>
      <c r="Q5527" s="49">
        <f t="shared" si="556"/>
        <v>95.794999999998709</v>
      </c>
      <c r="R5527" s="49">
        <f t="shared" si="556"/>
        <v>96.59499999999872</v>
      </c>
    </row>
    <row r="5528" spans="12:18" hidden="1">
      <c r="L5528" s="71"/>
      <c r="M5528" s="48">
        <v>159.4</v>
      </c>
      <c r="N5528" s="49">
        <f t="shared" si="554"/>
        <v>92.591428571429887</v>
      </c>
      <c r="O5528" s="49">
        <f t="shared" si="555"/>
        <v>93.793571428569493</v>
      </c>
      <c r="P5528" s="49">
        <f t="shared" ref="P5528:R5533" si="557">P5527+0.000714285714285714</f>
        <v>94.895714285712998</v>
      </c>
      <c r="Q5528" s="49">
        <f t="shared" si="557"/>
        <v>95.79571428571299</v>
      </c>
      <c r="R5528" s="49">
        <f t="shared" si="557"/>
        <v>96.595714285713001</v>
      </c>
    </row>
    <row r="5529" spans="12:18" hidden="1">
      <c r="L5529" s="71"/>
      <c r="M5529" s="48">
        <v>159.5</v>
      </c>
      <c r="N5529" s="49">
        <f t="shared" si="554"/>
        <v>92.592857142858463</v>
      </c>
      <c r="O5529" s="49">
        <f t="shared" si="555"/>
        <v>93.794642857140914</v>
      </c>
      <c r="P5529" s="49">
        <f t="shared" si="557"/>
        <v>94.896428571427279</v>
      </c>
      <c r="Q5529" s="49">
        <f t="shared" si="557"/>
        <v>95.796428571427271</v>
      </c>
      <c r="R5529" s="49">
        <f t="shared" si="557"/>
        <v>96.596428571427282</v>
      </c>
    </row>
    <row r="5530" spans="12:18" hidden="1">
      <c r="L5530" s="71"/>
      <c r="M5530" s="48">
        <v>159.6</v>
      </c>
      <c r="N5530" s="49">
        <f t="shared" si="554"/>
        <v>92.594285714287039</v>
      </c>
      <c r="O5530" s="49">
        <f t="shared" si="555"/>
        <v>93.795714285712336</v>
      </c>
      <c r="P5530" s="49">
        <f t="shared" si="557"/>
        <v>94.89714285714156</v>
      </c>
      <c r="Q5530" s="49">
        <f t="shared" si="557"/>
        <v>95.797142857141552</v>
      </c>
      <c r="R5530" s="49">
        <f t="shared" si="557"/>
        <v>96.597142857141563</v>
      </c>
    </row>
    <row r="5531" spans="12:18" hidden="1">
      <c r="L5531" s="71"/>
      <c r="M5531" s="48">
        <v>159.69999999999999</v>
      </c>
      <c r="N5531" s="49">
        <f t="shared" si="554"/>
        <v>92.595714285715616</v>
      </c>
      <c r="O5531" s="49">
        <f t="shared" si="555"/>
        <v>93.796785714283757</v>
      </c>
      <c r="P5531" s="49">
        <f t="shared" si="557"/>
        <v>94.897857142855841</v>
      </c>
      <c r="Q5531" s="49">
        <f t="shared" si="557"/>
        <v>95.797857142855833</v>
      </c>
      <c r="R5531" s="49">
        <f t="shared" si="557"/>
        <v>96.597857142855844</v>
      </c>
    </row>
    <row r="5532" spans="12:18" hidden="1">
      <c r="L5532" s="71"/>
      <c r="M5532" s="48">
        <v>159.80000000000001</v>
      </c>
      <c r="N5532" s="49">
        <f t="shared" si="554"/>
        <v>92.597142857144192</v>
      </c>
      <c r="O5532" s="49">
        <f t="shared" si="555"/>
        <v>93.797857142855179</v>
      </c>
      <c r="P5532" s="49">
        <f t="shared" si="557"/>
        <v>94.898571428570122</v>
      </c>
      <c r="Q5532" s="49">
        <f t="shared" si="557"/>
        <v>95.798571428570114</v>
      </c>
      <c r="R5532" s="49">
        <f t="shared" si="557"/>
        <v>96.598571428570125</v>
      </c>
    </row>
    <row r="5533" spans="12:18" hidden="1">
      <c r="L5533" s="71"/>
      <c r="M5533" s="48">
        <v>159.9</v>
      </c>
      <c r="N5533" s="49">
        <f t="shared" si="554"/>
        <v>92.598571428572768</v>
      </c>
      <c r="O5533" s="49">
        <f t="shared" si="555"/>
        <v>93.7989285714266</v>
      </c>
      <c r="P5533" s="49">
        <f t="shared" si="557"/>
        <v>94.899285714284403</v>
      </c>
      <c r="Q5533" s="49">
        <f t="shared" si="557"/>
        <v>95.799285714284395</v>
      </c>
      <c r="R5533" s="49">
        <f t="shared" si="557"/>
        <v>96.599285714284406</v>
      </c>
    </row>
    <row r="5534" spans="12:18" hidden="1">
      <c r="L5534" s="71"/>
      <c r="M5534" s="48">
        <v>160</v>
      </c>
      <c r="N5534" s="49">
        <v>92.6</v>
      </c>
      <c r="O5534" s="49">
        <v>93.8</v>
      </c>
      <c r="P5534" s="49">
        <v>94.9</v>
      </c>
      <c r="Q5534" s="49">
        <v>95.8</v>
      </c>
      <c r="R5534" s="49">
        <v>96.6</v>
      </c>
    </row>
    <row r="5535" spans="12:18" hidden="1">
      <c r="L5535" s="71"/>
      <c r="M5535" s="48">
        <v>160.1</v>
      </c>
      <c r="N5535" s="49">
        <f>N5534+0.0005</f>
        <v>92.600499999999997</v>
      </c>
      <c r="O5535" s="49">
        <f>O5534+0.0005</f>
        <v>93.8005</v>
      </c>
      <c r="P5535" s="49">
        <f>P5534+0.0005</f>
        <v>94.900500000000008</v>
      </c>
      <c r="Q5535" s="49">
        <f>Q5534+0.0005</f>
        <v>95.8005</v>
      </c>
      <c r="R5535" s="49">
        <f>R5534+0.00025</f>
        <v>96.600249999999988</v>
      </c>
    </row>
    <row r="5536" spans="12:18" hidden="1">
      <c r="L5536" s="71"/>
      <c r="M5536" s="48">
        <v>160.19999999999999</v>
      </c>
      <c r="N5536" s="49">
        <f t="shared" ref="N5536:Q5551" si="558">N5535+0.0005</f>
        <v>92.600999999999999</v>
      </c>
      <c r="O5536" s="49">
        <f t="shared" si="558"/>
        <v>93.801000000000002</v>
      </c>
      <c r="P5536" s="49">
        <f t="shared" si="558"/>
        <v>94.90100000000001</v>
      </c>
      <c r="Q5536" s="49">
        <f t="shared" si="558"/>
        <v>95.801000000000002</v>
      </c>
      <c r="R5536" s="49">
        <f t="shared" ref="R5536:R5599" si="559">R5535+0.00025</f>
        <v>96.600499999999982</v>
      </c>
    </row>
    <row r="5537" spans="12:18" hidden="1">
      <c r="L5537" s="71"/>
      <c r="M5537" s="48">
        <v>160.30000000000001</v>
      </c>
      <c r="N5537" s="49">
        <f t="shared" si="558"/>
        <v>92.601500000000001</v>
      </c>
      <c r="O5537" s="49">
        <f t="shared" si="558"/>
        <v>93.801500000000004</v>
      </c>
      <c r="P5537" s="49">
        <f t="shared" si="558"/>
        <v>94.901500000000013</v>
      </c>
      <c r="Q5537" s="49">
        <f t="shared" si="558"/>
        <v>95.801500000000004</v>
      </c>
      <c r="R5537" s="49">
        <f t="shared" si="559"/>
        <v>96.600749999999977</v>
      </c>
    </row>
    <row r="5538" spans="12:18" hidden="1">
      <c r="L5538" s="71"/>
      <c r="M5538" s="48">
        <v>160.4</v>
      </c>
      <c r="N5538" s="49">
        <f t="shared" si="558"/>
        <v>92.602000000000004</v>
      </c>
      <c r="O5538" s="49">
        <f t="shared" si="558"/>
        <v>93.802000000000007</v>
      </c>
      <c r="P5538" s="49">
        <f t="shared" si="558"/>
        <v>94.902000000000015</v>
      </c>
      <c r="Q5538" s="49">
        <f t="shared" si="558"/>
        <v>95.802000000000007</v>
      </c>
      <c r="R5538" s="49">
        <f t="shared" si="559"/>
        <v>96.600999999999971</v>
      </c>
    </row>
    <row r="5539" spans="12:18" hidden="1">
      <c r="L5539" s="71"/>
      <c r="M5539" s="48">
        <v>160.5</v>
      </c>
      <c r="N5539" s="49">
        <f t="shared" si="558"/>
        <v>92.602500000000006</v>
      </c>
      <c r="O5539" s="49">
        <f t="shared" si="558"/>
        <v>93.802500000000009</v>
      </c>
      <c r="P5539" s="49">
        <f t="shared" si="558"/>
        <v>94.902500000000018</v>
      </c>
      <c r="Q5539" s="49">
        <f t="shared" si="558"/>
        <v>95.802500000000009</v>
      </c>
      <c r="R5539" s="49">
        <f t="shared" si="559"/>
        <v>96.601249999999965</v>
      </c>
    </row>
    <row r="5540" spans="12:18" hidden="1">
      <c r="L5540" s="71"/>
      <c r="M5540" s="48">
        <v>160.6</v>
      </c>
      <c r="N5540" s="49">
        <f t="shared" si="558"/>
        <v>92.603000000000009</v>
      </c>
      <c r="O5540" s="49">
        <f t="shared" si="558"/>
        <v>93.803000000000011</v>
      </c>
      <c r="P5540" s="49">
        <f t="shared" si="558"/>
        <v>94.90300000000002</v>
      </c>
      <c r="Q5540" s="49">
        <f t="shared" si="558"/>
        <v>95.803000000000011</v>
      </c>
      <c r="R5540" s="49">
        <f t="shared" si="559"/>
        <v>96.601499999999959</v>
      </c>
    </row>
    <row r="5541" spans="12:18" hidden="1">
      <c r="L5541" s="71"/>
      <c r="M5541" s="48">
        <v>160.69999999999999</v>
      </c>
      <c r="N5541" s="49">
        <f t="shared" si="558"/>
        <v>92.603500000000011</v>
      </c>
      <c r="O5541" s="49">
        <f t="shared" si="558"/>
        <v>93.803500000000014</v>
      </c>
      <c r="P5541" s="49">
        <f t="shared" si="558"/>
        <v>94.903500000000022</v>
      </c>
      <c r="Q5541" s="49">
        <f t="shared" si="558"/>
        <v>95.803500000000014</v>
      </c>
      <c r="R5541" s="49">
        <f t="shared" si="559"/>
        <v>96.601749999999953</v>
      </c>
    </row>
    <row r="5542" spans="12:18" hidden="1">
      <c r="L5542" s="71"/>
      <c r="M5542" s="48">
        <v>160.80000000000001</v>
      </c>
      <c r="N5542" s="49">
        <f t="shared" si="558"/>
        <v>92.604000000000013</v>
      </c>
      <c r="O5542" s="49">
        <f t="shared" si="558"/>
        <v>93.804000000000016</v>
      </c>
      <c r="P5542" s="49">
        <f t="shared" si="558"/>
        <v>94.904000000000025</v>
      </c>
      <c r="Q5542" s="49">
        <f t="shared" si="558"/>
        <v>95.804000000000016</v>
      </c>
      <c r="R5542" s="49">
        <f t="shared" si="559"/>
        <v>96.601999999999947</v>
      </c>
    </row>
    <row r="5543" spans="12:18" hidden="1">
      <c r="L5543" s="71"/>
      <c r="M5543" s="48">
        <v>160.9</v>
      </c>
      <c r="N5543" s="49">
        <f t="shared" si="558"/>
        <v>92.604500000000016</v>
      </c>
      <c r="O5543" s="49">
        <f t="shared" si="558"/>
        <v>93.804500000000019</v>
      </c>
      <c r="P5543" s="49">
        <f t="shared" si="558"/>
        <v>94.904500000000027</v>
      </c>
      <c r="Q5543" s="49">
        <f t="shared" si="558"/>
        <v>95.804500000000019</v>
      </c>
      <c r="R5543" s="49">
        <f t="shared" si="559"/>
        <v>96.602249999999941</v>
      </c>
    </row>
    <row r="5544" spans="12:18" hidden="1">
      <c r="L5544" s="71"/>
      <c r="M5544" s="48">
        <v>161</v>
      </c>
      <c r="N5544" s="49">
        <f t="shared" si="558"/>
        <v>92.605000000000018</v>
      </c>
      <c r="O5544" s="49">
        <f t="shared" si="558"/>
        <v>93.805000000000021</v>
      </c>
      <c r="P5544" s="49">
        <f t="shared" si="558"/>
        <v>94.90500000000003</v>
      </c>
      <c r="Q5544" s="49">
        <f t="shared" si="558"/>
        <v>95.805000000000021</v>
      </c>
      <c r="R5544" s="49">
        <f t="shared" si="559"/>
        <v>96.602499999999935</v>
      </c>
    </row>
    <row r="5545" spans="12:18" hidden="1">
      <c r="L5545" s="71"/>
      <c r="M5545" s="48">
        <v>161.1</v>
      </c>
      <c r="N5545" s="49">
        <f t="shared" si="558"/>
        <v>92.605500000000021</v>
      </c>
      <c r="O5545" s="49">
        <f t="shared" si="558"/>
        <v>93.805500000000023</v>
      </c>
      <c r="P5545" s="49">
        <f t="shared" si="558"/>
        <v>94.905500000000032</v>
      </c>
      <c r="Q5545" s="49">
        <f t="shared" si="558"/>
        <v>95.805500000000023</v>
      </c>
      <c r="R5545" s="49">
        <f t="shared" si="559"/>
        <v>96.602749999999929</v>
      </c>
    </row>
    <row r="5546" spans="12:18" hidden="1">
      <c r="L5546" s="71"/>
      <c r="M5546" s="48">
        <v>161.19999999999999</v>
      </c>
      <c r="N5546" s="49">
        <f t="shared" si="558"/>
        <v>92.606000000000023</v>
      </c>
      <c r="O5546" s="49">
        <f t="shared" si="558"/>
        <v>93.806000000000026</v>
      </c>
      <c r="P5546" s="49">
        <f t="shared" si="558"/>
        <v>94.906000000000034</v>
      </c>
      <c r="Q5546" s="49">
        <f t="shared" si="558"/>
        <v>95.806000000000026</v>
      </c>
      <c r="R5546" s="49">
        <f t="shared" si="559"/>
        <v>96.602999999999923</v>
      </c>
    </row>
    <row r="5547" spans="12:18" hidden="1">
      <c r="L5547" s="71"/>
      <c r="M5547" s="48">
        <v>161.30000000000001</v>
      </c>
      <c r="N5547" s="49">
        <f t="shared" si="558"/>
        <v>92.606500000000025</v>
      </c>
      <c r="O5547" s="49">
        <f t="shared" si="558"/>
        <v>93.806500000000028</v>
      </c>
      <c r="P5547" s="49">
        <f t="shared" si="558"/>
        <v>94.906500000000037</v>
      </c>
      <c r="Q5547" s="49">
        <f t="shared" si="558"/>
        <v>95.806500000000028</v>
      </c>
      <c r="R5547" s="49">
        <f t="shared" si="559"/>
        <v>96.603249999999917</v>
      </c>
    </row>
    <row r="5548" spans="12:18" hidden="1">
      <c r="L5548" s="71"/>
      <c r="M5548" s="48">
        <v>161.4</v>
      </c>
      <c r="N5548" s="49">
        <f t="shared" si="558"/>
        <v>92.607000000000028</v>
      </c>
      <c r="O5548" s="49">
        <f t="shared" si="558"/>
        <v>93.807000000000031</v>
      </c>
      <c r="P5548" s="49">
        <f t="shared" si="558"/>
        <v>94.907000000000039</v>
      </c>
      <c r="Q5548" s="49">
        <f t="shared" si="558"/>
        <v>95.807000000000031</v>
      </c>
      <c r="R5548" s="49">
        <f t="shared" si="559"/>
        <v>96.603499999999912</v>
      </c>
    </row>
    <row r="5549" spans="12:18" hidden="1">
      <c r="L5549" s="71"/>
      <c r="M5549" s="48">
        <v>161.5</v>
      </c>
      <c r="N5549" s="49">
        <f t="shared" si="558"/>
        <v>92.60750000000003</v>
      </c>
      <c r="O5549" s="49">
        <f t="shared" si="558"/>
        <v>93.807500000000033</v>
      </c>
      <c r="P5549" s="49">
        <f t="shared" si="558"/>
        <v>94.907500000000041</v>
      </c>
      <c r="Q5549" s="49">
        <f t="shared" si="558"/>
        <v>95.807500000000033</v>
      </c>
      <c r="R5549" s="49">
        <f t="shared" si="559"/>
        <v>96.603749999999906</v>
      </c>
    </row>
    <row r="5550" spans="12:18" hidden="1">
      <c r="L5550" s="71"/>
      <c r="M5550" s="48">
        <v>161.6</v>
      </c>
      <c r="N5550" s="49">
        <f t="shared" si="558"/>
        <v>92.608000000000033</v>
      </c>
      <c r="O5550" s="49">
        <f t="shared" si="558"/>
        <v>93.808000000000035</v>
      </c>
      <c r="P5550" s="49">
        <f t="shared" si="558"/>
        <v>94.908000000000044</v>
      </c>
      <c r="Q5550" s="49">
        <f t="shared" si="558"/>
        <v>95.808000000000035</v>
      </c>
      <c r="R5550" s="49">
        <f t="shared" si="559"/>
        <v>96.6039999999999</v>
      </c>
    </row>
    <row r="5551" spans="12:18" hidden="1">
      <c r="L5551" s="71"/>
      <c r="M5551" s="48">
        <v>161.69999999999999</v>
      </c>
      <c r="N5551" s="49">
        <f t="shared" si="558"/>
        <v>92.608500000000035</v>
      </c>
      <c r="O5551" s="49">
        <f t="shared" si="558"/>
        <v>93.808500000000038</v>
      </c>
      <c r="P5551" s="49">
        <f t="shared" si="558"/>
        <v>94.908500000000046</v>
      </c>
      <c r="Q5551" s="49">
        <f t="shared" si="558"/>
        <v>95.808500000000038</v>
      </c>
      <c r="R5551" s="49">
        <f t="shared" si="559"/>
        <v>96.604249999999894</v>
      </c>
    </row>
    <row r="5552" spans="12:18" hidden="1">
      <c r="L5552" s="71"/>
      <c r="M5552" s="48">
        <v>161.80000000000001</v>
      </c>
      <c r="N5552" s="49">
        <f t="shared" ref="N5552:Q5567" si="560">N5551+0.0005</f>
        <v>92.609000000000037</v>
      </c>
      <c r="O5552" s="49">
        <f t="shared" si="560"/>
        <v>93.80900000000004</v>
      </c>
      <c r="P5552" s="49">
        <f t="shared" si="560"/>
        <v>94.909000000000049</v>
      </c>
      <c r="Q5552" s="49">
        <f t="shared" si="560"/>
        <v>95.80900000000004</v>
      </c>
      <c r="R5552" s="49">
        <f t="shared" si="559"/>
        <v>96.604499999999888</v>
      </c>
    </row>
    <row r="5553" spans="12:18" hidden="1">
      <c r="L5553" s="71"/>
      <c r="M5553" s="48">
        <v>161.9</v>
      </c>
      <c r="N5553" s="49">
        <f t="shared" si="560"/>
        <v>92.60950000000004</v>
      </c>
      <c r="O5553" s="49">
        <f t="shared" si="560"/>
        <v>93.809500000000043</v>
      </c>
      <c r="P5553" s="49">
        <f t="shared" si="560"/>
        <v>94.909500000000051</v>
      </c>
      <c r="Q5553" s="49">
        <f t="shared" si="560"/>
        <v>95.809500000000043</v>
      </c>
      <c r="R5553" s="49">
        <f t="shared" si="559"/>
        <v>96.604749999999882</v>
      </c>
    </row>
    <row r="5554" spans="12:18" hidden="1">
      <c r="L5554" s="71"/>
      <c r="M5554" s="48">
        <v>162</v>
      </c>
      <c r="N5554" s="49">
        <f t="shared" si="560"/>
        <v>92.610000000000042</v>
      </c>
      <c r="O5554" s="49">
        <f t="shared" si="560"/>
        <v>93.810000000000045</v>
      </c>
      <c r="P5554" s="49">
        <f t="shared" si="560"/>
        <v>94.910000000000053</v>
      </c>
      <c r="Q5554" s="49">
        <f t="shared" si="560"/>
        <v>95.810000000000045</v>
      </c>
      <c r="R5554" s="49">
        <f t="shared" si="559"/>
        <v>96.604999999999876</v>
      </c>
    </row>
    <row r="5555" spans="12:18" hidden="1">
      <c r="L5555" s="71"/>
      <c r="M5555" s="48">
        <v>162.1</v>
      </c>
      <c r="N5555" s="49">
        <f t="shared" si="560"/>
        <v>92.610500000000044</v>
      </c>
      <c r="O5555" s="49">
        <f t="shared" si="560"/>
        <v>93.810500000000047</v>
      </c>
      <c r="P5555" s="49">
        <f t="shared" si="560"/>
        <v>94.910500000000056</v>
      </c>
      <c r="Q5555" s="49">
        <f t="shared" si="560"/>
        <v>95.810500000000047</v>
      </c>
      <c r="R5555" s="49">
        <f t="shared" si="559"/>
        <v>96.60524999999987</v>
      </c>
    </row>
    <row r="5556" spans="12:18" hidden="1">
      <c r="L5556" s="71"/>
      <c r="M5556" s="48">
        <v>162.19999999999999</v>
      </c>
      <c r="N5556" s="49">
        <f t="shared" si="560"/>
        <v>92.611000000000047</v>
      </c>
      <c r="O5556" s="49">
        <f t="shared" si="560"/>
        <v>93.81100000000005</v>
      </c>
      <c r="P5556" s="49">
        <f t="shared" si="560"/>
        <v>94.911000000000058</v>
      </c>
      <c r="Q5556" s="49">
        <f t="shared" si="560"/>
        <v>95.81100000000005</v>
      </c>
      <c r="R5556" s="49">
        <f t="shared" si="559"/>
        <v>96.605499999999864</v>
      </c>
    </row>
    <row r="5557" spans="12:18" hidden="1">
      <c r="L5557" s="71"/>
      <c r="M5557" s="48">
        <v>162.30000000000001</v>
      </c>
      <c r="N5557" s="49">
        <f t="shared" si="560"/>
        <v>92.611500000000049</v>
      </c>
      <c r="O5557" s="49">
        <f t="shared" si="560"/>
        <v>93.811500000000052</v>
      </c>
      <c r="P5557" s="49">
        <f t="shared" si="560"/>
        <v>94.911500000000061</v>
      </c>
      <c r="Q5557" s="49">
        <f t="shared" si="560"/>
        <v>95.811500000000052</v>
      </c>
      <c r="R5557" s="49">
        <f t="shared" si="559"/>
        <v>96.605749999999858</v>
      </c>
    </row>
    <row r="5558" spans="12:18" hidden="1">
      <c r="L5558" s="71"/>
      <c r="M5558" s="48">
        <v>162.4</v>
      </c>
      <c r="N5558" s="49">
        <f t="shared" si="560"/>
        <v>92.612000000000052</v>
      </c>
      <c r="O5558" s="49">
        <f t="shared" si="560"/>
        <v>93.812000000000054</v>
      </c>
      <c r="P5558" s="49">
        <f t="shared" si="560"/>
        <v>94.912000000000063</v>
      </c>
      <c r="Q5558" s="49">
        <f t="shared" si="560"/>
        <v>95.812000000000054</v>
      </c>
      <c r="R5558" s="49">
        <f t="shared" si="559"/>
        <v>96.605999999999852</v>
      </c>
    </row>
    <row r="5559" spans="12:18" hidden="1">
      <c r="L5559" s="71"/>
      <c r="M5559" s="48">
        <v>162.5</v>
      </c>
      <c r="N5559" s="49">
        <f t="shared" si="560"/>
        <v>92.612500000000054</v>
      </c>
      <c r="O5559" s="49">
        <f t="shared" si="560"/>
        <v>93.812500000000057</v>
      </c>
      <c r="P5559" s="49">
        <f t="shared" si="560"/>
        <v>94.912500000000065</v>
      </c>
      <c r="Q5559" s="49">
        <f t="shared" si="560"/>
        <v>95.812500000000057</v>
      </c>
      <c r="R5559" s="49">
        <f t="shared" si="559"/>
        <v>96.606249999999847</v>
      </c>
    </row>
    <row r="5560" spans="12:18" hidden="1">
      <c r="L5560" s="71"/>
      <c r="M5560" s="48">
        <v>162.6</v>
      </c>
      <c r="N5560" s="49">
        <f t="shared" si="560"/>
        <v>92.613000000000056</v>
      </c>
      <c r="O5560" s="49">
        <f t="shared" si="560"/>
        <v>93.813000000000059</v>
      </c>
      <c r="P5560" s="49">
        <f t="shared" si="560"/>
        <v>94.913000000000068</v>
      </c>
      <c r="Q5560" s="49">
        <f t="shared" si="560"/>
        <v>95.813000000000059</v>
      </c>
      <c r="R5560" s="49">
        <f t="shared" si="559"/>
        <v>96.606499999999841</v>
      </c>
    </row>
    <row r="5561" spans="12:18" hidden="1">
      <c r="L5561" s="71"/>
      <c r="M5561" s="48">
        <v>162.69999999999999</v>
      </c>
      <c r="N5561" s="49">
        <f t="shared" si="560"/>
        <v>92.613500000000059</v>
      </c>
      <c r="O5561" s="49">
        <f t="shared" si="560"/>
        <v>93.813500000000062</v>
      </c>
      <c r="P5561" s="49">
        <f t="shared" si="560"/>
        <v>94.91350000000007</v>
      </c>
      <c r="Q5561" s="49">
        <f t="shared" si="560"/>
        <v>95.813500000000062</v>
      </c>
      <c r="R5561" s="49">
        <f t="shared" si="559"/>
        <v>96.606749999999835</v>
      </c>
    </row>
    <row r="5562" spans="12:18" hidden="1">
      <c r="L5562" s="71"/>
      <c r="M5562" s="48">
        <v>162.80000000000001</v>
      </c>
      <c r="N5562" s="49">
        <f t="shared" si="560"/>
        <v>92.614000000000061</v>
      </c>
      <c r="O5562" s="49">
        <f t="shared" si="560"/>
        <v>93.814000000000064</v>
      </c>
      <c r="P5562" s="49">
        <f t="shared" si="560"/>
        <v>94.914000000000073</v>
      </c>
      <c r="Q5562" s="49">
        <f t="shared" si="560"/>
        <v>95.814000000000064</v>
      </c>
      <c r="R5562" s="49">
        <f t="shared" si="559"/>
        <v>96.606999999999829</v>
      </c>
    </row>
    <row r="5563" spans="12:18" hidden="1">
      <c r="L5563" s="71"/>
      <c r="M5563" s="48">
        <v>162.9</v>
      </c>
      <c r="N5563" s="49">
        <f t="shared" si="560"/>
        <v>92.614500000000064</v>
      </c>
      <c r="O5563" s="49">
        <f t="shared" si="560"/>
        <v>93.814500000000066</v>
      </c>
      <c r="P5563" s="49">
        <f t="shared" si="560"/>
        <v>94.914500000000075</v>
      </c>
      <c r="Q5563" s="49">
        <f t="shared" si="560"/>
        <v>95.814500000000066</v>
      </c>
      <c r="R5563" s="49">
        <f t="shared" si="559"/>
        <v>96.607249999999823</v>
      </c>
    </row>
    <row r="5564" spans="12:18" hidden="1">
      <c r="L5564" s="71"/>
      <c r="M5564" s="48">
        <v>163</v>
      </c>
      <c r="N5564" s="49">
        <f t="shared" si="560"/>
        <v>92.615000000000066</v>
      </c>
      <c r="O5564" s="49">
        <f t="shared" si="560"/>
        <v>93.815000000000069</v>
      </c>
      <c r="P5564" s="49">
        <f t="shared" si="560"/>
        <v>94.915000000000077</v>
      </c>
      <c r="Q5564" s="49">
        <f t="shared" si="560"/>
        <v>95.815000000000069</v>
      </c>
      <c r="R5564" s="49">
        <f t="shared" si="559"/>
        <v>96.607499999999817</v>
      </c>
    </row>
    <row r="5565" spans="12:18" hidden="1">
      <c r="L5565" s="71"/>
      <c r="M5565" s="48">
        <v>163.1</v>
      </c>
      <c r="N5565" s="49">
        <f t="shared" si="560"/>
        <v>92.615500000000068</v>
      </c>
      <c r="O5565" s="49">
        <f t="shared" si="560"/>
        <v>93.815500000000071</v>
      </c>
      <c r="P5565" s="49">
        <f t="shared" si="560"/>
        <v>94.91550000000008</v>
      </c>
      <c r="Q5565" s="49">
        <f t="shared" si="560"/>
        <v>95.815500000000071</v>
      </c>
      <c r="R5565" s="49">
        <f t="shared" si="559"/>
        <v>96.607749999999811</v>
      </c>
    </row>
    <row r="5566" spans="12:18" hidden="1">
      <c r="L5566" s="71"/>
      <c r="M5566" s="48">
        <v>163.19999999999999</v>
      </c>
      <c r="N5566" s="49">
        <f t="shared" si="560"/>
        <v>92.616000000000071</v>
      </c>
      <c r="O5566" s="49">
        <f t="shared" si="560"/>
        <v>93.816000000000074</v>
      </c>
      <c r="P5566" s="49">
        <f t="shared" si="560"/>
        <v>94.916000000000082</v>
      </c>
      <c r="Q5566" s="49">
        <f t="shared" si="560"/>
        <v>95.816000000000074</v>
      </c>
      <c r="R5566" s="49">
        <f t="shared" si="559"/>
        <v>96.607999999999805</v>
      </c>
    </row>
    <row r="5567" spans="12:18" hidden="1">
      <c r="L5567" s="71"/>
      <c r="M5567" s="48">
        <v>163.30000000000001</v>
      </c>
      <c r="N5567" s="49">
        <f t="shared" si="560"/>
        <v>92.616500000000073</v>
      </c>
      <c r="O5567" s="49">
        <f t="shared" si="560"/>
        <v>93.816500000000076</v>
      </c>
      <c r="P5567" s="49">
        <f t="shared" si="560"/>
        <v>94.916500000000084</v>
      </c>
      <c r="Q5567" s="49">
        <f t="shared" si="560"/>
        <v>95.816500000000076</v>
      </c>
      <c r="R5567" s="49">
        <f t="shared" si="559"/>
        <v>96.608249999999799</v>
      </c>
    </row>
    <row r="5568" spans="12:18" hidden="1">
      <c r="L5568" s="71"/>
      <c r="M5568" s="48">
        <v>163.4</v>
      </c>
      <c r="N5568" s="49">
        <f t="shared" ref="N5568:Q5583" si="561">N5567+0.0005</f>
        <v>92.617000000000075</v>
      </c>
      <c r="O5568" s="49">
        <f t="shared" si="561"/>
        <v>93.817000000000078</v>
      </c>
      <c r="P5568" s="49">
        <f t="shared" si="561"/>
        <v>94.917000000000087</v>
      </c>
      <c r="Q5568" s="49">
        <f t="shared" si="561"/>
        <v>95.817000000000078</v>
      </c>
      <c r="R5568" s="49">
        <f t="shared" si="559"/>
        <v>96.608499999999793</v>
      </c>
    </row>
    <row r="5569" spans="12:18" hidden="1">
      <c r="L5569" s="71"/>
      <c r="M5569" s="48">
        <v>163.5</v>
      </c>
      <c r="N5569" s="49">
        <f t="shared" si="561"/>
        <v>92.617500000000078</v>
      </c>
      <c r="O5569" s="49">
        <f t="shared" si="561"/>
        <v>93.817500000000081</v>
      </c>
      <c r="P5569" s="49">
        <f t="shared" si="561"/>
        <v>94.917500000000089</v>
      </c>
      <c r="Q5569" s="49">
        <f t="shared" si="561"/>
        <v>95.817500000000081</v>
      </c>
      <c r="R5569" s="49">
        <f t="shared" si="559"/>
        <v>96.608749999999787</v>
      </c>
    </row>
    <row r="5570" spans="12:18" hidden="1">
      <c r="L5570" s="71"/>
      <c r="M5570" s="48">
        <v>163.6</v>
      </c>
      <c r="N5570" s="49">
        <f t="shared" si="561"/>
        <v>92.61800000000008</v>
      </c>
      <c r="O5570" s="49">
        <f t="shared" si="561"/>
        <v>93.818000000000083</v>
      </c>
      <c r="P5570" s="49">
        <f t="shared" si="561"/>
        <v>94.918000000000092</v>
      </c>
      <c r="Q5570" s="49">
        <f t="shared" si="561"/>
        <v>95.818000000000083</v>
      </c>
      <c r="R5570" s="49">
        <f t="shared" si="559"/>
        <v>96.608999999999781</v>
      </c>
    </row>
    <row r="5571" spans="12:18" hidden="1">
      <c r="L5571" s="71"/>
      <c r="M5571" s="48">
        <v>163.69999999999999</v>
      </c>
      <c r="N5571" s="49">
        <f t="shared" si="561"/>
        <v>92.618500000000083</v>
      </c>
      <c r="O5571" s="49">
        <f t="shared" si="561"/>
        <v>93.818500000000085</v>
      </c>
      <c r="P5571" s="49">
        <f t="shared" si="561"/>
        <v>94.918500000000094</v>
      </c>
      <c r="Q5571" s="49">
        <f t="shared" si="561"/>
        <v>95.818500000000085</v>
      </c>
      <c r="R5571" s="49">
        <f t="shared" si="559"/>
        <v>96.609249999999776</v>
      </c>
    </row>
    <row r="5572" spans="12:18" hidden="1">
      <c r="L5572" s="71"/>
      <c r="M5572" s="48">
        <v>163.80000000000001</v>
      </c>
      <c r="N5572" s="49">
        <f t="shared" si="561"/>
        <v>92.619000000000085</v>
      </c>
      <c r="O5572" s="49">
        <f t="shared" si="561"/>
        <v>93.819000000000088</v>
      </c>
      <c r="P5572" s="49">
        <f t="shared" si="561"/>
        <v>94.919000000000096</v>
      </c>
      <c r="Q5572" s="49">
        <f t="shared" si="561"/>
        <v>95.819000000000088</v>
      </c>
      <c r="R5572" s="49">
        <f t="shared" si="559"/>
        <v>96.60949999999977</v>
      </c>
    </row>
    <row r="5573" spans="12:18" hidden="1">
      <c r="L5573" s="71"/>
      <c r="M5573" s="48">
        <v>163.9</v>
      </c>
      <c r="N5573" s="49">
        <f t="shared" si="561"/>
        <v>92.619500000000087</v>
      </c>
      <c r="O5573" s="49">
        <f t="shared" si="561"/>
        <v>93.81950000000009</v>
      </c>
      <c r="P5573" s="49">
        <f t="shared" si="561"/>
        <v>94.919500000000099</v>
      </c>
      <c r="Q5573" s="49">
        <f t="shared" si="561"/>
        <v>95.81950000000009</v>
      </c>
      <c r="R5573" s="49">
        <f t="shared" si="559"/>
        <v>96.609749999999764</v>
      </c>
    </row>
    <row r="5574" spans="12:18" hidden="1">
      <c r="L5574" s="71"/>
      <c r="M5574" s="48">
        <v>164</v>
      </c>
      <c r="N5574" s="49">
        <f t="shared" si="561"/>
        <v>92.62000000000009</v>
      </c>
      <c r="O5574" s="49">
        <f t="shared" si="561"/>
        <v>93.820000000000093</v>
      </c>
      <c r="P5574" s="49">
        <f t="shared" si="561"/>
        <v>94.920000000000101</v>
      </c>
      <c r="Q5574" s="49">
        <f t="shared" si="561"/>
        <v>95.820000000000093</v>
      </c>
      <c r="R5574" s="49">
        <f t="shared" si="559"/>
        <v>96.609999999999758</v>
      </c>
    </row>
    <row r="5575" spans="12:18" hidden="1">
      <c r="L5575" s="71"/>
      <c r="M5575" s="48">
        <v>164.1</v>
      </c>
      <c r="N5575" s="49">
        <f t="shared" si="561"/>
        <v>92.620500000000092</v>
      </c>
      <c r="O5575" s="49">
        <f t="shared" si="561"/>
        <v>93.820500000000095</v>
      </c>
      <c r="P5575" s="49">
        <f t="shared" si="561"/>
        <v>94.920500000000104</v>
      </c>
      <c r="Q5575" s="49">
        <f t="shared" si="561"/>
        <v>95.820500000000095</v>
      </c>
      <c r="R5575" s="49">
        <f t="shared" si="559"/>
        <v>96.610249999999752</v>
      </c>
    </row>
    <row r="5576" spans="12:18" hidden="1">
      <c r="L5576" s="71"/>
      <c r="M5576" s="48">
        <v>164.2</v>
      </c>
      <c r="N5576" s="49">
        <f t="shared" si="561"/>
        <v>92.621000000000095</v>
      </c>
      <c r="O5576" s="49">
        <f t="shared" si="561"/>
        <v>93.821000000000097</v>
      </c>
      <c r="P5576" s="49">
        <f t="shared" si="561"/>
        <v>94.921000000000106</v>
      </c>
      <c r="Q5576" s="49">
        <f t="shared" si="561"/>
        <v>95.821000000000097</v>
      </c>
      <c r="R5576" s="49">
        <f t="shared" si="559"/>
        <v>96.610499999999746</v>
      </c>
    </row>
    <row r="5577" spans="12:18" hidden="1">
      <c r="L5577" s="71"/>
      <c r="M5577" s="48">
        <v>164.3</v>
      </c>
      <c r="N5577" s="49">
        <f t="shared" si="561"/>
        <v>92.621500000000097</v>
      </c>
      <c r="O5577" s="49">
        <f t="shared" si="561"/>
        <v>93.8215000000001</v>
      </c>
      <c r="P5577" s="49">
        <f t="shared" si="561"/>
        <v>94.921500000000108</v>
      </c>
      <c r="Q5577" s="49">
        <f t="shared" si="561"/>
        <v>95.8215000000001</v>
      </c>
      <c r="R5577" s="49">
        <f t="shared" si="559"/>
        <v>96.61074999999974</v>
      </c>
    </row>
    <row r="5578" spans="12:18" hidden="1">
      <c r="L5578" s="71"/>
      <c r="M5578" s="48">
        <v>164.4</v>
      </c>
      <c r="N5578" s="49">
        <f t="shared" si="561"/>
        <v>92.622000000000099</v>
      </c>
      <c r="O5578" s="49">
        <f t="shared" si="561"/>
        <v>93.822000000000102</v>
      </c>
      <c r="P5578" s="49">
        <f t="shared" si="561"/>
        <v>94.922000000000111</v>
      </c>
      <c r="Q5578" s="49">
        <f t="shared" si="561"/>
        <v>95.822000000000102</v>
      </c>
      <c r="R5578" s="49">
        <f t="shared" si="559"/>
        <v>96.610999999999734</v>
      </c>
    </row>
    <row r="5579" spans="12:18" hidden="1">
      <c r="L5579" s="71"/>
      <c r="M5579" s="48">
        <v>164.5</v>
      </c>
      <c r="N5579" s="49">
        <f t="shared" si="561"/>
        <v>92.622500000000102</v>
      </c>
      <c r="O5579" s="49">
        <f t="shared" si="561"/>
        <v>93.822500000000105</v>
      </c>
      <c r="P5579" s="49">
        <f t="shared" si="561"/>
        <v>94.922500000000113</v>
      </c>
      <c r="Q5579" s="49">
        <f t="shared" si="561"/>
        <v>95.822500000000105</v>
      </c>
      <c r="R5579" s="49">
        <f t="shared" si="559"/>
        <v>96.611249999999728</v>
      </c>
    </row>
    <row r="5580" spans="12:18" hidden="1">
      <c r="L5580" s="71"/>
      <c r="M5580" s="48">
        <v>164.6</v>
      </c>
      <c r="N5580" s="49">
        <f t="shared" si="561"/>
        <v>92.623000000000104</v>
      </c>
      <c r="O5580" s="49">
        <f t="shared" si="561"/>
        <v>93.823000000000107</v>
      </c>
      <c r="P5580" s="49">
        <f t="shared" si="561"/>
        <v>94.923000000000116</v>
      </c>
      <c r="Q5580" s="49">
        <f t="shared" si="561"/>
        <v>95.823000000000107</v>
      </c>
      <c r="R5580" s="49">
        <f t="shared" si="559"/>
        <v>96.611499999999722</v>
      </c>
    </row>
    <row r="5581" spans="12:18" hidden="1">
      <c r="L5581" s="71"/>
      <c r="M5581" s="48">
        <v>164.7</v>
      </c>
      <c r="N5581" s="49">
        <f t="shared" si="561"/>
        <v>92.623500000000107</v>
      </c>
      <c r="O5581" s="49">
        <f t="shared" si="561"/>
        <v>93.823500000000109</v>
      </c>
      <c r="P5581" s="49">
        <f t="shared" si="561"/>
        <v>94.923500000000118</v>
      </c>
      <c r="Q5581" s="49">
        <f t="shared" si="561"/>
        <v>95.823500000000109</v>
      </c>
      <c r="R5581" s="49">
        <f t="shared" si="559"/>
        <v>96.611749999999716</v>
      </c>
    </row>
    <row r="5582" spans="12:18" hidden="1">
      <c r="L5582" s="71"/>
      <c r="M5582" s="48">
        <v>164.8</v>
      </c>
      <c r="N5582" s="49">
        <f t="shared" si="561"/>
        <v>92.624000000000109</v>
      </c>
      <c r="O5582" s="49">
        <f t="shared" si="561"/>
        <v>93.824000000000112</v>
      </c>
      <c r="P5582" s="49">
        <f t="shared" si="561"/>
        <v>94.92400000000012</v>
      </c>
      <c r="Q5582" s="49">
        <f t="shared" si="561"/>
        <v>95.824000000000112</v>
      </c>
      <c r="R5582" s="49">
        <f t="shared" si="559"/>
        <v>96.611999999999711</v>
      </c>
    </row>
    <row r="5583" spans="12:18" hidden="1">
      <c r="L5583" s="71"/>
      <c r="M5583" s="48">
        <v>164.9</v>
      </c>
      <c r="N5583" s="49">
        <f t="shared" si="561"/>
        <v>92.624500000000111</v>
      </c>
      <c r="O5583" s="49">
        <f t="shared" si="561"/>
        <v>93.824500000000114</v>
      </c>
      <c r="P5583" s="49">
        <f t="shared" si="561"/>
        <v>94.924500000000123</v>
      </c>
      <c r="Q5583" s="49">
        <f t="shared" si="561"/>
        <v>95.824500000000114</v>
      </c>
      <c r="R5583" s="49">
        <f t="shared" si="559"/>
        <v>96.612249999999705</v>
      </c>
    </row>
    <row r="5584" spans="12:18" hidden="1">
      <c r="L5584" s="71"/>
      <c r="M5584" s="48">
        <v>165</v>
      </c>
      <c r="N5584" s="49">
        <f t="shared" ref="N5584:Q5599" si="562">N5583+0.0005</f>
        <v>92.625000000000114</v>
      </c>
      <c r="O5584" s="49">
        <f t="shared" si="562"/>
        <v>93.825000000000117</v>
      </c>
      <c r="P5584" s="49">
        <f t="shared" si="562"/>
        <v>94.925000000000125</v>
      </c>
      <c r="Q5584" s="49">
        <f t="shared" si="562"/>
        <v>95.825000000000117</v>
      </c>
      <c r="R5584" s="49">
        <f t="shared" si="559"/>
        <v>96.612499999999699</v>
      </c>
    </row>
    <row r="5585" spans="12:18" hidden="1">
      <c r="L5585" s="71"/>
      <c r="M5585" s="48">
        <v>165.1</v>
      </c>
      <c r="N5585" s="49">
        <f t="shared" si="562"/>
        <v>92.625500000000116</v>
      </c>
      <c r="O5585" s="49">
        <f t="shared" si="562"/>
        <v>93.825500000000119</v>
      </c>
      <c r="P5585" s="49">
        <f t="shared" si="562"/>
        <v>94.925500000000127</v>
      </c>
      <c r="Q5585" s="49">
        <f t="shared" si="562"/>
        <v>95.825500000000119</v>
      </c>
      <c r="R5585" s="49">
        <f t="shared" si="559"/>
        <v>96.612749999999693</v>
      </c>
    </row>
    <row r="5586" spans="12:18" hidden="1">
      <c r="L5586" s="71"/>
      <c r="M5586" s="48">
        <v>165.2</v>
      </c>
      <c r="N5586" s="49">
        <f t="shared" si="562"/>
        <v>92.626000000000118</v>
      </c>
      <c r="O5586" s="49">
        <f t="shared" si="562"/>
        <v>93.826000000000121</v>
      </c>
      <c r="P5586" s="49">
        <f t="shared" si="562"/>
        <v>94.92600000000013</v>
      </c>
      <c r="Q5586" s="49">
        <f t="shared" si="562"/>
        <v>95.826000000000121</v>
      </c>
      <c r="R5586" s="49">
        <f t="shared" si="559"/>
        <v>96.612999999999687</v>
      </c>
    </row>
    <row r="5587" spans="12:18" hidden="1">
      <c r="L5587" s="71"/>
      <c r="M5587" s="48">
        <v>165.3</v>
      </c>
      <c r="N5587" s="49">
        <f t="shared" si="562"/>
        <v>92.626500000000121</v>
      </c>
      <c r="O5587" s="49">
        <f t="shared" si="562"/>
        <v>93.826500000000124</v>
      </c>
      <c r="P5587" s="49">
        <f t="shared" si="562"/>
        <v>94.926500000000132</v>
      </c>
      <c r="Q5587" s="49">
        <f t="shared" si="562"/>
        <v>95.826500000000124</v>
      </c>
      <c r="R5587" s="49">
        <f t="shared" si="559"/>
        <v>96.613249999999681</v>
      </c>
    </row>
    <row r="5588" spans="12:18" hidden="1">
      <c r="L5588" s="71"/>
      <c r="M5588" s="48">
        <v>165.4</v>
      </c>
      <c r="N5588" s="49">
        <f t="shared" si="562"/>
        <v>92.627000000000123</v>
      </c>
      <c r="O5588" s="49">
        <f t="shared" si="562"/>
        <v>93.827000000000126</v>
      </c>
      <c r="P5588" s="49">
        <f t="shared" si="562"/>
        <v>94.927000000000135</v>
      </c>
      <c r="Q5588" s="49">
        <f t="shared" si="562"/>
        <v>95.827000000000126</v>
      </c>
      <c r="R5588" s="49">
        <f t="shared" si="559"/>
        <v>96.613499999999675</v>
      </c>
    </row>
    <row r="5589" spans="12:18" hidden="1">
      <c r="L5589" s="71"/>
      <c r="M5589" s="48">
        <v>165.5</v>
      </c>
      <c r="N5589" s="49">
        <f t="shared" si="562"/>
        <v>92.627500000000126</v>
      </c>
      <c r="O5589" s="49">
        <f t="shared" si="562"/>
        <v>93.827500000000128</v>
      </c>
      <c r="P5589" s="49">
        <f t="shared" si="562"/>
        <v>94.927500000000137</v>
      </c>
      <c r="Q5589" s="49">
        <f t="shared" si="562"/>
        <v>95.827500000000128</v>
      </c>
      <c r="R5589" s="49">
        <f t="shared" si="559"/>
        <v>96.613749999999669</v>
      </c>
    </row>
    <row r="5590" spans="12:18" hidden="1">
      <c r="L5590" s="71"/>
      <c r="M5590" s="48">
        <v>165.6</v>
      </c>
      <c r="N5590" s="49">
        <f t="shared" si="562"/>
        <v>92.628000000000128</v>
      </c>
      <c r="O5590" s="49">
        <f t="shared" si="562"/>
        <v>93.828000000000131</v>
      </c>
      <c r="P5590" s="49">
        <f t="shared" si="562"/>
        <v>94.928000000000139</v>
      </c>
      <c r="Q5590" s="49">
        <f t="shared" si="562"/>
        <v>95.828000000000131</v>
      </c>
      <c r="R5590" s="49">
        <f t="shared" si="559"/>
        <v>96.613999999999663</v>
      </c>
    </row>
    <row r="5591" spans="12:18" hidden="1">
      <c r="L5591" s="71"/>
      <c r="M5591" s="48">
        <v>165.7</v>
      </c>
      <c r="N5591" s="49">
        <f t="shared" si="562"/>
        <v>92.62850000000013</v>
      </c>
      <c r="O5591" s="49">
        <f t="shared" si="562"/>
        <v>93.828500000000133</v>
      </c>
      <c r="P5591" s="49">
        <f t="shared" si="562"/>
        <v>94.928500000000142</v>
      </c>
      <c r="Q5591" s="49">
        <f t="shared" si="562"/>
        <v>95.828500000000133</v>
      </c>
      <c r="R5591" s="49">
        <f t="shared" si="559"/>
        <v>96.614249999999657</v>
      </c>
    </row>
    <row r="5592" spans="12:18" hidden="1">
      <c r="L5592" s="71"/>
      <c r="M5592" s="48">
        <v>165.8</v>
      </c>
      <c r="N5592" s="49">
        <f t="shared" si="562"/>
        <v>92.629000000000133</v>
      </c>
      <c r="O5592" s="49">
        <f t="shared" si="562"/>
        <v>93.829000000000136</v>
      </c>
      <c r="P5592" s="49">
        <f t="shared" si="562"/>
        <v>94.929000000000144</v>
      </c>
      <c r="Q5592" s="49">
        <f t="shared" si="562"/>
        <v>95.829000000000136</v>
      </c>
      <c r="R5592" s="49">
        <f t="shared" si="559"/>
        <v>96.614499999999651</v>
      </c>
    </row>
    <row r="5593" spans="12:18" hidden="1">
      <c r="L5593" s="71"/>
      <c r="M5593" s="48">
        <v>165.9</v>
      </c>
      <c r="N5593" s="49">
        <f t="shared" si="562"/>
        <v>92.629500000000135</v>
      </c>
      <c r="O5593" s="49">
        <f t="shared" si="562"/>
        <v>93.829500000000138</v>
      </c>
      <c r="P5593" s="49">
        <f t="shared" si="562"/>
        <v>94.929500000000147</v>
      </c>
      <c r="Q5593" s="49">
        <f t="shared" si="562"/>
        <v>95.829500000000138</v>
      </c>
      <c r="R5593" s="49">
        <f t="shared" si="559"/>
        <v>96.614749999999646</v>
      </c>
    </row>
    <row r="5594" spans="12:18" hidden="1">
      <c r="L5594" s="71"/>
      <c r="M5594" s="48">
        <v>166</v>
      </c>
      <c r="N5594" s="49">
        <f t="shared" si="562"/>
        <v>92.630000000000138</v>
      </c>
      <c r="O5594" s="49">
        <f t="shared" si="562"/>
        <v>93.83000000000014</v>
      </c>
      <c r="P5594" s="49">
        <f t="shared" si="562"/>
        <v>94.930000000000149</v>
      </c>
      <c r="Q5594" s="49">
        <f t="shared" si="562"/>
        <v>95.83000000000014</v>
      </c>
      <c r="R5594" s="49">
        <f t="shared" si="559"/>
        <v>96.61499999999964</v>
      </c>
    </row>
    <row r="5595" spans="12:18" hidden="1">
      <c r="L5595" s="71"/>
      <c r="M5595" s="48">
        <v>166.1</v>
      </c>
      <c r="N5595" s="49">
        <f t="shared" si="562"/>
        <v>92.63050000000014</v>
      </c>
      <c r="O5595" s="49">
        <f t="shared" si="562"/>
        <v>93.830500000000143</v>
      </c>
      <c r="P5595" s="49">
        <f t="shared" si="562"/>
        <v>94.930500000000151</v>
      </c>
      <c r="Q5595" s="49">
        <f t="shared" si="562"/>
        <v>95.830500000000143</v>
      </c>
      <c r="R5595" s="49">
        <f t="shared" si="559"/>
        <v>96.615249999999634</v>
      </c>
    </row>
    <row r="5596" spans="12:18" hidden="1">
      <c r="L5596" s="71"/>
      <c r="M5596" s="48">
        <v>166.2</v>
      </c>
      <c r="N5596" s="49">
        <f t="shared" si="562"/>
        <v>92.631000000000142</v>
      </c>
      <c r="O5596" s="49">
        <f t="shared" si="562"/>
        <v>93.831000000000145</v>
      </c>
      <c r="P5596" s="49">
        <f t="shared" si="562"/>
        <v>94.931000000000154</v>
      </c>
      <c r="Q5596" s="49">
        <f t="shared" si="562"/>
        <v>95.831000000000145</v>
      </c>
      <c r="R5596" s="49">
        <f t="shared" si="559"/>
        <v>96.615499999999628</v>
      </c>
    </row>
    <row r="5597" spans="12:18" hidden="1">
      <c r="L5597" s="71"/>
      <c r="M5597" s="48">
        <v>166.3</v>
      </c>
      <c r="N5597" s="49">
        <f t="shared" si="562"/>
        <v>92.631500000000145</v>
      </c>
      <c r="O5597" s="49">
        <f t="shared" si="562"/>
        <v>93.831500000000148</v>
      </c>
      <c r="P5597" s="49">
        <f t="shared" si="562"/>
        <v>94.931500000000156</v>
      </c>
      <c r="Q5597" s="49">
        <f t="shared" si="562"/>
        <v>95.831500000000148</v>
      </c>
      <c r="R5597" s="49">
        <f t="shared" si="559"/>
        <v>96.615749999999622</v>
      </c>
    </row>
    <row r="5598" spans="12:18" hidden="1">
      <c r="L5598" s="71"/>
      <c r="M5598" s="48">
        <v>166.4</v>
      </c>
      <c r="N5598" s="49">
        <f t="shared" si="562"/>
        <v>92.632000000000147</v>
      </c>
      <c r="O5598" s="49">
        <f t="shared" si="562"/>
        <v>93.83200000000015</v>
      </c>
      <c r="P5598" s="49">
        <f t="shared" si="562"/>
        <v>94.932000000000158</v>
      </c>
      <c r="Q5598" s="49">
        <f t="shared" si="562"/>
        <v>95.83200000000015</v>
      </c>
      <c r="R5598" s="49">
        <f t="shared" si="559"/>
        <v>96.615999999999616</v>
      </c>
    </row>
    <row r="5599" spans="12:18" hidden="1">
      <c r="L5599" s="71"/>
      <c r="M5599" s="48">
        <v>166.5</v>
      </c>
      <c r="N5599" s="49">
        <f t="shared" si="562"/>
        <v>92.632500000000149</v>
      </c>
      <c r="O5599" s="49">
        <f t="shared" si="562"/>
        <v>93.832500000000152</v>
      </c>
      <c r="P5599" s="49">
        <f t="shared" si="562"/>
        <v>94.932500000000161</v>
      </c>
      <c r="Q5599" s="49">
        <f t="shared" si="562"/>
        <v>95.832500000000152</v>
      </c>
      <c r="R5599" s="49">
        <f t="shared" si="559"/>
        <v>96.61624999999961</v>
      </c>
    </row>
    <row r="5600" spans="12:18" hidden="1">
      <c r="L5600" s="71"/>
      <c r="M5600" s="48">
        <v>166.6</v>
      </c>
      <c r="N5600" s="49">
        <f t="shared" ref="N5600:Q5615" si="563">N5599+0.0005</f>
        <v>92.633000000000152</v>
      </c>
      <c r="O5600" s="49">
        <f t="shared" si="563"/>
        <v>93.833000000000155</v>
      </c>
      <c r="P5600" s="49">
        <f t="shared" si="563"/>
        <v>94.933000000000163</v>
      </c>
      <c r="Q5600" s="49">
        <f t="shared" si="563"/>
        <v>95.833000000000155</v>
      </c>
      <c r="R5600" s="49">
        <f t="shared" ref="R5600:R5663" si="564">R5599+0.00025</f>
        <v>96.616499999999604</v>
      </c>
    </row>
    <row r="5601" spans="12:18" hidden="1">
      <c r="L5601" s="71"/>
      <c r="M5601" s="48">
        <v>166.7</v>
      </c>
      <c r="N5601" s="49">
        <f t="shared" si="563"/>
        <v>92.633500000000154</v>
      </c>
      <c r="O5601" s="49">
        <f t="shared" si="563"/>
        <v>93.833500000000157</v>
      </c>
      <c r="P5601" s="49">
        <f t="shared" si="563"/>
        <v>94.933500000000166</v>
      </c>
      <c r="Q5601" s="49">
        <f t="shared" si="563"/>
        <v>95.833500000000157</v>
      </c>
      <c r="R5601" s="49">
        <f t="shared" si="564"/>
        <v>96.616749999999598</v>
      </c>
    </row>
    <row r="5602" spans="12:18" hidden="1">
      <c r="L5602" s="71"/>
      <c r="M5602" s="48">
        <v>166.8</v>
      </c>
      <c r="N5602" s="49">
        <f t="shared" si="563"/>
        <v>92.634000000000157</v>
      </c>
      <c r="O5602" s="49">
        <f t="shared" si="563"/>
        <v>93.83400000000016</v>
      </c>
      <c r="P5602" s="49">
        <f t="shared" si="563"/>
        <v>94.934000000000168</v>
      </c>
      <c r="Q5602" s="49">
        <f t="shared" si="563"/>
        <v>95.83400000000016</v>
      </c>
      <c r="R5602" s="49">
        <f t="shared" si="564"/>
        <v>96.616999999999592</v>
      </c>
    </row>
    <row r="5603" spans="12:18" hidden="1">
      <c r="L5603" s="71"/>
      <c r="M5603" s="48">
        <v>166.9</v>
      </c>
      <c r="N5603" s="49">
        <f t="shared" si="563"/>
        <v>92.634500000000159</v>
      </c>
      <c r="O5603" s="49">
        <f t="shared" si="563"/>
        <v>93.834500000000162</v>
      </c>
      <c r="P5603" s="49">
        <f t="shared" si="563"/>
        <v>94.93450000000017</v>
      </c>
      <c r="Q5603" s="49">
        <f t="shared" si="563"/>
        <v>95.834500000000162</v>
      </c>
      <c r="R5603" s="49">
        <f t="shared" si="564"/>
        <v>96.617249999999586</v>
      </c>
    </row>
    <row r="5604" spans="12:18" hidden="1">
      <c r="L5604" s="71"/>
      <c r="M5604" s="48">
        <v>167</v>
      </c>
      <c r="N5604" s="49">
        <f t="shared" si="563"/>
        <v>92.635000000000161</v>
      </c>
      <c r="O5604" s="49">
        <f t="shared" si="563"/>
        <v>93.835000000000164</v>
      </c>
      <c r="P5604" s="49">
        <f t="shared" si="563"/>
        <v>94.935000000000173</v>
      </c>
      <c r="Q5604" s="49">
        <f t="shared" si="563"/>
        <v>95.835000000000164</v>
      </c>
      <c r="R5604" s="49">
        <f t="shared" si="564"/>
        <v>96.61749999999958</v>
      </c>
    </row>
    <row r="5605" spans="12:18" hidden="1">
      <c r="L5605" s="71"/>
      <c r="M5605" s="48">
        <v>167.1</v>
      </c>
      <c r="N5605" s="49">
        <f t="shared" si="563"/>
        <v>92.635500000000164</v>
      </c>
      <c r="O5605" s="49">
        <f t="shared" si="563"/>
        <v>93.835500000000167</v>
      </c>
      <c r="P5605" s="49">
        <f t="shared" si="563"/>
        <v>94.935500000000175</v>
      </c>
      <c r="Q5605" s="49">
        <f t="shared" si="563"/>
        <v>95.835500000000167</v>
      </c>
      <c r="R5605" s="49">
        <f t="shared" si="564"/>
        <v>96.617749999999575</v>
      </c>
    </row>
    <row r="5606" spans="12:18" hidden="1">
      <c r="L5606" s="71"/>
      <c r="M5606" s="48">
        <v>167.2</v>
      </c>
      <c r="N5606" s="49">
        <f t="shared" si="563"/>
        <v>92.636000000000166</v>
      </c>
      <c r="O5606" s="49">
        <f t="shared" si="563"/>
        <v>93.836000000000169</v>
      </c>
      <c r="P5606" s="49">
        <f t="shared" si="563"/>
        <v>94.936000000000178</v>
      </c>
      <c r="Q5606" s="49">
        <f t="shared" si="563"/>
        <v>95.836000000000169</v>
      </c>
      <c r="R5606" s="49">
        <f t="shared" si="564"/>
        <v>96.617999999999569</v>
      </c>
    </row>
    <row r="5607" spans="12:18" hidden="1">
      <c r="L5607" s="71"/>
      <c r="M5607" s="48">
        <v>167.3</v>
      </c>
      <c r="N5607" s="49">
        <f t="shared" si="563"/>
        <v>92.636500000000169</v>
      </c>
      <c r="O5607" s="49">
        <f t="shared" si="563"/>
        <v>93.836500000000171</v>
      </c>
      <c r="P5607" s="49">
        <f t="shared" si="563"/>
        <v>94.93650000000018</v>
      </c>
      <c r="Q5607" s="49">
        <f t="shared" si="563"/>
        <v>95.836500000000171</v>
      </c>
      <c r="R5607" s="49">
        <f t="shared" si="564"/>
        <v>96.618249999999563</v>
      </c>
    </row>
    <row r="5608" spans="12:18" hidden="1">
      <c r="L5608" s="71"/>
      <c r="M5608" s="48">
        <v>167.4</v>
      </c>
      <c r="N5608" s="49">
        <f t="shared" si="563"/>
        <v>92.637000000000171</v>
      </c>
      <c r="O5608" s="49">
        <f t="shared" si="563"/>
        <v>93.837000000000174</v>
      </c>
      <c r="P5608" s="49">
        <f t="shared" si="563"/>
        <v>94.937000000000182</v>
      </c>
      <c r="Q5608" s="49">
        <f t="shared" si="563"/>
        <v>95.837000000000174</v>
      </c>
      <c r="R5608" s="49">
        <f t="shared" si="564"/>
        <v>96.618499999999557</v>
      </c>
    </row>
    <row r="5609" spans="12:18" hidden="1">
      <c r="L5609" s="71"/>
      <c r="M5609" s="48">
        <v>167.5</v>
      </c>
      <c r="N5609" s="49">
        <f t="shared" si="563"/>
        <v>92.637500000000173</v>
      </c>
      <c r="O5609" s="49">
        <f t="shared" si="563"/>
        <v>93.837500000000176</v>
      </c>
      <c r="P5609" s="49">
        <f t="shared" si="563"/>
        <v>94.937500000000185</v>
      </c>
      <c r="Q5609" s="49">
        <f t="shared" si="563"/>
        <v>95.837500000000176</v>
      </c>
      <c r="R5609" s="49">
        <f t="shared" si="564"/>
        <v>96.618749999999551</v>
      </c>
    </row>
    <row r="5610" spans="12:18" hidden="1">
      <c r="L5610" s="71"/>
      <c r="M5610" s="48">
        <v>167.6</v>
      </c>
      <c r="N5610" s="49">
        <f t="shared" si="563"/>
        <v>92.638000000000176</v>
      </c>
      <c r="O5610" s="49">
        <f t="shared" si="563"/>
        <v>93.838000000000179</v>
      </c>
      <c r="P5610" s="49">
        <f t="shared" si="563"/>
        <v>94.938000000000187</v>
      </c>
      <c r="Q5610" s="49">
        <f t="shared" si="563"/>
        <v>95.838000000000179</v>
      </c>
      <c r="R5610" s="49">
        <f t="shared" si="564"/>
        <v>96.618999999999545</v>
      </c>
    </row>
    <row r="5611" spans="12:18" hidden="1">
      <c r="L5611" s="71"/>
      <c r="M5611" s="48">
        <v>167.7</v>
      </c>
      <c r="N5611" s="49">
        <f t="shared" si="563"/>
        <v>92.638500000000178</v>
      </c>
      <c r="O5611" s="49">
        <f t="shared" si="563"/>
        <v>93.838500000000181</v>
      </c>
      <c r="P5611" s="49">
        <f t="shared" si="563"/>
        <v>94.93850000000019</v>
      </c>
      <c r="Q5611" s="49">
        <f t="shared" si="563"/>
        <v>95.838500000000181</v>
      </c>
      <c r="R5611" s="49">
        <f t="shared" si="564"/>
        <v>96.619249999999539</v>
      </c>
    </row>
    <row r="5612" spans="12:18" hidden="1">
      <c r="L5612" s="71"/>
      <c r="M5612" s="48">
        <v>167.8</v>
      </c>
      <c r="N5612" s="49">
        <f t="shared" si="563"/>
        <v>92.639000000000181</v>
      </c>
      <c r="O5612" s="49">
        <f t="shared" si="563"/>
        <v>93.839000000000183</v>
      </c>
      <c r="P5612" s="49">
        <f t="shared" si="563"/>
        <v>94.939000000000192</v>
      </c>
      <c r="Q5612" s="49">
        <f t="shared" si="563"/>
        <v>95.839000000000183</v>
      </c>
      <c r="R5612" s="49">
        <f t="shared" si="564"/>
        <v>96.619499999999533</v>
      </c>
    </row>
    <row r="5613" spans="12:18" hidden="1">
      <c r="L5613" s="71"/>
      <c r="M5613" s="48">
        <v>167.9</v>
      </c>
      <c r="N5613" s="49">
        <f t="shared" si="563"/>
        <v>92.639500000000183</v>
      </c>
      <c r="O5613" s="49">
        <f t="shared" si="563"/>
        <v>93.839500000000186</v>
      </c>
      <c r="P5613" s="49">
        <f t="shared" si="563"/>
        <v>94.939500000000194</v>
      </c>
      <c r="Q5613" s="49">
        <f t="shared" si="563"/>
        <v>95.839500000000186</v>
      </c>
      <c r="R5613" s="49">
        <f t="shared" si="564"/>
        <v>96.619749999999527</v>
      </c>
    </row>
    <row r="5614" spans="12:18" hidden="1">
      <c r="L5614" s="71"/>
      <c r="M5614" s="48">
        <v>168</v>
      </c>
      <c r="N5614" s="49">
        <f t="shared" si="563"/>
        <v>92.640000000000185</v>
      </c>
      <c r="O5614" s="49">
        <f t="shared" si="563"/>
        <v>93.840000000000188</v>
      </c>
      <c r="P5614" s="49">
        <f t="shared" si="563"/>
        <v>94.940000000000197</v>
      </c>
      <c r="Q5614" s="49">
        <f t="shared" si="563"/>
        <v>95.840000000000188</v>
      </c>
      <c r="R5614" s="49">
        <f t="shared" si="564"/>
        <v>96.619999999999521</v>
      </c>
    </row>
    <row r="5615" spans="12:18" hidden="1">
      <c r="L5615" s="71"/>
      <c r="M5615" s="48">
        <v>168.1</v>
      </c>
      <c r="N5615" s="49">
        <f t="shared" si="563"/>
        <v>92.640500000000188</v>
      </c>
      <c r="O5615" s="49">
        <f t="shared" si="563"/>
        <v>93.840500000000191</v>
      </c>
      <c r="P5615" s="49">
        <f t="shared" si="563"/>
        <v>94.940500000000199</v>
      </c>
      <c r="Q5615" s="49">
        <f t="shared" si="563"/>
        <v>95.840500000000191</v>
      </c>
      <c r="R5615" s="49">
        <f t="shared" si="564"/>
        <v>96.620249999999515</v>
      </c>
    </row>
    <row r="5616" spans="12:18" hidden="1">
      <c r="L5616" s="71"/>
      <c r="M5616" s="48">
        <v>168.2</v>
      </c>
      <c r="N5616" s="49">
        <f t="shared" ref="N5616:Q5631" si="565">N5615+0.0005</f>
        <v>92.64100000000019</v>
      </c>
      <c r="O5616" s="49">
        <f t="shared" si="565"/>
        <v>93.841000000000193</v>
      </c>
      <c r="P5616" s="49">
        <f t="shared" si="565"/>
        <v>94.941000000000201</v>
      </c>
      <c r="Q5616" s="49">
        <f t="shared" si="565"/>
        <v>95.841000000000193</v>
      </c>
      <c r="R5616" s="49">
        <f t="shared" si="564"/>
        <v>96.62049999999951</v>
      </c>
    </row>
    <row r="5617" spans="12:18" hidden="1">
      <c r="L5617" s="71"/>
      <c r="M5617" s="48">
        <v>168.3</v>
      </c>
      <c r="N5617" s="49">
        <f t="shared" si="565"/>
        <v>92.641500000000192</v>
      </c>
      <c r="O5617" s="49">
        <f t="shared" si="565"/>
        <v>93.841500000000195</v>
      </c>
      <c r="P5617" s="49">
        <f t="shared" si="565"/>
        <v>94.941500000000204</v>
      </c>
      <c r="Q5617" s="49">
        <f t="shared" si="565"/>
        <v>95.841500000000195</v>
      </c>
      <c r="R5617" s="49">
        <f t="shared" si="564"/>
        <v>96.620749999999504</v>
      </c>
    </row>
    <row r="5618" spans="12:18" hidden="1">
      <c r="L5618" s="71"/>
      <c r="M5618" s="48">
        <v>168.4</v>
      </c>
      <c r="N5618" s="49">
        <f t="shared" si="565"/>
        <v>92.642000000000195</v>
      </c>
      <c r="O5618" s="49">
        <f t="shared" si="565"/>
        <v>93.842000000000198</v>
      </c>
      <c r="P5618" s="49">
        <f t="shared" si="565"/>
        <v>94.942000000000206</v>
      </c>
      <c r="Q5618" s="49">
        <f t="shared" si="565"/>
        <v>95.842000000000198</v>
      </c>
      <c r="R5618" s="49">
        <f t="shared" si="564"/>
        <v>96.620999999999498</v>
      </c>
    </row>
    <row r="5619" spans="12:18" hidden="1">
      <c r="L5619" s="71"/>
      <c r="M5619" s="48">
        <v>168.5</v>
      </c>
      <c r="N5619" s="49">
        <f t="shared" si="565"/>
        <v>92.642500000000197</v>
      </c>
      <c r="O5619" s="49">
        <f t="shared" si="565"/>
        <v>93.8425000000002</v>
      </c>
      <c r="P5619" s="49">
        <f t="shared" si="565"/>
        <v>94.942500000000209</v>
      </c>
      <c r="Q5619" s="49">
        <f t="shared" si="565"/>
        <v>95.8425000000002</v>
      </c>
      <c r="R5619" s="49">
        <f t="shared" si="564"/>
        <v>96.621249999999492</v>
      </c>
    </row>
    <row r="5620" spans="12:18" hidden="1">
      <c r="L5620" s="71"/>
      <c r="M5620" s="48">
        <v>168.6</v>
      </c>
      <c r="N5620" s="49">
        <f t="shared" si="565"/>
        <v>92.6430000000002</v>
      </c>
      <c r="O5620" s="49">
        <f t="shared" si="565"/>
        <v>93.843000000000202</v>
      </c>
      <c r="P5620" s="49">
        <f t="shared" si="565"/>
        <v>94.943000000000211</v>
      </c>
      <c r="Q5620" s="49">
        <f t="shared" si="565"/>
        <v>95.843000000000202</v>
      </c>
      <c r="R5620" s="49">
        <f t="shared" si="564"/>
        <v>96.621499999999486</v>
      </c>
    </row>
    <row r="5621" spans="12:18" hidden="1">
      <c r="L5621" s="71"/>
      <c r="M5621" s="48">
        <v>168.7</v>
      </c>
      <c r="N5621" s="49">
        <f t="shared" si="565"/>
        <v>92.643500000000202</v>
      </c>
      <c r="O5621" s="49">
        <f t="shared" si="565"/>
        <v>93.843500000000205</v>
      </c>
      <c r="P5621" s="49">
        <f t="shared" si="565"/>
        <v>94.943500000000213</v>
      </c>
      <c r="Q5621" s="49">
        <f t="shared" si="565"/>
        <v>95.843500000000205</v>
      </c>
      <c r="R5621" s="49">
        <f t="shared" si="564"/>
        <v>96.62174999999948</v>
      </c>
    </row>
    <row r="5622" spans="12:18" hidden="1">
      <c r="L5622" s="71"/>
      <c r="M5622" s="48">
        <v>168.8</v>
      </c>
      <c r="N5622" s="49">
        <f t="shared" si="565"/>
        <v>92.644000000000204</v>
      </c>
      <c r="O5622" s="49">
        <f t="shared" si="565"/>
        <v>93.844000000000207</v>
      </c>
      <c r="P5622" s="49">
        <f t="shared" si="565"/>
        <v>94.944000000000216</v>
      </c>
      <c r="Q5622" s="49">
        <f t="shared" si="565"/>
        <v>95.844000000000207</v>
      </c>
      <c r="R5622" s="49">
        <f t="shared" si="564"/>
        <v>96.621999999999474</v>
      </c>
    </row>
    <row r="5623" spans="12:18" hidden="1">
      <c r="L5623" s="71"/>
      <c r="M5623" s="48">
        <v>168.9</v>
      </c>
      <c r="N5623" s="49">
        <f t="shared" si="565"/>
        <v>92.644500000000207</v>
      </c>
      <c r="O5623" s="49">
        <f t="shared" si="565"/>
        <v>93.84450000000021</v>
      </c>
      <c r="P5623" s="49">
        <f t="shared" si="565"/>
        <v>94.944500000000218</v>
      </c>
      <c r="Q5623" s="49">
        <f t="shared" si="565"/>
        <v>95.84450000000021</v>
      </c>
      <c r="R5623" s="49">
        <f t="shared" si="564"/>
        <v>96.622249999999468</v>
      </c>
    </row>
    <row r="5624" spans="12:18" hidden="1">
      <c r="L5624" s="71"/>
      <c r="M5624" s="48">
        <v>169</v>
      </c>
      <c r="N5624" s="49">
        <f t="shared" si="565"/>
        <v>92.645000000000209</v>
      </c>
      <c r="O5624" s="49">
        <f t="shared" si="565"/>
        <v>93.845000000000212</v>
      </c>
      <c r="P5624" s="49">
        <f t="shared" si="565"/>
        <v>94.945000000000221</v>
      </c>
      <c r="Q5624" s="49">
        <f t="shared" si="565"/>
        <v>95.845000000000212</v>
      </c>
      <c r="R5624" s="49">
        <f t="shared" si="564"/>
        <v>96.622499999999462</v>
      </c>
    </row>
    <row r="5625" spans="12:18" hidden="1">
      <c r="L5625" s="71"/>
      <c r="M5625" s="48">
        <v>169.1</v>
      </c>
      <c r="N5625" s="49">
        <f t="shared" si="565"/>
        <v>92.645500000000212</v>
      </c>
      <c r="O5625" s="49">
        <f t="shared" si="565"/>
        <v>93.845500000000214</v>
      </c>
      <c r="P5625" s="49">
        <f t="shared" si="565"/>
        <v>94.945500000000223</v>
      </c>
      <c r="Q5625" s="49">
        <f t="shared" si="565"/>
        <v>95.845500000000214</v>
      </c>
      <c r="R5625" s="49">
        <f t="shared" si="564"/>
        <v>96.622749999999456</v>
      </c>
    </row>
    <row r="5626" spans="12:18" hidden="1">
      <c r="L5626" s="71"/>
      <c r="M5626" s="48">
        <v>169.2</v>
      </c>
      <c r="N5626" s="49">
        <f t="shared" si="565"/>
        <v>92.646000000000214</v>
      </c>
      <c r="O5626" s="49">
        <f t="shared" si="565"/>
        <v>93.846000000000217</v>
      </c>
      <c r="P5626" s="49">
        <f t="shared" si="565"/>
        <v>94.946000000000225</v>
      </c>
      <c r="Q5626" s="49">
        <f t="shared" si="565"/>
        <v>95.846000000000217</v>
      </c>
      <c r="R5626" s="49">
        <f t="shared" si="564"/>
        <v>96.62299999999945</v>
      </c>
    </row>
    <row r="5627" spans="12:18" hidden="1">
      <c r="L5627" s="71"/>
      <c r="M5627" s="48">
        <v>169.3</v>
      </c>
      <c r="N5627" s="49">
        <f t="shared" si="565"/>
        <v>92.646500000000216</v>
      </c>
      <c r="O5627" s="49">
        <f t="shared" si="565"/>
        <v>93.846500000000219</v>
      </c>
      <c r="P5627" s="49">
        <f t="shared" si="565"/>
        <v>94.946500000000228</v>
      </c>
      <c r="Q5627" s="49">
        <f t="shared" si="565"/>
        <v>95.846500000000219</v>
      </c>
      <c r="R5627" s="49">
        <f t="shared" si="564"/>
        <v>96.623249999999445</v>
      </c>
    </row>
    <row r="5628" spans="12:18" hidden="1">
      <c r="L5628" s="71"/>
      <c r="M5628" s="48">
        <v>169.4</v>
      </c>
      <c r="N5628" s="49">
        <f t="shared" si="565"/>
        <v>92.647000000000219</v>
      </c>
      <c r="O5628" s="49">
        <f t="shared" si="565"/>
        <v>93.847000000000222</v>
      </c>
      <c r="P5628" s="49">
        <f t="shared" si="565"/>
        <v>94.94700000000023</v>
      </c>
      <c r="Q5628" s="49">
        <f t="shared" si="565"/>
        <v>95.847000000000222</v>
      </c>
      <c r="R5628" s="49">
        <f t="shared" si="564"/>
        <v>96.623499999999439</v>
      </c>
    </row>
    <row r="5629" spans="12:18" hidden="1">
      <c r="L5629" s="71"/>
      <c r="M5629" s="48">
        <v>169.5</v>
      </c>
      <c r="N5629" s="49">
        <f t="shared" si="565"/>
        <v>92.647500000000221</v>
      </c>
      <c r="O5629" s="49">
        <f t="shared" si="565"/>
        <v>93.847500000000224</v>
      </c>
      <c r="P5629" s="49">
        <f t="shared" si="565"/>
        <v>94.947500000000232</v>
      </c>
      <c r="Q5629" s="49">
        <f t="shared" si="565"/>
        <v>95.847500000000224</v>
      </c>
      <c r="R5629" s="49">
        <f t="shared" si="564"/>
        <v>96.623749999999433</v>
      </c>
    </row>
    <row r="5630" spans="12:18" hidden="1">
      <c r="L5630" s="71"/>
      <c r="M5630" s="48">
        <v>169.6</v>
      </c>
      <c r="N5630" s="49">
        <f t="shared" si="565"/>
        <v>92.648000000000224</v>
      </c>
      <c r="O5630" s="49">
        <f t="shared" si="565"/>
        <v>93.848000000000226</v>
      </c>
      <c r="P5630" s="49">
        <f t="shared" si="565"/>
        <v>94.948000000000235</v>
      </c>
      <c r="Q5630" s="49">
        <f t="shared" si="565"/>
        <v>95.848000000000226</v>
      </c>
      <c r="R5630" s="49">
        <f t="shared" si="564"/>
        <v>96.623999999999427</v>
      </c>
    </row>
    <row r="5631" spans="12:18" hidden="1">
      <c r="L5631" s="71"/>
      <c r="M5631" s="48">
        <v>169.7</v>
      </c>
      <c r="N5631" s="49">
        <f t="shared" si="565"/>
        <v>92.648500000000226</v>
      </c>
      <c r="O5631" s="49">
        <f t="shared" si="565"/>
        <v>93.848500000000229</v>
      </c>
      <c r="P5631" s="49">
        <f t="shared" si="565"/>
        <v>94.948500000000237</v>
      </c>
      <c r="Q5631" s="49">
        <f t="shared" si="565"/>
        <v>95.848500000000229</v>
      </c>
      <c r="R5631" s="49">
        <f t="shared" si="564"/>
        <v>96.624249999999421</v>
      </c>
    </row>
    <row r="5632" spans="12:18" hidden="1">
      <c r="L5632" s="71"/>
      <c r="M5632" s="48">
        <v>169.8</v>
      </c>
      <c r="N5632" s="49">
        <f t="shared" ref="N5632:Q5647" si="566">N5631+0.0005</f>
        <v>92.649000000000228</v>
      </c>
      <c r="O5632" s="49">
        <f t="shared" si="566"/>
        <v>93.849000000000231</v>
      </c>
      <c r="P5632" s="49">
        <f t="shared" si="566"/>
        <v>94.94900000000024</v>
      </c>
      <c r="Q5632" s="49">
        <f t="shared" si="566"/>
        <v>95.849000000000231</v>
      </c>
      <c r="R5632" s="49">
        <f t="shared" si="564"/>
        <v>96.624499999999415</v>
      </c>
    </row>
    <row r="5633" spans="12:18" hidden="1">
      <c r="L5633" s="71"/>
      <c r="M5633" s="48">
        <v>169.9</v>
      </c>
      <c r="N5633" s="49">
        <f t="shared" si="566"/>
        <v>92.649500000000231</v>
      </c>
      <c r="O5633" s="49">
        <f t="shared" si="566"/>
        <v>93.849500000000234</v>
      </c>
      <c r="P5633" s="49">
        <f t="shared" si="566"/>
        <v>94.949500000000242</v>
      </c>
      <c r="Q5633" s="49">
        <f t="shared" si="566"/>
        <v>95.849500000000234</v>
      </c>
      <c r="R5633" s="49">
        <f t="shared" si="564"/>
        <v>96.624749999999409</v>
      </c>
    </row>
    <row r="5634" spans="12:18" hidden="1">
      <c r="L5634" s="71"/>
      <c r="M5634" s="48">
        <v>170</v>
      </c>
      <c r="N5634" s="49">
        <f t="shared" si="566"/>
        <v>92.650000000000233</v>
      </c>
      <c r="O5634" s="49">
        <f t="shared" si="566"/>
        <v>93.850000000000236</v>
      </c>
      <c r="P5634" s="49">
        <f t="shared" si="566"/>
        <v>94.950000000000244</v>
      </c>
      <c r="Q5634" s="49">
        <f t="shared" si="566"/>
        <v>95.850000000000236</v>
      </c>
      <c r="R5634" s="49">
        <f t="shared" si="564"/>
        <v>96.624999999999403</v>
      </c>
    </row>
    <row r="5635" spans="12:18" hidden="1">
      <c r="L5635" s="71"/>
      <c r="M5635" s="48">
        <v>170.1</v>
      </c>
      <c r="N5635" s="49">
        <f t="shared" si="566"/>
        <v>92.650500000000235</v>
      </c>
      <c r="O5635" s="49">
        <f t="shared" si="566"/>
        <v>93.850500000000238</v>
      </c>
      <c r="P5635" s="49">
        <f t="shared" si="566"/>
        <v>94.950500000000247</v>
      </c>
      <c r="Q5635" s="49">
        <f t="shared" si="566"/>
        <v>95.850500000000238</v>
      </c>
      <c r="R5635" s="49">
        <f t="shared" si="564"/>
        <v>96.625249999999397</v>
      </c>
    </row>
    <row r="5636" spans="12:18" hidden="1">
      <c r="L5636" s="71"/>
      <c r="M5636" s="48">
        <v>170.2</v>
      </c>
      <c r="N5636" s="49">
        <f t="shared" si="566"/>
        <v>92.651000000000238</v>
      </c>
      <c r="O5636" s="49">
        <f t="shared" si="566"/>
        <v>93.851000000000241</v>
      </c>
      <c r="P5636" s="49">
        <f t="shared" si="566"/>
        <v>94.951000000000249</v>
      </c>
      <c r="Q5636" s="49">
        <f t="shared" si="566"/>
        <v>95.851000000000241</v>
      </c>
      <c r="R5636" s="49">
        <f t="shared" si="564"/>
        <v>96.625499999999391</v>
      </c>
    </row>
    <row r="5637" spans="12:18" hidden="1">
      <c r="L5637" s="71"/>
      <c r="M5637" s="48">
        <v>170.3</v>
      </c>
      <c r="N5637" s="49">
        <f t="shared" si="566"/>
        <v>92.65150000000024</v>
      </c>
      <c r="O5637" s="49">
        <f t="shared" si="566"/>
        <v>93.851500000000243</v>
      </c>
      <c r="P5637" s="49">
        <f t="shared" si="566"/>
        <v>94.951500000000252</v>
      </c>
      <c r="Q5637" s="49">
        <f t="shared" si="566"/>
        <v>95.851500000000243</v>
      </c>
      <c r="R5637" s="49">
        <f t="shared" si="564"/>
        <v>96.625749999999385</v>
      </c>
    </row>
    <row r="5638" spans="12:18" hidden="1">
      <c r="L5638" s="71"/>
      <c r="M5638" s="48">
        <v>170.4</v>
      </c>
      <c r="N5638" s="49">
        <f t="shared" si="566"/>
        <v>92.652000000000243</v>
      </c>
      <c r="O5638" s="49">
        <f t="shared" si="566"/>
        <v>93.852000000000245</v>
      </c>
      <c r="P5638" s="49">
        <f t="shared" si="566"/>
        <v>94.952000000000254</v>
      </c>
      <c r="Q5638" s="49">
        <f t="shared" si="566"/>
        <v>95.852000000000245</v>
      </c>
      <c r="R5638" s="49">
        <f t="shared" si="564"/>
        <v>96.625999999999379</v>
      </c>
    </row>
    <row r="5639" spans="12:18" hidden="1">
      <c r="L5639" s="71"/>
      <c r="M5639" s="48">
        <v>170.5</v>
      </c>
      <c r="N5639" s="49">
        <f t="shared" si="566"/>
        <v>92.652500000000245</v>
      </c>
      <c r="O5639" s="49">
        <f t="shared" si="566"/>
        <v>93.852500000000248</v>
      </c>
      <c r="P5639" s="49">
        <f t="shared" si="566"/>
        <v>94.952500000000256</v>
      </c>
      <c r="Q5639" s="49">
        <f t="shared" si="566"/>
        <v>95.852500000000248</v>
      </c>
      <c r="R5639" s="49">
        <f t="shared" si="564"/>
        <v>96.626249999999374</v>
      </c>
    </row>
    <row r="5640" spans="12:18" hidden="1">
      <c r="L5640" s="71"/>
      <c r="M5640" s="48">
        <v>170.6</v>
      </c>
      <c r="N5640" s="49">
        <f t="shared" si="566"/>
        <v>92.653000000000247</v>
      </c>
      <c r="O5640" s="49">
        <f t="shared" si="566"/>
        <v>93.85300000000025</v>
      </c>
      <c r="P5640" s="49">
        <f t="shared" si="566"/>
        <v>94.953000000000259</v>
      </c>
      <c r="Q5640" s="49">
        <f t="shared" si="566"/>
        <v>95.85300000000025</v>
      </c>
      <c r="R5640" s="49">
        <f t="shared" si="564"/>
        <v>96.626499999999368</v>
      </c>
    </row>
    <row r="5641" spans="12:18" hidden="1">
      <c r="L5641" s="71"/>
      <c r="M5641" s="48">
        <v>170.7</v>
      </c>
      <c r="N5641" s="49">
        <f t="shared" si="566"/>
        <v>92.65350000000025</v>
      </c>
      <c r="O5641" s="49">
        <f t="shared" si="566"/>
        <v>93.853500000000253</v>
      </c>
      <c r="P5641" s="49">
        <f t="shared" si="566"/>
        <v>94.953500000000261</v>
      </c>
      <c r="Q5641" s="49">
        <f t="shared" si="566"/>
        <v>95.853500000000253</v>
      </c>
      <c r="R5641" s="49">
        <f t="shared" si="564"/>
        <v>96.626749999999362</v>
      </c>
    </row>
    <row r="5642" spans="12:18" hidden="1">
      <c r="L5642" s="71"/>
      <c r="M5642" s="48">
        <v>170.8</v>
      </c>
      <c r="N5642" s="49">
        <f t="shared" si="566"/>
        <v>92.654000000000252</v>
      </c>
      <c r="O5642" s="49">
        <f t="shared" si="566"/>
        <v>93.854000000000255</v>
      </c>
      <c r="P5642" s="49">
        <f t="shared" si="566"/>
        <v>94.954000000000264</v>
      </c>
      <c r="Q5642" s="49">
        <f t="shared" si="566"/>
        <v>95.854000000000255</v>
      </c>
      <c r="R5642" s="49">
        <f t="shared" si="564"/>
        <v>96.626999999999356</v>
      </c>
    </row>
    <row r="5643" spans="12:18" hidden="1">
      <c r="L5643" s="71"/>
      <c r="M5643" s="48">
        <v>170.9</v>
      </c>
      <c r="N5643" s="49">
        <f t="shared" si="566"/>
        <v>92.654500000000255</v>
      </c>
      <c r="O5643" s="49">
        <f t="shared" si="566"/>
        <v>93.854500000000257</v>
      </c>
      <c r="P5643" s="49">
        <f t="shared" si="566"/>
        <v>94.954500000000266</v>
      </c>
      <c r="Q5643" s="49">
        <f t="shared" si="566"/>
        <v>95.854500000000257</v>
      </c>
      <c r="R5643" s="49">
        <f t="shared" si="564"/>
        <v>96.62724999999935</v>
      </c>
    </row>
    <row r="5644" spans="12:18" hidden="1">
      <c r="L5644" s="71"/>
      <c r="M5644" s="48">
        <v>171</v>
      </c>
      <c r="N5644" s="49">
        <f t="shared" si="566"/>
        <v>92.655000000000257</v>
      </c>
      <c r="O5644" s="49">
        <f t="shared" si="566"/>
        <v>93.85500000000026</v>
      </c>
      <c r="P5644" s="49">
        <f t="shared" si="566"/>
        <v>94.955000000000268</v>
      </c>
      <c r="Q5644" s="49">
        <f t="shared" si="566"/>
        <v>95.85500000000026</v>
      </c>
      <c r="R5644" s="49">
        <f t="shared" si="564"/>
        <v>96.627499999999344</v>
      </c>
    </row>
    <row r="5645" spans="12:18" hidden="1">
      <c r="L5645" s="71"/>
      <c r="M5645" s="48">
        <v>171.1</v>
      </c>
      <c r="N5645" s="49">
        <f t="shared" si="566"/>
        <v>92.655500000000259</v>
      </c>
      <c r="O5645" s="49">
        <f t="shared" si="566"/>
        <v>93.855500000000262</v>
      </c>
      <c r="P5645" s="49">
        <f t="shared" si="566"/>
        <v>94.955500000000271</v>
      </c>
      <c r="Q5645" s="49">
        <f t="shared" si="566"/>
        <v>95.855500000000262</v>
      </c>
      <c r="R5645" s="49">
        <f t="shared" si="564"/>
        <v>96.627749999999338</v>
      </c>
    </row>
    <row r="5646" spans="12:18" hidden="1">
      <c r="L5646" s="71"/>
      <c r="M5646" s="48">
        <v>171.2</v>
      </c>
      <c r="N5646" s="49">
        <f t="shared" si="566"/>
        <v>92.656000000000262</v>
      </c>
      <c r="O5646" s="49">
        <f t="shared" si="566"/>
        <v>93.856000000000265</v>
      </c>
      <c r="P5646" s="49">
        <f t="shared" si="566"/>
        <v>94.956000000000273</v>
      </c>
      <c r="Q5646" s="49">
        <f t="shared" si="566"/>
        <v>95.856000000000265</v>
      </c>
      <c r="R5646" s="49">
        <f t="shared" si="564"/>
        <v>96.627999999999332</v>
      </c>
    </row>
    <row r="5647" spans="12:18" hidden="1">
      <c r="L5647" s="71"/>
      <c r="M5647" s="48">
        <v>171.3</v>
      </c>
      <c r="N5647" s="49">
        <f t="shared" si="566"/>
        <v>92.656500000000264</v>
      </c>
      <c r="O5647" s="49">
        <f t="shared" si="566"/>
        <v>93.856500000000267</v>
      </c>
      <c r="P5647" s="49">
        <f t="shared" si="566"/>
        <v>94.956500000000275</v>
      </c>
      <c r="Q5647" s="49">
        <f t="shared" si="566"/>
        <v>95.856500000000267</v>
      </c>
      <c r="R5647" s="49">
        <f t="shared" si="564"/>
        <v>96.628249999999326</v>
      </c>
    </row>
    <row r="5648" spans="12:18" hidden="1">
      <c r="L5648" s="71"/>
      <c r="M5648" s="48">
        <v>171.4</v>
      </c>
      <c r="N5648" s="49">
        <f t="shared" ref="N5648:Q5663" si="567">N5647+0.0005</f>
        <v>92.657000000000266</v>
      </c>
      <c r="O5648" s="49">
        <f t="shared" si="567"/>
        <v>93.857000000000269</v>
      </c>
      <c r="P5648" s="49">
        <f t="shared" si="567"/>
        <v>94.957000000000278</v>
      </c>
      <c r="Q5648" s="49">
        <f t="shared" si="567"/>
        <v>95.857000000000269</v>
      </c>
      <c r="R5648" s="49">
        <f t="shared" si="564"/>
        <v>96.62849999999932</v>
      </c>
    </row>
    <row r="5649" spans="12:18" hidden="1">
      <c r="L5649" s="71"/>
      <c r="M5649" s="48">
        <v>171.5</v>
      </c>
      <c r="N5649" s="49">
        <f t="shared" si="567"/>
        <v>92.657500000000269</v>
      </c>
      <c r="O5649" s="49">
        <f t="shared" si="567"/>
        <v>93.857500000000272</v>
      </c>
      <c r="P5649" s="49">
        <f t="shared" si="567"/>
        <v>94.95750000000028</v>
      </c>
      <c r="Q5649" s="49">
        <f t="shared" si="567"/>
        <v>95.857500000000272</v>
      </c>
      <c r="R5649" s="49">
        <f t="shared" si="564"/>
        <v>96.628749999999314</v>
      </c>
    </row>
    <row r="5650" spans="12:18" hidden="1">
      <c r="L5650" s="71"/>
      <c r="M5650" s="48">
        <v>171.6</v>
      </c>
      <c r="N5650" s="49">
        <f t="shared" si="567"/>
        <v>92.658000000000271</v>
      </c>
      <c r="O5650" s="49">
        <f t="shared" si="567"/>
        <v>93.858000000000274</v>
      </c>
      <c r="P5650" s="49">
        <f t="shared" si="567"/>
        <v>94.958000000000283</v>
      </c>
      <c r="Q5650" s="49">
        <f t="shared" si="567"/>
        <v>95.858000000000274</v>
      </c>
      <c r="R5650" s="49">
        <f t="shared" si="564"/>
        <v>96.628999999999309</v>
      </c>
    </row>
    <row r="5651" spans="12:18" hidden="1">
      <c r="L5651" s="71"/>
      <c r="M5651" s="48">
        <v>171.7</v>
      </c>
      <c r="N5651" s="49">
        <f t="shared" si="567"/>
        <v>92.658500000000274</v>
      </c>
      <c r="O5651" s="49">
        <f t="shared" si="567"/>
        <v>93.858500000000276</v>
      </c>
      <c r="P5651" s="49">
        <f t="shared" si="567"/>
        <v>94.958500000000285</v>
      </c>
      <c r="Q5651" s="49">
        <f t="shared" si="567"/>
        <v>95.858500000000276</v>
      </c>
      <c r="R5651" s="49">
        <f t="shared" si="564"/>
        <v>96.629249999999303</v>
      </c>
    </row>
    <row r="5652" spans="12:18" hidden="1">
      <c r="L5652" s="71"/>
      <c r="M5652" s="48">
        <v>171.8</v>
      </c>
      <c r="N5652" s="49">
        <f t="shared" si="567"/>
        <v>92.659000000000276</v>
      </c>
      <c r="O5652" s="49">
        <f t="shared" si="567"/>
        <v>93.859000000000279</v>
      </c>
      <c r="P5652" s="49">
        <f t="shared" si="567"/>
        <v>94.959000000000287</v>
      </c>
      <c r="Q5652" s="49">
        <f t="shared" si="567"/>
        <v>95.859000000000279</v>
      </c>
      <c r="R5652" s="49">
        <f t="shared" si="564"/>
        <v>96.629499999999297</v>
      </c>
    </row>
    <row r="5653" spans="12:18" hidden="1">
      <c r="L5653" s="71"/>
      <c r="M5653" s="48">
        <v>171.9</v>
      </c>
      <c r="N5653" s="49">
        <f t="shared" si="567"/>
        <v>92.659500000000278</v>
      </c>
      <c r="O5653" s="49">
        <f t="shared" si="567"/>
        <v>93.859500000000281</v>
      </c>
      <c r="P5653" s="49">
        <f t="shared" si="567"/>
        <v>94.95950000000029</v>
      </c>
      <c r="Q5653" s="49">
        <f t="shared" si="567"/>
        <v>95.859500000000281</v>
      </c>
      <c r="R5653" s="49">
        <f t="shared" si="564"/>
        <v>96.629749999999291</v>
      </c>
    </row>
    <row r="5654" spans="12:18" hidden="1">
      <c r="L5654" s="71"/>
      <c r="M5654" s="48">
        <v>172</v>
      </c>
      <c r="N5654" s="49">
        <f t="shared" si="567"/>
        <v>92.660000000000281</v>
      </c>
      <c r="O5654" s="49">
        <f t="shared" si="567"/>
        <v>93.860000000000284</v>
      </c>
      <c r="P5654" s="49">
        <f t="shared" si="567"/>
        <v>94.960000000000292</v>
      </c>
      <c r="Q5654" s="49">
        <f t="shared" si="567"/>
        <v>95.860000000000284</v>
      </c>
      <c r="R5654" s="49">
        <f t="shared" si="564"/>
        <v>96.629999999999285</v>
      </c>
    </row>
    <row r="5655" spans="12:18" hidden="1">
      <c r="L5655" s="71"/>
      <c r="M5655" s="48">
        <v>172.1</v>
      </c>
      <c r="N5655" s="49">
        <f t="shared" si="567"/>
        <v>92.660500000000283</v>
      </c>
      <c r="O5655" s="49">
        <f t="shared" si="567"/>
        <v>93.860500000000286</v>
      </c>
      <c r="P5655" s="49">
        <f t="shared" si="567"/>
        <v>94.960500000000295</v>
      </c>
      <c r="Q5655" s="49">
        <f t="shared" si="567"/>
        <v>95.860500000000286</v>
      </c>
      <c r="R5655" s="49">
        <f t="shared" si="564"/>
        <v>96.630249999999279</v>
      </c>
    </row>
    <row r="5656" spans="12:18" hidden="1">
      <c r="L5656" s="71"/>
      <c r="M5656" s="48">
        <v>172.2</v>
      </c>
      <c r="N5656" s="49">
        <f t="shared" si="567"/>
        <v>92.661000000000286</v>
      </c>
      <c r="O5656" s="49">
        <f t="shared" si="567"/>
        <v>93.861000000000288</v>
      </c>
      <c r="P5656" s="49">
        <f t="shared" si="567"/>
        <v>94.961000000000297</v>
      </c>
      <c r="Q5656" s="49">
        <f t="shared" si="567"/>
        <v>95.861000000000288</v>
      </c>
      <c r="R5656" s="49">
        <f t="shared" si="564"/>
        <v>96.630499999999273</v>
      </c>
    </row>
    <row r="5657" spans="12:18" hidden="1">
      <c r="L5657" s="71"/>
      <c r="M5657" s="48">
        <v>172.3</v>
      </c>
      <c r="N5657" s="49">
        <f t="shared" si="567"/>
        <v>92.661500000000288</v>
      </c>
      <c r="O5657" s="49">
        <f t="shared" si="567"/>
        <v>93.861500000000291</v>
      </c>
      <c r="P5657" s="49">
        <f t="shared" si="567"/>
        <v>94.961500000000299</v>
      </c>
      <c r="Q5657" s="49">
        <f t="shared" si="567"/>
        <v>95.861500000000291</v>
      </c>
      <c r="R5657" s="49">
        <f t="shared" si="564"/>
        <v>96.630749999999267</v>
      </c>
    </row>
    <row r="5658" spans="12:18" hidden="1">
      <c r="L5658" s="71"/>
      <c r="M5658" s="48">
        <v>172.4</v>
      </c>
      <c r="N5658" s="49">
        <f t="shared" si="567"/>
        <v>92.66200000000029</v>
      </c>
      <c r="O5658" s="49">
        <f t="shared" si="567"/>
        <v>93.862000000000293</v>
      </c>
      <c r="P5658" s="49">
        <f t="shared" si="567"/>
        <v>94.962000000000302</v>
      </c>
      <c r="Q5658" s="49">
        <f t="shared" si="567"/>
        <v>95.862000000000293</v>
      </c>
      <c r="R5658" s="49">
        <f t="shared" si="564"/>
        <v>96.630999999999261</v>
      </c>
    </row>
    <row r="5659" spans="12:18" hidden="1">
      <c r="L5659" s="71"/>
      <c r="M5659" s="48">
        <v>172.5</v>
      </c>
      <c r="N5659" s="49">
        <f t="shared" si="567"/>
        <v>92.662500000000293</v>
      </c>
      <c r="O5659" s="49">
        <f t="shared" si="567"/>
        <v>93.862500000000296</v>
      </c>
      <c r="P5659" s="49">
        <f t="shared" si="567"/>
        <v>94.962500000000304</v>
      </c>
      <c r="Q5659" s="49">
        <f t="shared" si="567"/>
        <v>95.862500000000296</v>
      </c>
      <c r="R5659" s="49">
        <f t="shared" si="564"/>
        <v>96.631249999999255</v>
      </c>
    </row>
    <row r="5660" spans="12:18" hidden="1">
      <c r="L5660" s="71"/>
      <c r="M5660" s="48">
        <v>172.6</v>
      </c>
      <c r="N5660" s="49">
        <f t="shared" si="567"/>
        <v>92.663000000000295</v>
      </c>
      <c r="O5660" s="49">
        <f t="shared" si="567"/>
        <v>93.863000000000298</v>
      </c>
      <c r="P5660" s="49">
        <f t="shared" si="567"/>
        <v>94.963000000000306</v>
      </c>
      <c r="Q5660" s="49">
        <f t="shared" si="567"/>
        <v>95.863000000000298</v>
      </c>
      <c r="R5660" s="49">
        <f t="shared" si="564"/>
        <v>96.631499999999249</v>
      </c>
    </row>
    <row r="5661" spans="12:18" hidden="1">
      <c r="L5661" s="71"/>
      <c r="M5661" s="48">
        <v>172.7</v>
      </c>
      <c r="N5661" s="49">
        <f t="shared" si="567"/>
        <v>92.663500000000298</v>
      </c>
      <c r="O5661" s="49">
        <f t="shared" si="567"/>
        <v>93.8635000000003</v>
      </c>
      <c r="P5661" s="49">
        <f t="shared" si="567"/>
        <v>94.963500000000309</v>
      </c>
      <c r="Q5661" s="49">
        <f t="shared" si="567"/>
        <v>95.8635000000003</v>
      </c>
      <c r="R5661" s="49">
        <f t="shared" si="564"/>
        <v>96.631749999999244</v>
      </c>
    </row>
    <row r="5662" spans="12:18" hidden="1">
      <c r="L5662" s="71"/>
      <c r="M5662" s="48">
        <v>172.8</v>
      </c>
      <c r="N5662" s="49">
        <f t="shared" si="567"/>
        <v>92.6640000000003</v>
      </c>
      <c r="O5662" s="49">
        <f t="shared" si="567"/>
        <v>93.864000000000303</v>
      </c>
      <c r="P5662" s="49">
        <f t="shared" si="567"/>
        <v>94.964000000000311</v>
      </c>
      <c r="Q5662" s="49">
        <f t="shared" si="567"/>
        <v>95.864000000000303</v>
      </c>
      <c r="R5662" s="49">
        <f t="shared" si="564"/>
        <v>96.631999999999238</v>
      </c>
    </row>
    <row r="5663" spans="12:18" hidden="1">
      <c r="L5663" s="71"/>
      <c r="M5663" s="48">
        <v>172.9</v>
      </c>
      <c r="N5663" s="49">
        <f t="shared" si="567"/>
        <v>92.664500000000302</v>
      </c>
      <c r="O5663" s="49">
        <f t="shared" si="567"/>
        <v>93.864500000000305</v>
      </c>
      <c r="P5663" s="49">
        <f t="shared" si="567"/>
        <v>94.964500000000314</v>
      </c>
      <c r="Q5663" s="49">
        <f t="shared" si="567"/>
        <v>95.864500000000305</v>
      </c>
      <c r="R5663" s="49">
        <f t="shared" si="564"/>
        <v>96.632249999999232</v>
      </c>
    </row>
    <row r="5664" spans="12:18" hidden="1">
      <c r="L5664" s="71"/>
      <c r="M5664" s="48">
        <v>173</v>
      </c>
      <c r="N5664" s="49">
        <f t="shared" ref="N5664:Q5679" si="568">N5663+0.0005</f>
        <v>92.665000000000305</v>
      </c>
      <c r="O5664" s="49">
        <f t="shared" si="568"/>
        <v>93.865000000000308</v>
      </c>
      <c r="P5664" s="49">
        <f t="shared" si="568"/>
        <v>94.965000000000316</v>
      </c>
      <c r="Q5664" s="49">
        <f t="shared" si="568"/>
        <v>95.865000000000308</v>
      </c>
      <c r="R5664" s="49">
        <f t="shared" ref="R5664:R5727" si="569">R5663+0.00025</f>
        <v>96.632499999999226</v>
      </c>
    </row>
    <row r="5665" spans="12:18" hidden="1">
      <c r="L5665" s="71"/>
      <c r="M5665" s="48">
        <v>173.1</v>
      </c>
      <c r="N5665" s="49">
        <f t="shared" si="568"/>
        <v>92.665500000000307</v>
      </c>
      <c r="O5665" s="49">
        <f t="shared" si="568"/>
        <v>93.86550000000031</v>
      </c>
      <c r="P5665" s="49">
        <f t="shared" si="568"/>
        <v>94.965500000000318</v>
      </c>
      <c r="Q5665" s="49">
        <f t="shared" si="568"/>
        <v>95.86550000000031</v>
      </c>
      <c r="R5665" s="49">
        <f t="shared" si="569"/>
        <v>96.63274999999922</v>
      </c>
    </row>
    <row r="5666" spans="12:18" hidden="1">
      <c r="L5666" s="71"/>
      <c r="M5666" s="48">
        <v>173.2</v>
      </c>
      <c r="N5666" s="49">
        <f t="shared" si="568"/>
        <v>92.666000000000309</v>
      </c>
      <c r="O5666" s="49">
        <f t="shared" si="568"/>
        <v>93.866000000000312</v>
      </c>
      <c r="P5666" s="49">
        <f t="shared" si="568"/>
        <v>94.966000000000321</v>
      </c>
      <c r="Q5666" s="49">
        <f t="shared" si="568"/>
        <v>95.866000000000312</v>
      </c>
      <c r="R5666" s="49">
        <f t="shared" si="569"/>
        <v>96.632999999999214</v>
      </c>
    </row>
    <row r="5667" spans="12:18" hidden="1">
      <c r="L5667" s="71"/>
      <c r="M5667" s="48">
        <v>173.3</v>
      </c>
      <c r="N5667" s="49">
        <f t="shared" si="568"/>
        <v>92.666500000000312</v>
      </c>
      <c r="O5667" s="49">
        <f t="shared" si="568"/>
        <v>93.866500000000315</v>
      </c>
      <c r="P5667" s="49">
        <f t="shared" si="568"/>
        <v>94.966500000000323</v>
      </c>
      <c r="Q5667" s="49">
        <f t="shared" si="568"/>
        <v>95.866500000000315</v>
      </c>
      <c r="R5667" s="49">
        <f t="shared" si="569"/>
        <v>96.633249999999208</v>
      </c>
    </row>
    <row r="5668" spans="12:18" hidden="1">
      <c r="L5668" s="71"/>
      <c r="M5668" s="48">
        <v>173.4</v>
      </c>
      <c r="N5668" s="49">
        <f t="shared" si="568"/>
        <v>92.667000000000314</v>
      </c>
      <c r="O5668" s="49">
        <f t="shared" si="568"/>
        <v>93.867000000000317</v>
      </c>
      <c r="P5668" s="49">
        <f t="shared" si="568"/>
        <v>94.967000000000326</v>
      </c>
      <c r="Q5668" s="49">
        <f t="shared" si="568"/>
        <v>95.867000000000317</v>
      </c>
      <c r="R5668" s="49">
        <f t="shared" si="569"/>
        <v>96.633499999999202</v>
      </c>
    </row>
    <row r="5669" spans="12:18" hidden="1">
      <c r="L5669" s="71"/>
      <c r="M5669" s="48">
        <v>173.5</v>
      </c>
      <c r="N5669" s="49">
        <f t="shared" si="568"/>
        <v>92.667500000000317</v>
      </c>
      <c r="O5669" s="49">
        <f t="shared" si="568"/>
        <v>93.867500000000319</v>
      </c>
      <c r="P5669" s="49">
        <f t="shared" si="568"/>
        <v>94.967500000000328</v>
      </c>
      <c r="Q5669" s="49">
        <f t="shared" si="568"/>
        <v>95.867500000000319</v>
      </c>
      <c r="R5669" s="49">
        <f t="shared" si="569"/>
        <v>96.633749999999196</v>
      </c>
    </row>
    <row r="5670" spans="12:18" hidden="1">
      <c r="L5670" s="71"/>
      <c r="M5670" s="48">
        <v>173.6</v>
      </c>
      <c r="N5670" s="49">
        <f t="shared" si="568"/>
        <v>92.668000000000319</v>
      </c>
      <c r="O5670" s="49">
        <f t="shared" si="568"/>
        <v>93.868000000000322</v>
      </c>
      <c r="P5670" s="49">
        <f t="shared" si="568"/>
        <v>94.96800000000033</v>
      </c>
      <c r="Q5670" s="49">
        <f t="shared" si="568"/>
        <v>95.868000000000322</v>
      </c>
      <c r="R5670" s="49">
        <f t="shared" si="569"/>
        <v>96.63399999999919</v>
      </c>
    </row>
    <row r="5671" spans="12:18" hidden="1">
      <c r="L5671" s="71"/>
      <c r="M5671" s="48">
        <v>173.7</v>
      </c>
      <c r="N5671" s="49">
        <f t="shared" si="568"/>
        <v>92.668500000000321</v>
      </c>
      <c r="O5671" s="49">
        <f t="shared" si="568"/>
        <v>93.868500000000324</v>
      </c>
      <c r="P5671" s="49">
        <f t="shared" si="568"/>
        <v>94.968500000000333</v>
      </c>
      <c r="Q5671" s="49">
        <f t="shared" si="568"/>
        <v>95.868500000000324</v>
      </c>
      <c r="R5671" s="49">
        <f t="shared" si="569"/>
        <v>96.634249999999184</v>
      </c>
    </row>
    <row r="5672" spans="12:18" hidden="1">
      <c r="L5672" s="71"/>
      <c r="M5672" s="48">
        <v>173.8</v>
      </c>
      <c r="N5672" s="49">
        <f t="shared" si="568"/>
        <v>92.669000000000324</v>
      </c>
      <c r="O5672" s="49">
        <f t="shared" si="568"/>
        <v>93.869000000000327</v>
      </c>
      <c r="P5672" s="49">
        <f t="shared" si="568"/>
        <v>94.969000000000335</v>
      </c>
      <c r="Q5672" s="49">
        <f t="shared" si="568"/>
        <v>95.869000000000327</v>
      </c>
      <c r="R5672" s="49">
        <f t="shared" si="569"/>
        <v>96.634499999999178</v>
      </c>
    </row>
    <row r="5673" spans="12:18" hidden="1">
      <c r="L5673" s="71"/>
      <c r="M5673" s="48">
        <v>173.9</v>
      </c>
      <c r="N5673" s="49">
        <f t="shared" si="568"/>
        <v>92.669500000000326</v>
      </c>
      <c r="O5673" s="49">
        <f t="shared" si="568"/>
        <v>93.869500000000329</v>
      </c>
      <c r="P5673" s="49">
        <f t="shared" si="568"/>
        <v>94.969500000000338</v>
      </c>
      <c r="Q5673" s="49">
        <f t="shared" si="568"/>
        <v>95.869500000000329</v>
      </c>
      <c r="R5673" s="49">
        <f t="shared" si="569"/>
        <v>96.634749999999173</v>
      </c>
    </row>
    <row r="5674" spans="12:18" hidden="1">
      <c r="L5674" s="71"/>
      <c r="M5674" s="48">
        <v>174</v>
      </c>
      <c r="N5674" s="49">
        <f t="shared" si="568"/>
        <v>92.670000000000329</v>
      </c>
      <c r="O5674" s="49">
        <f t="shared" si="568"/>
        <v>93.870000000000331</v>
      </c>
      <c r="P5674" s="49">
        <f t="shared" si="568"/>
        <v>94.97000000000034</v>
      </c>
      <c r="Q5674" s="49">
        <f t="shared" si="568"/>
        <v>95.870000000000331</v>
      </c>
      <c r="R5674" s="49">
        <f t="shared" si="569"/>
        <v>96.634999999999167</v>
      </c>
    </row>
    <row r="5675" spans="12:18" hidden="1">
      <c r="L5675" s="71"/>
      <c r="M5675" s="48">
        <v>174.1</v>
      </c>
      <c r="N5675" s="49">
        <f t="shared" si="568"/>
        <v>92.670500000000331</v>
      </c>
      <c r="O5675" s="49">
        <f t="shared" si="568"/>
        <v>93.870500000000334</v>
      </c>
      <c r="P5675" s="49">
        <f t="shared" si="568"/>
        <v>94.970500000000342</v>
      </c>
      <c r="Q5675" s="49">
        <f t="shared" si="568"/>
        <v>95.870500000000334</v>
      </c>
      <c r="R5675" s="49">
        <f t="shared" si="569"/>
        <v>96.635249999999161</v>
      </c>
    </row>
    <row r="5676" spans="12:18" hidden="1">
      <c r="L5676" s="71"/>
      <c r="M5676" s="48">
        <v>174.2</v>
      </c>
      <c r="N5676" s="49">
        <f t="shared" si="568"/>
        <v>92.671000000000333</v>
      </c>
      <c r="O5676" s="49">
        <f t="shared" si="568"/>
        <v>93.871000000000336</v>
      </c>
      <c r="P5676" s="49">
        <f t="shared" si="568"/>
        <v>94.971000000000345</v>
      </c>
      <c r="Q5676" s="49">
        <f t="shared" si="568"/>
        <v>95.871000000000336</v>
      </c>
      <c r="R5676" s="49">
        <f t="shared" si="569"/>
        <v>96.635499999999155</v>
      </c>
    </row>
    <row r="5677" spans="12:18" hidden="1">
      <c r="L5677" s="71"/>
      <c r="M5677" s="48">
        <v>174.3</v>
      </c>
      <c r="N5677" s="49">
        <f t="shared" si="568"/>
        <v>92.671500000000336</v>
      </c>
      <c r="O5677" s="49">
        <f t="shared" si="568"/>
        <v>93.871500000000339</v>
      </c>
      <c r="P5677" s="49">
        <f t="shared" si="568"/>
        <v>94.971500000000347</v>
      </c>
      <c r="Q5677" s="49">
        <f t="shared" si="568"/>
        <v>95.871500000000339</v>
      </c>
      <c r="R5677" s="49">
        <f t="shared" si="569"/>
        <v>96.635749999999149</v>
      </c>
    </row>
    <row r="5678" spans="12:18" hidden="1">
      <c r="L5678" s="71"/>
      <c r="M5678" s="48">
        <v>174.4</v>
      </c>
      <c r="N5678" s="49">
        <f t="shared" si="568"/>
        <v>92.672000000000338</v>
      </c>
      <c r="O5678" s="49">
        <f t="shared" si="568"/>
        <v>93.872000000000341</v>
      </c>
      <c r="P5678" s="49">
        <f t="shared" si="568"/>
        <v>94.972000000000349</v>
      </c>
      <c r="Q5678" s="49">
        <f t="shared" si="568"/>
        <v>95.872000000000341</v>
      </c>
      <c r="R5678" s="49">
        <f t="shared" si="569"/>
        <v>96.635999999999143</v>
      </c>
    </row>
    <row r="5679" spans="12:18" hidden="1">
      <c r="L5679" s="71"/>
      <c r="M5679" s="48">
        <v>174.5</v>
      </c>
      <c r="N5679" s="49">
        <f t="shared" si="568"/>
        <v>92.67250000000034</v>
      </c>
      <c r="O5679" s="49">
        <f t="shared" si="568"/>
        <v>93.872500000000343</v>
      </c>
      <c r="P5679" s="49">
        <f t="shared" si="568"/>
        <v>94.972500000000352</v>
      </c>
      <c r="Q5679" s="49">
        <f t="shared" si="568"/>
        <v>95.872500000000343</v>
      </c>
      <c r="R5679" s="49">
        <f t="shared" si="569"/>
        <v>96.636249999999137</v>
      </c>
    </row>
    <row r="5680" spans="12:18" hidden="1">
      <c r="L5680" s="71"/>
      <c r="M5680" s="48">
        <v>174.6</v>
      </c>
      <c r="N5680" s="49">
        <f t="shared" ref="N5680:Q5695" si="570">N5679+0.0005</f>
        <v>92.673000000000343</v>
      </c>
      <c r="O5680" s="49">
        <f t="shared" si="570"/>
        <v>93.873000000000346</v>
      </c>
      <c r="P5680" s="49">
        <f t="shared" si="570"/>
        <v>94.973000000000354</v>
      </c>
      <c r="Q5680" s="49">
        <f t="shared" si="570"/>
        <v>95.873000000000346</v>
      </c>
      <c r="R5680" s="49">
        <f t="shared" si="569"/>
        <v>96.636499999999131</v>
      </c>
    </row>
    <row r="5681" spans="12:18" hidden="1">
      <c r="L5681" s="71"/>
      <c r="M5681" s="48">
        <v>174.7</v>
      </c>
      <c r="N5681" s="49">
        <f t="shared" si="570"/>
        <v>92.673500000000345</v>
      </c>
      <c r="O5681" s="49">
        <f t="shared" si="570"/>
        <v>93.873500000000348</v>
      </c>
      <c r="P5681" s="49">
        <f t="shared" si="570"/>
        <v>94.973500000000357</v>
      </c>
      <c r="Q5681" s="49">
        <f t="shared" si="570"/>
        <v>95.873500000000348</v>
      </c>
      <c r="R5681" s="49">
        <f t="shared" si="569"/>
        <v>96.636749999999125</v>
      </c>
    </row>
    <row r="5682" spans="12:18" hidden="1">
      <c r="L5682" s="71"/>
      <c r="M5682" s="48">
        <v>174.8</v>
      </c>
      <c r="N5682" s="49">
        <f t="shared" si="570"/>
        <v>92.674000000000348</v>
      </c>
      <c r="O5682" s="49">
        <f t="shared" si="570"/>
        <v>93.87400000000035</v>
      </c>
      <c r="P5682" s="49">
        <f t="shared" si="570"/>
        <v>94.974000000000359</v>
      </c>
      <c r="Q5682" s="49">
        <f t="shared" si="570"/>
        <v>95.87400000000035</v>
      </c>
      <c r="R5682" s="49">
        <f t="shared" si="569"/>
        <v>96.636999999999119</v>
      </c>
    </row>
    <row r="5683" spans="12:18" hidden="1">
      <c r="L5683" s="71"/>
      <c r="M5683" s="48">
        <v>174.9</v>
      </c>
      <c r="N5683" s="49">
        <f t="shared" si="570"/>
        <v>92.67450000000035</v>
      </c>
      <c r="O5683" s="49">
        <f t="shared" si="570"/>
        <v>93.874500000000353</v>
      </c>
      <c r="P5683" s="49">
        <f t="shared" si="570"/>
        <v>94.974500000000361</v>
      </c>
      <c r="Q5683" s="49">
        <f t="shared" si="570"/>
        <v>95.874500000000353</v>
      </c>
      <c r="R5683" s="49">
        <f t="shared" si="569"/>
        <v>96.637249999999113</v>
      </c>
    </row>
    <row r="5684" spans="12:18" hidden="1">
      <c r="L5684" s="71"/>
      <c r="M5684" s="48">
        <v>175</v>
      </c>
      <c r="N5684" s="49">
        <f t="shared" si="570"/>
        <v>92.675000000000352</v>
      </c>
      <c r="O5684" s="49">
        <f t="shared" si="570"/>
        <v>93.875000000000355</v>
      </c>
      <c r="P5684" s="49">
        <f t="shared" si="570"/>
        <v>94.975000000000364</v>
      </c>
      <c r="Q5684" s="49">
        <f t="shared" si="570"/>
        <v>95.875000000000355</v>
      </c>
      <c r="R5684" s="49">
        <f t="shared" si="569"/>
        <v>96.637499999999108</v>
      </c>
    </row>
    <row r="5685" spans="12:18" hidden="1">
      <c r="L5685" s="71"/>
      <c r="M5685" s="48">
        <v>175.1</v>
      </c>
      <c r="N5685" s="49">
        <f t="shared" si="570"/>
        <v>92.675500000000355</v>
      </c>
      <c r="O5685" s="49">
        <f t="shared" si="570"/>
        <v>93.875500000000358</v>
      </c>
      <c r="P5685" s="49">
        <f t="shared" si="570"/>
        <v>94.975500000000366</v>
      </c>
      <c r="Q5685" s="49">
        <f t="shared" si="570"/>
        <v>95.875500000000358</v>
      </c>
      <c r="R5685" s="49">
        <f t="shared" si="569"/>
        <v>96.637749999999102</v>
      </c>
    </row>
    <row r="5686" spans="12:18" hidden="1">
      <c r="L5686" s="71"/>
      <c r="M5686" s="48">
        <v>175.2</v>
      </c>
      <c r="N5686" s="49">
        <f t="shared" si="570"/>
        <v>92.676000000000357</v>
      </c>
      <c r="O5686" s="49">
        <f t="shared" si="570"/>
        <v>93.87600000000036</v>
      </c>
      <c r="P5686" s="49">
        <f t="shared" si="570"/>
        <v>94.976000000000369</v>
      </c>
      <c r="Q5686" s="49">
        <f t="shared" si="570"/>
        <v>95.87600000000036</v>
      </c>
      <c r="R5686" s="49">
        <f t="shared" si="569"/>
        <v>96.637999999999096</v>
      </c>
    </row>
    <row r="5687" spans="12:18" hidden="1">
      <c r="L5687" s="71"/>
      <c r="M5687" s="48">
        <v>175.3</v>
      </c>
      <c r="N5687" s="49">
        <f t="shared" si="570"/>
        <v>92.67650000000036</v>
      </c>
      <c r="O5687" s="49">
        <f t="shared" si="570"/>
        <v>93.876500000000362</v>
      </c>
      <c r="P5687" s="49">
        <f t="shared" si="570"/>
        <v>94.976500000000371</v>
      </c>
      <c r="Q5687" s="49">
        <f t="shared" si="570"/>
        <v>95.876500000000362</v>
      </c>
      <c r="R5687" s="49">
        <f t="shared" si="569"/>
        <v>96.63824999999909</v>
      </c>
    </row>
    <row r="5688" spans="12:18" hidden="1">
      <c r="L5688" s="71"/>
      <c r="M5688" s="48">
        <v>175.4</v>
      </c>
      <c r="N5688" s="49">
        <f t="shared" si="570"/>
        <v>92.677000000000362</v>
      </c>
      <c r="O5688" s="49">
        <f t="shared" si="570"/>
        <v>93.877000000000365</v>
      </c>
      <c r="P5688" s="49">
        <f t="shared" si="570"/>
        <v>94.977000000000373</v>
      </c>
      <c r="Q5688" s="49">
        <f t="shared" si="570"/>
        <v>95.877000000000365</v>
      </c>
      <c r="R5688" s="49">
        <f t="shared" si="569"/>
        <v>96.638499999999084</v>
      </c>
    </row>
    <row r="5689" spans="12:18" hidden="1">
      <c r="L5689" s="71"/>
      <c r="M5689" s="48">
        <v>175.5</v>
      </c>
      <c r="N5689" s="49">
        <f t="shared" si="570"/>
        <v>92.677500000000364</v>
      </c>
      <c r="O5689" s="49">
        <f t="shared" si="570"/>
        <v>93.877500000000367</v>
      </c>
      <c r="P5689" s="49">
        <f t="shared" si="570"/>
        <v>94.977500000000376</v>
      </c>
      <c r="Q5689" s="49">
        <f t="shared" si="570"/>
        <v>95.877500000000367</v>
      </c>
      <c r="R5689" s="49">
        <f t="shared" si="569"/>
        <v>96.638749999999078</v>
      </c>
    </row>
    <row r="5690" spans="12:18" hidden="1">
      <c r="L5690" s="71"/>
      <c r="M5690" s="48">
        <v>175.6</v>
      </c>
      <c r="N5690" s="49">
        <f t="shared" si="570"/>
        <v>92.678000000000367</v>
      </c>
      <c r="O5690" s="49">
        <f t="shared" si="570"/>
        <v>93.87800000000037</v>
      </c>
      <c r="P5690" s="49">
        <f t="shared" si="570"/>
        <v>94.978000000000378</v>
      </c>
      <c r="Q5690" s="49">
        <f t="shared" si="570"/>
        <v>95.87800000000037</v>
      </c>
      <c r="R5690" s="49">
        <f t="shared" si="569"/>
        <v>96.638999999999072</v>
      </c>
    </row>
    <row r="5691" spans="12:18" hidden="1">
      <c r="L5691" s="71"/>
      <c r="M5691" s="48">
        <v>175.7</v>
      </c>
      <c r="N5691" s="49">
        <f t="shared" si="570"/>
        <v>92.678500000000369</v>
      </c>
      <c r="O5691" s="49">
        <f t="shared" si="570"/>
        <v>93.878500000000372</v>
      </c>
      <c r="P5691" s="49">
        <f t="shared" si="570"/>
        <v>94.978500000000381</v>
      </c>
      <c r="Q5691" s="49">
        <f t="shared" si="570"/>
        <v>95.878500000000372</v>
      </c>
      <c r="R5691" s="49">
        <f t="shared" si="569"/>
        <v>96.639249999999066</v>
      </c>
    </row>
    <row r="5692" spans="12:18" hidden="1">
      <c r="L5692" s="71"/>
      <c r="M5692" s="48">
        <v>175.8</v>
      </c>
      <c r="N5692" s="49">
        <f t="shared" si="570"/>
        <v>92.679000000000372</v>
      </c>
      <c r="O5692" s="49">
        <f t="shared" si="570"/>
        <v>93.879000000000374</v>
      </c>
      <c r="P5692" s="49">
        <f t="shared" si="570"/>
        <v>94.979000000000383</v>
      </c>
      <c r="Q5692" s="49">
        <f t="shared" si="570"/>
        <v>95.879000000000374</v>
      </c>
      <c r="R5692" s="49">
        <f t="shared" si="569"/>
        <v>96.63949999999906</v>
      </c>
    </row>
    <row r="5693" spans="12:18" hidden="1">
      <c r="L5693" s="71"/>
      <c r="M5693" s="48">
        <v>175.9</v>
      </c>
      <c r="N5693" s="49">
        <f t="shared" si="570"/>
        <v>92.679500000000374</v>
      </c>
      <c r="O5693" s="49">
        <f t="shared" si="570"/>
        <v>93.879500000000377</v>
      </c>
      <c r="P5693" s="49">
        <f t="shared" si="570"/>
        <v>94.979500000000385</v>
      </c>
      <c r="Q5693" s="49">
        <f t="shared" si="570"/>
        <v>95.879500000000377</v>
      </c>
      <c r="R5693" s="49">
        <f t="shared" si="569"/>
        <v>96.639749999999054</v>
      </c>
    </row>
    <row r="5694" spans="12:18" hidden="1">
      <c r="L5694" s="71"/>
      <c r="M5694" s="48">
        <v>176</v>
      </c>
      <c r="N5694" s="49">
        <f t="shared" si="570"/>
        <v>92.680000000000376</v>
      </c>
      <c r="O5694" s="49">
        <f t="shared" si="570"/>
        <v>93.880000000000379</v>
      </c>
      <c r="P5694" s="49">
        <f t="shared" si="570"/>
        <v>94.980000000000388</v>
      </c>
      <c r="Q5694" s="49">
        <f t="shared" si="570"/>
        <v>95.880000000000379</v>
      </c>
      <c r="R5694" s="49">
        <f t="shared" si="569"/>
        <v>96.639999999999048</v>
      </c>
    </row>
    <row r="5695" spans="12:18" hidden="1">
      <c r="L5695" s="71"/>
      <c r="M5695" s="48">
        <v>176.1</v>
      </c>
      <c r="N5695" s="49">
        <f t="shared" si="570"/>
        <v>92.680500000000379</v>
      </c>
      <c r="O5695" s="49">
        <f t="shared" si="570"/>
        <v>93.880500000000382</v>
      </c>
      <c r="P5695" s="49">
        <f t="shared" si="570"/>
        <v>94.98050000000039</v>
      </c>
      <c r="Q5695" s="49">
        <f t="shared" si="570"/>
        <v>95.880500000000382</v>
      </c>
      <c r="R5695" s="49">
        <f t="shared" si="569"/>
        <v>96.640249999999043</v>
      </c>
    </row>
    <row r="5696" spans="12:18" hidden="1">
      <c r="L5696" s="71"/>
      <c r="M5696" s="48">
        <v>176.2</v>
      </c>
      <c r="N5696" s="49">
        <f t="shared" ref="N5696:Q5711" si="571">N5695+0.0005</f>
        <v>92.681000000000381</v>
      </c>
      <c r="O5696" s="49">
        <f t="shared" si="571"/>
        <v>93.881000000000384</v>
      </c>
      <c r="P5696" s="49">
        <f t="shared" si="571"/>
        <v>94.981000000000392</v>
      </c>
      <c r="Q5696" s="49">
        <f t="shared" si="571"/>
        <v>95.881000000000384</v>
      </c>
      <c r="R5696" s="49">
        <f t="shared" si="569"/>
        <v>96.640499999999037</v>
      </c>
    </row>
    <row r="5697" spans="12:18" hidden="1">
      <c r="L5697" s="71"/>
      <c r="M5697" s="48">
        <v>176.3</v>
      </c>
      <c r="N5697" s="49">
        <f t="shared" si="571"/>
        <v>92.681500000000383</v>
      </c>
      <c r="O5697" s="49">
        <f t="shared" si="571"/>
        <v>93.881500000000386</v>
      </c>
      <c r="P5697" s="49">
        <f t="shared" si="571"/>
        <v>94.981500000000395</v>
      </c>
      <c r="Q5697" s="49">
        <f t="shared" si="571"/>
        <v>95.881500000000386</v>
      </c>
      <c r="R5697" s="49">
        <f t="shared" si="569"/>
        <v>96.640749999999031</v>
      </c>
    </row>
    <row r="5698" spans="12:18" hidden="1">
      <c r="L5698" s="71"/>
      <c r="M5698" s="48">
        <v>176.4</v>
      </c>
      <c r="N5698" s="49">
        <f t="shared" si="571"/>
        <v>92.682000000000386</v>
      </c>
      <c r="O5698" s="49">
        <f t="shared" si="571"/>
        <v>93.882000000000389</v>
      </c>
      <c r="P5698" s="49">
        <f t="shared" si="571"/>
        <v>94.982000000000397</v>
      </c>
      <c r="Q5698" s="49">
        <f t="shared" si="571"/>
        <v>95.882000000000389</v>
      </c>
      <c r="R5698" s="49">
        <f t="shared" si="569"/>
        <v>96.640999999999025</v>
      </c>
    </row>
    <row r="5699" spans="12:18" hidden="1">
      <c r="L5699" s="71"/>
      <c r="M5699" s="48">
        <v>176.5</v>
      </c>
      <c r="N5699" s="49">
        <f t="shared" si="571"/>
        <v>92.682500000000388</v>
      </c>
      <c r="O5699" s="49">
        <f t="shared" si="571"/>
        <v>93.882500000000391</v>
      </c>
      <c r="P5699" s="49">
        <f t="shared" si="571"/>
        <v>94.9825000000004</v>
      </c>
      <c r="Q5699" s="49">
        <f t="shared" si="571"/>
        <v>95.882500000000391</v>
      </c>
      <c r="R5699" s="49">
        <f t="shared" si="569"/>
        <v>96.641249999999019</v>
      </c>
    </row>
    <row r="5700" spans="12:18" hidden="1">
      <c r="L5700" s="71"/>
      <c r="M5700" s="48">
        <v>176.6</v>
      </c>
      <c r="N5700" s="49">
        <f t="shared" si="571"/>
        <v>92.683000000000391</v>
      </c>
      <c r="O5700" s="49">
        <f t="shared" si="571"/>
        <v>93.883000000000393</v>
      </c>
      <c r="P5700" s="49">
        <f t="shared" si="571"/>
        <v>94.983000000000402</v>
      </c>
      <c r="Q5700" s="49">
        <f t="shared" si="571"/>
        <v>95.883000000000393</v>
      </c>
      <c r="R5700" s="49">
        <f t="shared" si="569"/>
        <v>96.641499999999013</v>
      </c>
    </row>
    <row r="5701" spans="12:18" hidden="1">
      <c r="L5701" s="71"/>
      <c r="M5701" s="48">
        <v>176.7</v>
      </c>
      <c r="N5701" s="49">
        <f t="shared" si="571"/>
        <v>92.683500000000393</v>
      </c>
      <c r="O5701" s="49">
        <f t="shared" si="571"/>
        <v>93.883500000000396</v>
      </c>
      <c r="P5701" s="49">
        <f t="shared" si="571"/>
        <v>94.983500000000404</v>
      </c>
      <c r="Q5701" s="49">
        <f t="shared" si="571"/>
        <v>95.883500000000396</v>
      </c>
      <c r="R5701" s="49">
        <f t="shared" si="569"/>
        <v>96.641749999999007</v>
      </c>
    </row>
    <row r="5702" spans="12:18" hidden="1">
      <c r="L5702" s="71"/>
      <c r="M5702" s="48">
        <v>176.8</v>
      </c>
      <c r="N5702" s="49">
        <f t="shared" si="571"/>
        <v>92.684000000000395</v>
      </c>
      <c r="O5702" s="49">
        <f t="shared" si="571"/>
        <v>93.884000000000398</v>
      </c>
      <c r="P5702" s="49">
        <f t="shared" si="571"/>
        <v>94.984000000000407</v>
      </c>
      <c r="Q5702" s="49">
        <f t="shared" si="571"/>
        <v>95.884000000000398</v>
      </c>
      <c r="R5702" s="49">
        <f t="shared" si="569"/>
        <v>96.641999999999001</v>
      </c>
    </row>
    <row r="5703" spans="12:18" hidden="1">
      <c r="L5703" s="71"/>
      <c r="M5703" s="48">
        <v>176.9</v>
      </c>
      <c r="N5703" s="49">
        <f t="shared" si="571"/>
        <v>92.684500000000398</v>
      </c>
      <c r="O5703" s="49">
        <f t="shared" si="571"/>
        <v>93.884500000000401</v>
      </c>
      <c r="P5703" s="49">
        <f t="shared" si="571"/>
        <v>94.984500000000409</v>
      </c>
      <c r="Q5703" s="49">
        <f t="shared" si="571"/>
        <v>95.884500000000401</v>
      </c>
      <c r="R5703" s="49">
        <f t="shared" si="569"/>
        <v>96.642249999998995</v>
      </c>
    </row>
    <row r="5704" spans="12:18" hidden="1">
      <c r="L5704" s="71"/>
      <c r="M5704" s="48">
        <v>177</v>
      </c>
      <c r="N5704" s="49">
        <f t="shared" si="571"/>
        <v>92.6850000000004</v>
      </c>
      <c r="O5704" s="49">
        <f t="shared" si="571"/>
        <v>93.885000000000403</v>
      </c>
      <c r="P5704" s="49">
        <f t="shared" si="571"/>
        <v>94.985000000000412</v>
      </c>
      <c r="Q5704" s="49">
        <f t="shared" si="571"/>
        <v>95.885000000000403</v>
      </c>
      <c r="R5704" s="49">
        <f t="shared" si="569"/>
        <v>96.642499999998989</v>
      </c>
    </row>
    <row r="5705" spans="12:18" hidden="1">
      <c r="L5705" s="71"/>
      <c r="M5705" s="48">
        <v>177.1</v>
      </c>
      <c r="N5705" s="49">
        <f t="shared" si="571"/>
        <v>92.685500000000403</v>
      </c>
      <c r="O5705" s="49">
        <f t="shared" si="571"/>
        <v>93.885500000000405</v>
      </c>
      <c r="P5705" s="49">
        <f t="shared" si="571"/>
        <v>94.985500000000414</v>
      </c>
      <c r="Q5705" s="49">
        <f t="shared" si="571"/>
        <v>95.885500000000405</v>
      </c>
      <c r="R5705" s="49">
        <f t="shared" si="569"/>
        <v>96.642749999998983</v>
      </c>
    </row>
    <row r="5706" spans="12:18" hidden="1">
      <c r="L5706" s="71"/>
      <c r="M5706" s="48">
        <v>177.2</v>
      </c>
      <c r="N5706" s="49">
        <f t="shared" si="571"/>
        <v>92.686000000000405</v>
      </c>
      <c r="O5706" s="49">
        <f t="shared" si="571"/>
        <v>93.886000000000408</v>
      </c>
      <c r="P5706" s="49">
        <f t="shared" si="571"/>
        <v>94.986000000000416</v>
      </c>
      <c r="Q5706" s="49">
        <f t="shared" si="571"/>
        <v>95.886000000000408</v>
      </c>
      <c r="R5706" s="49">
        <f t="shared" si="569"/>
        <v>96.642999999998978</v>
      </c>
    </row>
    <row r="5707" spans="12:18" hidden="1">
      <c r="L5707" s="71"/>
      <c r="M5707" s="48">
        <v>177.3</v>
      </c>
      <c r="N5707" s="49">
        <f t="shared" si="571"/>
        <v>92.686500000000407</v>
      </c>
      <c r="O5707" s="49">
        <f t="shared" si="571"/>
        <v>93.88650000000041</v>
      </c>
      <c r="P5707" s="49">
        <f t="shared" si="571"/>
        <v>94.986500000000419</v>
      </c>
      <c r="Q5707" s="49">
        <f t="shared" si="571"/>
        <v>95.88650000000041</v>
      </c>
      <c r="R5707" s="49">
        <f t="shared" si="569"/>
        <v>96.643249999998972</v>
      </c>
    </row>
    <row r="5708" spans="12:18" hidden="1">
      <c r="L5708" s="71"/>
      <c r="M5708" s="48">
        <v>177.4</v>
      </c>
      <c r="N5708" s="49">
        <f t="shared" si="571"/>
        <v>92.68700000000041</v>
      </c>
      <c r="O5708" s="49">
        <f t="shared" si="571"/>
        <v>93.887000000000413</v>
      </c>
      <c r="P5708" s="49">
        <f t="shared" si="571"/>
        <v>94.987000000000421</v>
      </c>
      <c r="Q5708" s="49">
        <f t="shared" si="571"/>
        <v>95.887000000000413</v>
      </c>
      <c r="R5708" s="49">
        <f t="shared" si="569"/>
        <v>96.643499999998966</v>
      </c>
    </row>
    <row r="5709" spans="12:18" hidden="1">
      <c r="L5709" s="71"/>
      <c r="M5709" s="48">
        <v>177.5</v>
      </c>
      <c r="N5709" s="49">
        <f t="shared" si="571"/>
        <v>92.687500000000412</v>
      </c>
      <c r="O5709" s="49">
        <f t="shared" si="571"/>
        <v>93.887500000000415</v>
      </c>
      <c r="P5709" s="49">
        <f t="shared" si="571"/>
        <v>94.987500000000423</v>
      </c>
      <c r="Q5709" s="49">
        <f t="shared" si="571"/>
        <v>95.887500000000415</v>
      </c>
      <c r="R5709" s="49">
        <f t="shared" si="569"/>
        <v>96.64374999999896</v>
      </c>
    </row>
    <row r="5710" spans="12:18" hidden="1">
      <c r="L5710" s="71"/>
      <c r="M5710" s="48">
        <v>177.6</v>
      </c>
      <c r="N5710" s="49">
        <f t="shared" si="571"/>
        <v>92.688000000000415</v>
      </c>
      <c r="O5710" s="49">
        <f t="shared" si="571"/>
        <v>93.888000000000417</v>
      </c>
      <c r="P5710" s="49">
        <f t="shared" si="571"/>
        <v>94.988000000000426</v>
      </c>
      <c r="Q5710" s="49">
        <f t="shared" si="571"/>
        <v>95.888000000000417</v>
      </c>
      <c r="R5710" s="49">
        <f t="shared" si="569"/>
        <v>96.643999999998954</v>
      </c>
    </row>
    <row r="5711" spans="12:18" hidden="1">
      <c r="L5711" s="71"/>
      <c r="M5711" s="48">
        <v>177.7</v>
      </c>
      <c r="N5711" s="49">
        <f t="shared" si="571"/>
        <v>92.688500000000417</v>
      </c>
      <c r="O5711" s="49">
        <f t="shared" si="571"/>
        <v>93.88850000000042</v>
      </c>
      <c r="P5711" s="49">
        <f t="shared" si="571"/>
        <v>94.988500000000428</v>
      </c>
      <c r="Q5711" s="49">
        <f t="shared" si="571"/>
        <v>95.88850000000042</v>
      </c>
      <c r="R5711" s="49">
        <f t="shared" si="569"/>
        <v>96.644249999998948</v>
      </c>
    </row>
    <row r="5712" spans="12:18" hidden="1">
      <c r="L5712" s="71"/>
      <c r="M5712" s="48">
        <v>177.8</v>
      </c>
      <c r="N5712" s="49">
        <f t="shared" ref="N5712:Q5727" si="572">N5711+0.0005</f>
        <v>92.689000000000419</v>
      </c>
      <c r="O5712" s="49">
        <f t="shared" si="572"/>
        <v>93.889000000000422</v>
      </c>
      <c r="P5712" s="49">
        <f t="shared" si="572"/>
        <v>94.989000000000431</v>
      </c>
      <c r="Q5712" s="49">
        <f t="shared" si="572"/>
        <v>95.889000000000422</v>
      </c>
      <c r="R5712" s="49">
        <f t="shared" si="569"/>
        <v>96.644499999998942</v>
      </c>
    </row>
    <row r="5713" spans="12:18" hidden="1">
      <c r="L5713" s="71"/>
      <c r="M5713" s="48">
        <v>177.9</v>
      </c>
      <c r="N5713" s="49">
        <f t="shared" si="572"/>
        <v>92.689500000000422</v>
      </c>
      <c r="O5713" s="49">
        <f t="shared" si="572"/>
        <v>93.889500000000425</v>
      </c>
      <c r="P5713" s="49">
        <f t="shared" si="572"/>
        <v>94.989500000000433</v>
      </c>
      <c r="Q5713" s="49">
        <f t="shared" si="572"/>
        <v>95.889500000000425</v>
      </c>
      <c r="R5713" s="49">
        <f t="shared" si="569"/>
        <v>96.644749999998936</v>
      </c>
    </row>
    <row r="5714" spans="12:18" hidden="1">
      <c r="L5714" s="71"/>
      <c r="M5714" s="48">
        <v>178</v>
      </c>
      <c r="N5714" s="49">
        <f t="shared" si="572"/>
        <v>92.690000000000424</v>
      </c>
      <c r="O5714" s="49">
        <f t="shared" si="572"/>
        <v>93.890000000000427</v>
      </c>
      <c r="P5714" s="49">
        <f t="shared" si="572"/>
        <v>94.990000000000435</v>
      </c>
      <c r="Q5714" s="49">
        <f t="shared" si="572"/>
        <v>95.890000000000427</v>
      </c>
      <c r="R5714" s="49">
        <f t="shared" si="569"/>
        <v>96.64499999999893</v>
      </c>
    </row>
    <row r="5715" spans="12:18" hidden="1">
      <c r="L5715" s="71"/>
      <c r="M5715" s="48">
        <v>178.1</v>
      </c>
      <c r="N5715" s="49">
        <f t="shared" si="572"/>
        <v>92.690500000000426</v>
      </c>
      <c r="O5715" s="49">
        <f t="shared" si="572"/>
        <v>93.890500000000429</v>
      </c>
      <c r="P5715" s="49">
        <f t="shared" si="572"/>
        <v>94.990500000000438</v>
      </c>
      <c r="Q5715" s="49">
        <f t="shared" si="572"/>
        <v>95.890500000000429</v>
      </c>
      <c r="R5715" s="49">
        <f t="shared" si="569"/>
        <v>96.645249999998924</v>
      </c>
    </row>
    <row r="5716" spans="12:18" hidden="1">
      <c r="L5716" s="71"/>
      <c r="M5716" s="48">
        <v>178.2</v>
      </c>
      <c r="N5716" s="49">
        <f t="shared" si="572"/>
        <v>92.691000000000429</v>
      </c>
      <c r="O5716" s="49">
        <f t="shared" si="572"/>
        <v>93.891000000000432</v>
      </c>
      <c r="P5716" s="49">
        <f t="shared" si="572"/>
        <v>94.99100000000044</v>
      </c>
      <c r="Q5716" s="49">
        <f t="shared" si="572"/>
        <v>95.891000000000432</v>
      </c>
      <c r="R5716" s="49">
        <f t="shared" si="569"/>
        <v>96.645499999998918</v>
      </c>
    </row>
    <row r="5717" spans="12:18" hidden="1">
      <c r="L5717" s="71"/>
      <c r="M5717" s="48">
        <v>178.3</v>
      </c>
      <c r="N5717" s="49">
        <f t="shared" si="572"/>
        <v>92.691500000000431</v>
      </c>
      <c r="O5717" s="49">
        <f t="shared" si="572"/>
        <v>93.891500000000434</v>
      </c>
      <c r="P5717" s="49">
        <f t="shared" si="572"/>
        <v>94.991500000000443</v>
      </c>
      <c r="Q5717" s="49">
        <f t="shared" si="572"/>
        <v>95.891500000000434</v>
      </c>
      <c r="R5717" s="49">
        <f t="shared" si="569"/>
        <v>96.645749999998912</v>
      </c>
    </row>
    <row r="5718" spans="12:18" hidden="1">
      <c r="L5718" s="71"/>
      <c r="M5718" s="48">
        <v>178.4</v>
      </c>
      <c r="N5718" s="49">
        <f t="shared" si="572"/>
        <v>92.692000000000434</v>
      </c>
      <c r="O5718" s="49">
        <f t="shared" si="572"/>
        <v>93.892000000000436</v>
      </c>
      <c r="P5718" s="49">
        <f t="shared" si="572"/>
        <v>94.992000000000445</v>
      </c>
      <c r="Q5718" s="49">
        <f t="shared" si="572"/>
        <v>95.892000000000436</v>
      </c>
      <c r="R5718" s="49">
        <f t="shared" si="569"/>
        <v>96.645999999998907</v>
      </c>
    </row>
    <row r="5719" spans="12:18" hidden="1">
      <c r="L5719" s="71"/>
      <c r="M5719" s="48">
        <v>178.5</v>
      </c>
      <c r="N5719" s="49">
        <f t="shared" si="572"/>
        <v>92.692500000000436</v>
      </c>
      <c r="O5719" s="49">
        <f t="shared" si="572"/>
        <v>93.892500000000439</v>
      </c>
      <c r="P5719" s="49">
        <f t="shared" si="572"/>
        <v>94.992500000000447</v>
      </c>
      <c r="Q5719" s="49">
        <f t="shared" si="572"/>
        <v>95.892500000000439</v>
      </c>
      <c r="R5719" s="49">
        <f t="shared" si="569"/>
        <v>96.646249999998901</v>
      </c>
    </row>
    <row r="5720" spans="12:18" hidden="1">
      <c r="L5720" s="71"/>
      <c r="M5720" s="48">
        <v>178.6</v>
      </c>
      <c r="N5720" s="49">
        <f t="shared" si="572"/>
        <v>92.693000000000438</v>
      </c>
      <c r="O5720" s="49">
        <f t="shared" si="572"/>
        <v>93.893000000000441</v>
      </c>
      <c r="P5720" s="49">
        <f t="shared" si="572"/>
        <v>94.99300000000045</v>
      </c>
      <c r="Q5720" s="49">
        <f t="shared" si="572"/>
        <v>95.893000000000441</v>
      </c>
      <c r="R5720" s="49">
        <f t="shared" si="569"/>
        <v>96.646499999998895</v>
      </c>
    </row>
    <row r="5721" spans="12:18" hidden="1">
      <c r="L5721" s="71"/>
      <c r="M5721" s="48">
        <v>178.7</v>
      </c>
      <c r="N5721" s="49">
        <f t="shared" si="572"/>
        <v>92.693500000000441</v>
      </c>
      <c r="O5721" s="49">
        <f t="shared" si="572"/>
        <v>93.893500000000444</v>
      </c>
      <c r="P5721" s="49">
        <f t="shared" si="572"/>
        <v>94.993500000000452</v>
      </c>
      <c r="Q5721" s="49">
        <f t="shared" si="572"/>
        <v>95.893500000000444</v>
      </c>
      <c r="R5721" s="49">
        <f t="shared" si="569"/>
        <v>96.646749999998889</v>
      </c>
    </row>
    <row r="5722" spans="12:18" hidden="1">
      <c r="L5722" s="71"/>
      <c r="M5722" s="48">
        <v>178.8</v>
      </c>
      <c r="N5722" s="49">
        <f t="shared" si="572"/>
        <v>92.694000000000443</v>
      </c>
      <c r="O5722" s="49">
        <f t="shared" si="572"/>
        <v>93.894000000000446</v>
      </c>
      <c r="P5722" s="49">
        <f t="shared" si="572"/>
        <v>94.994000000000455</v>
      </c>
      <c r="Q5722" s="49">
        <f t="shared" si="572"/>
        <v>95.894000000000446</v>
      </c>
      <c r="R5722" s="49">
        <f t="shared" si="569"/>
        <v>96.646999999998883</v>
      </c>
    </row>
    <row r="5723" spans="12:18" hidden="1">
      <c r="L5723" s="71"/>
      <c r="M5723" s="48">
        <v>178.9</v>
      </c>
      <c r="N5723" s="49">
        <f t="shared" si="572"/>
        <v>92.694500000000446</v>
      </c>
      <c r="O5723" s="49">
        <f t="shared" si="572"/>
        <v>93.894500000000448</v>
      </c>
      <c r="P5723" s="49">
        <f t="shared" si="572"/>
        <v>94.994500000000457</v>
      </c>
      <c r="Q5723" s="49">
        <f t="shared" si="572"/>
        <v>95.894500000000448</v>
      </c>
      <c r="R5723" s="49">
        <f t="shared" si="569"/>
        <v>96.647249999998877</v>
      </c>
    </row>
    <row r="5724" spans="12:18" hidden="1">
      <c r="L5724" s="71"/>
      <c r="M5724" s="48">
        <v>179</v>
      </c>
      <c r="N5724" s="49">
        <f t="shared" si="572"/>
        <v>92.695000000000448</v>
      </c>
      <c r="O5724" s="49">
        <f t="shared" si="572"/>
        <v>93.895000000000451</v>
      </c>
      <c r="P5724" s="49">
        <f t="shared" si="572"/>
        <v>94.995000000000459</v>
      </c>
      <c r="Q5724" s="49">
        <f t="shared" si="572"/>
        <v>95.895000000000451</v>
      </c>
      <c r="R5724" s="49">
        <f t="shared" si="569"/>
        <v>96.647499999998871</v>
      </c>
    </row>
    <row r="5725" spans="12:18" hidden="1">
      <c r="L5725" s="71"/>
      <c r="M5725" s="48">
        <v>179.1</v>
      </c>
      <c r="N5725" s="49">
        <f t="shared" si="572"/>
        <v>92.69550000000045</v>
      </c>
      <c r="O5725" s="49">
        <f t="shared" si="572"/>
        <v>93.895500000000453</v>
      </c>
      <c r="P5725" s="49">
        <f t="shared" si="572"/>
        <v>94.995500000000462</v>
      </c>
      <c r="Q5725" s="49">
        <f t="shared" si="572"/>
        <v>95.895500000000453</v>
      </c>
      <c r="R5725" s="49">
        <f t="shared" si="569"/>
        <v>96.647749999998865</v>
      </c>
    </row>
    <row r="5726" spans="12:18" hidden="1">
      <c r="L5726" s="71"/>
      <c r="M5726" s="48">
        <v>179.2</v>
      </c>
      <c r="N5726" s="49">
        <f t="shared" si="572"/>
        <v>92.696000000000453</v>
      </c>
      <c r="O5726" s="49">
        <f t="shared" si="572"/>
        <v>93.896000000000456</v>
      </c>
      <c r="P5726" s="49">
        <f t="shared" si="572"/>
        <v>94.996000000000464</v>
      </c>
      <c r="Q5726" s="49">
        <f t="shared" si="572"/>
        <v>95.896000000000456</v>
      </c>
      <c r="R5726" s="49">
        <f t="shared" si="569"/>
        <v>96.647999999998859</v>
      </c>
    </row>
    <row r="5727" spans="12:18" hidden="1">
      <c r="L5727" s="71"/>
      <c r="M5727" s="48">
        <v>179.3</v>
      </c>
      <c r="N5727" s="49">
        <f t="shared" si="572"/>
        <v>92.696500000000455</v>
      </c>
      <c r="O5727" s="49">
        <f t="shared" si="572"/>
        <v>93.896500000000458</v>
      </c>
      <c r="P5727" s="49">
        <f t="shared" si="572"/>
        <v>94.996500000000466</v>
      </c>
      <c r="Q5727" s="49">
        <f t="shared" si="572"/>
        <v>95.896500000000458</v>
      </c>
      <c r="R5727" s="49">
        <f t="shared" si="569"/>
        <v>96.648249999998853</v>
      </c>
    </row>
    <row r="5728" spans="12:18" hidden="1">
      <c r="L5728" s="71"/>
      <c r="M5728" s="48">
        <v>179.4</v>
      </c>
      <c r="N5728" s="49">
        <f t="shared" ref="N5728:Q5743" si="573">N5727+0.0005</f>
        <v>92.697000000000457</v>
      </c>
      <c r="O5728" s="49">
        <f t="shared" si="573"/>
        <v>93.89700000000046</v>
      </c>
      <c r="P5728" s="49">
        <f t="shared" si="573"/>
        <v>94.997000000000469</v>
      </c>
      <c r="Q5728" s="49">
        <f t="shared" si="573"/>
        <v>95.89700000000046</v>
      </c>
      <c r="R5728" s="49">
        <f t="shared" ref="R5728:R5791" si="574">R5727+0.00025</f>
        <v>96.648499999998847</v>
      </c>
    </row>
    <row r="5729" spans="12:18" hidden="1">
      <c r="L5729" s="71"/>
      <c r="M5729" s="48">
        <v>179.5</v>
      </c>
      <c r="N5729" s="49">
        <f t="shared" si="573"/>
        <v>92.69750000000046</v>
      </c>
      <c r="O5729" s="49">
        <f t="shared" si="573"/>
        <v>93.897500000000463</v>
      </c>
      <c r="P5729" s="49">
        <f t="shared" si="573"/>
        <v>94.997500000000471</v>
      </c>
      <c r="Q5729" s="49">
        <f t="shared" si="573"/>
        <v>95.897500000000463</v>
      </c>
      <c r="R5729" s="49">
        <f t="shared" si="574"/>
        <v>96.648749999998842</v>
      </c>
    </row>
    <row r="5730" spans="12:18" hidden="1">
      <c r="L5730" s="71"/>
      <c r="M5730" s="48">
        <v>179.6</v>
      </c>
      <c r="N5730" s="49">
        <f t="shared" si="573"/>
        <v>92.698000000000462</v>
      </c>
      <c r="O5730" s="49">
        <f t="shared" si="573"/>
        <v>93.898000000000465</v>
      </c>
      <c r="P5730" s="49">
        <f t="shared" si="573"/>
        <v>94.998000000000474</v>
      </c>
      <c r="Q5730" s="49">
        <f t="shared" si="573"/>
        <v>95.898000000000465</v>
      </c>
      <c r="R5730" s="49">
        <f t="shared" si="574"/>
        <v>96.648999999998836</v>
      </c>
    </row>
    <row r="5731" spans="12:18" hidden="1">
      <c r="L5731" s="71"/>
      <c r="M5731" s="48">
        <v>179.7</v>
      </c>
      <c r="N5731" s="49">
        <f t="shared" si="573"/>
        <v>92.698500000000465</v>
      </c>
      <c r="O5731" s="49">
        <f t="shared" si="573"/>
        <v>93.898500000000467</v>
      </c>
      <c r="P5731" s="49">
        <f t="shared" si="573"/>
        <v>94.998500000000476</v>
      </c>
      <c r="Q5731" s="49">
        <f t="shared" si="573"/>
        <v>95.898500000000467</v>
      </c>
      <c r="R5731" s="49">
        <f t="shared" si="574"/>
        <v>96.64924999999883</v>
      </c>
    </row>
    <row r="5732" spans="12:18" hidden="1">
      <c r="L5732" s="71"/>
      <c r="M5732" s="48">
        <v>179.8</v>
      </c>
      <c r="N5732" s="49">
        <f t="shared" si="573"/>
        <v>92.699000000000467</v>
      </c>
      <c r="O5732" s="49">
        <f t="shared" si="573"/>
        <v>93.89900000000047</v>
      </c>
      <c r="P5732" s="49">
        <f t="shared" si="573"/>
        <v>94.999000000000478</v>
      </c>
      <c r="Q5732" s="49">
        <f t="shared" si="573"/>
        <v>95.89900000000047</v>
      </c>
      <c r="R5732" s="49">
        <f t="shared" si="574"/>
        <v>96.649499999998824</v>
      </c>
    </row>
    <row r="5733" spans="12:18" hidden="1">
      <c r="L5733" s="71"/>
      <c r="M5733" s="48">
        <v>179.9</v>
      </c>
      <c r="N5733" s="49">
        <f t="shared" si="573"/>
        <v>92.699500000000469</v>
      </c>
      <c r="O5733" s="49">
        <f t="shared" si="573"/>
        <v>93.899500000000472</v>
      </c>
      <c r="P5733" s="49">
        <f t="shared" si="573"/>
        <v>94.999500000000481</v>
      </c>
      <c r="Q5733" s="49">
        <f t="shared" si="573"/>
        <v>95.899500000000472</v>
      </c>
      <c r="R5733" s="49">
        <f t="shared" si="574"/>
        <v>96.649749999998818</v>
      </c>
    </row>
    <row r="5734" spans="12:18" hidden="1">
      <c r="L5734" s="71"/>
      <c r="M5734" s="48">
        <v>180</v>
      </c>
      <c r="N5734" s="49">
        <f t="shared" si="573"/>
        <v>92.700000000000472</v>
      </c>
      <c r="O5734" s="49">
        <f t="shared" si="573"/>
        <v>93.900000000000475</v>
      </c>
      <c r="P5734" s="49">
        <f t="shared" si="573"/>
        <v>95.000000000000483</v>
      </c>
      <c r="Q5734" s="49">
        <f t="shared" si="573"/>
        <v>95.900000000000475</v>
      </c>
      <c r="R5734" s="49">
        <f t="shared" si="574"/>
        <v>96.649999999998812</v>
      </c>
    </row>
    <row r="5735" spans="12:18" hidden="1">
      <c r="L5735" s="71"/>
      <c r="M5735" s="48">
        <v>180.1</v>
      </c>
      <c r="N5735" s="49">
        <f t="shared" si="573"/>
        <v>92.700500000000474</v>
      </c>
      <c r="O5735" s="49">
        <f t="shared" si="573"/>
        <v>93.900500000000477</v>
      </c>
      <c r="P5735" s="49">
        <f t="shared" si="573"/>
        <v>95.000500000000486</v>
      </c>
      <c r="Q5735" s="49">
        <f t="shared" si="573"/>
        <v>95.900500000000477</v>
      </c>
      <c r="R5735" s="49">
        <f t="shared" si="574"/>
        <v>96.650249999998806</v>
      </c>
    </row>
    <row r="5736" spans="12:18" hidden="1">
      <c r="L5736" s="71"/>
      <c r="M5736" s="48">
        <v>180.2</v>
      </c>
      <c r="N5736" s="49">
        <f t="shared" si="573"/>
        <v>92.701000000000477</v>
      </c>
      <c r="O5736" s="49">
        <f t="shared" si="573"/>
        <v>93.901000000000479</v>
      </c>
      <c r="P5736" s="49">
        <f t="shared" si="573"/>
        <v>95.001000000000488</v>
      </c>
      <c r="Q5736" s="49">
        <f t="shared" si="573"/>
        <v>95.901000000000479</v>
      </c>
      <c r="R5736" s="49">
        <f t="shared" si="574"/>
        <v>96.6504999999988</v>
      </c>
    </row>
    <row r="5737" spans="12:18" hidden="1">
      <c r="L5737" s="71"/>
      <c r="M5737" s="48">
        <v>180.3</v>
      </c>
      <c r="N5737" s="49">
        <f t="shared" si="573"/>
        <v>92.701500000000479</v>
      </c>
      <c r="O5737" s="49">
        <f t="shared" si="573"/>
        <v>93.901500000000482</v>
      </c>
      <c r="P5737" s="49">
        <f t="shared" si="573"/>
        <v>95.00150000000049</v>
      </c>
      <c r="Q5737" s="49">
        <f t="shared" si="573"/>
        <v>95.901500000000482</v>
      </c>
      <c r="R5737" s="49">
        <f t="shared" si="574"/>
        <v>96.650749999998794</v>
      </c>
    </row>
    <row r="5738" spans="12:18" hidden="1">
      <c r="L5738" s="71"/>
      <c r="M5738" s="48">
        <v>180.4</v>
      </c>
      <c r="N5738" s="49">
        <f t="shared" si="573"/>
        <v>92.702000000000481</v>
      </c>
      <c r="O5738" s="49">
        <f t="shared" si="573"/>
        <v>93.902000000000484</v>
      </c>
      <c r="P5738" s="49">
        <f t="shared" si="573"/>
        <v>95.002000000000493</v>
      </c>
      <c r="Q5738" s="49">
        <f t="shared" si="573"/>
        <v>95.902000000000484</v>
      </c>
      <c r="R5738" s="49">
        <f t="shared" si="574"/>
        <v>96.650999999998788</v>
      </c>
    </row>
    <row r="5739" spans="12:18" hidden="1">
      <c r="L5739" s="71"/>
      <c r="M5739" s="48">
        <v>180.5</v>
      </c>
      <c r="N5739" s="49">
        <f t="shared" si="573"/>
        <v>92.702500000000484</v>
      </c>
      <c r="O5739" s="49">
        <f t="shared" si="573"/>
        <v>93.902500000000487</v>
      </c>
      <c r="P5739" s="49">
        <f t="shared" si="573"/>
        <v>95.002500000000495</v>
      </c>
      <c r="Q5739" s="49">
        <f t="shared" si="573"/>
        <v>95.902500000000487</v>
      </c>
      <c r="R5739" s="49">
        <f t="shared" si="574"/>
        <v>96.651249999998782</v>
      </c>
    </row>
    <row r="5740" spans="12:18" hidden="1">
      <c r="L5740" s="71"/>
      <c r="M5740" s="48">
        <v>180.6</v>
      </c>
      <c r="N5740" s="49">
        <f t="shared" si="573"/>
        <v>92.703000000000486</v>
      </c>
      <c r="O5740" s="49">
        <f t="shared" si="573"/>
        <v>93.903000000000489</v>
      </c>
      <c r="P5740" s="49">
        <f t="shared" si="573"/>
        <v>95.003000000000497</v>
      </c>
      <c r="Q5740" s="49">
        <f t="shared" si="573"/>
        <v>95.903000000000489</v>
      </c>
      <c r="R5740" s="49">
        <f t="shared" si="574"/>
        <v>96.651499999998777</v>
      </c>
    </row>
    <row r="5741" spans="12:18" hidden="1">
      <c r="L5741" s="71"/>
      <c r="M5741" s="48">
        <v>180.7</v>
      </c>
      <c r="N5741" s="49">
        <f t="shared" si="573"/>
        <v>92.703500000000489</v>
      </c>
      <c r="O5741" s="49">
        <f t="shared" si="573"/>
        <v>93.903500000000491</v>
      </c>
      <c r="P5741" s="49">
        <f t="shared" si="573"/>
        <v>95.0035000000005</v>
      </c>
      <c r="Q5741" s="49">
        <f t="shared" si="573"/>
        <v>95.903500000000491</v>
      </c>
      <c r="R5741" s="49">
        <f t="shared" si="574"/>
        <v>96.651749999998771</v>
      </c>
    </row>
    <row r="5742" spans="12:18" hidden="1">
      <c r="L5742" s="71"/>
      <c r="M5742" s="48">
        <v>180.8</v>
      </c>
      <c r="N5742" s="49">
        <f t="shared" si="573"/>
        <v>92.704000000000491</v>
      </c>
      <c r="O5742" s="49">
        <f t="shared" si="573"/>
        <v>93.904000000000494</v>
      </c>
      <c r="P5742" s="49">
        <f t="shared" si="573"/>
        <v>95.004000000000502</v>
      </c>
      <c r="Q5742" s="49">
        <f t="shared" si="573"/>
        <v>95.904000000000494</v>
      </c>
      <c r="R5742" s="49">
        <f t="shared" si="574"/>
        <v>96.651999999998765</v>
      </c>
    </row>
    <row r="5743" spans="12:18" hidden="1">
      <c r="L5743" s="71"/>
      <c r="M5743" s="48">
        <v>180.9</v>
      </c>
      <c r="N5743" s="49">
        <f t="shared" si="573"/>
        <v>92.704500000000493</v>
      </c>
      <c r="O5743" s="49">
        <f t="shared" si="573"/>
        <v>93.904500000000496</v>
      </c>
      <c r="P5743" s="49">
        <f t="shared" si="573"/>
        <v>95.004500000000505</v>
      </c>
      <c r="Q5743" s="49">
        <f t="shared" si="573"/>
        <v>95.904500000000496</v>
      </c>
      <c r="R5743" s="49">
        <f t="shared" si="574"/>
        <v>96.652249999998759</v>
      </c>
    </row>
    <row r="5744" spans="12:18" hidden="1">
      <c r="L5744" s="71"/>
      <c r="M5744" s="48">
        <v>181</v>
      </c>
      <c r="N5744" s="49">
        <f t="shared" ref="N5744:Q5759" si="575">N5743+0.0005</f>
        <v>92.705000000000496</v>
      </c>
      <c r="O5744" s="49">
        <f t="shared" si="575"/>
        <v>93.905000000000499</v>
      </c>
      <c r="P5744" s="49">
        <f t="shared" si="575"/>
        <v>95.005000000000507</v>
      </c>
      <c r="Q5744" s="49">
        <f t="shared" si="575"/>
        <v>95.905000000000499</v>
      </c>
      <c r="R5744" s="49">
        <f t="shared" si="574"/>
        <v>96.652499999998753</v>
      </c>
    </row>
    <row r="5745" spans="12:18" hidden="1">
      <c r="L5745" s="71"/>
      <c r="M5745" s="48">
        <v>181.1</v>
      </c>
      <c r="N5745" s="49">
        <f t="shared" si="575"/>
        <v>92.705500000000498</v>
      </c>
      <c r="O5745" s="49">
        <f t="shared" si="575"/>
        <v>93.905500000000501</v>
      </c>
      <c r="P5745" s="49">
        <f t="shared" si="575"/>
        <v>95.005500000000509</v>
      </c>
      <c r="Q5745" s="49">
        <f t="shared" si="575"/>
        <v>95.905500000000501</v>
      </c>
      <c r="R5745" s="49">
        <f t="shared" si="574"/>
        <v>96.652749999998747</v>
      </c>
    </row>
    <row r="5746" spans="12:18" hidden="1">
      <c r="L5746" s="71"/>
      <c r="M5746" s="48">
        <v>181.2</v>
      </c>
      <c r="N5746" s="49">
        <f t="shared" si="575"/>
        <v>92.7060000000005</v>
      </c>
      <c r="O5746" s="49">
        <f t="shared" si="575"/>
        <v>93.906000000000503</v>
      </c>
      <c r="P5746" s="49">
        <f t="shared" si="575"/>
        <v>95.006000000000512</v>
      </c>
      <c r="Q5746" s="49">
        <f t="shared" si="575"/>
        <v>95.906000000000503</v>
      </c>
      <c r="R5746" s="49">
        <f t="shared" si="574"/>
        <v>96.652999999998741</v>
      </c>
    </row>
    <row r="5747" spans="12:18" hidden="1">
      <c r="L5747" s="71"/>
      <c r="M5747" s="48">
        <v>181.3</v>
      </c>
      <c r="N5747" s="49">
        <f t="shared" si="575"/>
        <v>92.706500000000503</v>
      </c>
      <c r="O5747" s="49">
        <f t="shared" si="575"/>
        <v>93.906500000000506</v>
      </c>
      <c r="P5747" s="49">
        <f t="shared" si="575"/>
        <v>95.006500000000514</v>
      </c>
      <c r="Q5747" s="49">
        <f t="shared" si="575"/>
        <v>95.906500000000506</v>
      </c>
      <c r="R5747" s="49">
        <f t="shared" si="574"/>
        <v>96.653249999998735</v>
      </c>
    </row>
    <row r="5748" spans="12:18" hidden="1">
      <c r="L5748" s="71"/>
      <c r="M5748" s="48">
        <v>181.4</v>
      </c>
      <c r="N5748" s="49">
        <f t="shared" si="575"/>
        <v>92.707000000000505</v>
      </c>
      <c r="O5748" s="49">
        <f t="shared" si="575"/>
        <v>93.907000000000508</v>
      </c>
      <c r="P5748" s="49">
        <f t="shared" si="575"/>
        <v>95.007000000000517</v>
      </c>
      <c r="Q5748" s="49">
        <f t="shared" si="575"/>
        <v>95.907000000000508</v>
      </c>
      <c r="R5748" s="49">
        <f t="shared" si="574"/>
        <v>96.653499999998729</v>
      </c>
    </row>
    <row r="5749" spans="12:18" hidden="1">
      <c r="L5749" s="71"/>
      <c r="M5749" s="48">
        <v>181.5</v>
      </c>
      <c r="N5749" s="49">
        <f t="shared" si="575"/>
        <v>92.707500000000508</v>
      </c>
      <c r="O5749" s="49">
        <f t="shared" si="575"/>
        <v>93.90750000000051</v>
      </c>
      <c r="P5749" s="49">
        <f t="shared" si="575"/>
        <v>95.007500000000519</v>
      </c>
      <c r="Q5749" s="49">
        <f t="shared" si="575"/>
        <v>95.90750000000051</v>
      </c>
      <c r="R5749" s="49">
        <f t="shared" si="574"/>
        <v>96.653749999998723</v>
      </c>
    </row>
    <row r="5750" spans="12:18" hidden="1">
      <c r="L5750" s="71"/>
      <c r="M5750" s="48">
        <v>181.6</v>
      </c>
      <c r="N5750" s="49">
        <f t="shared" si="575"/>
        <v>92.70800000000051</v>
      </c>
      <c r="O5750" s="49">
        <f t="shared" si="575"/>
        <v>93.908000000000513</v>
      </c>
      <c r="P5750" s="49">
        <f t="shared" si="575"/>
        <v>95.008000000000521</v>
      </c>
      <c r="Q5750" s="49">
        <f t="shared" si="575"/>
        <v>95.908000000000513</v>
      </c>
      <c r="R5750" s="49">
        <f t="shared" si="574"/>
        <v>96.653999999998717</v>
      </c>
    </row>
    <row r="5751" spans="12:18" hidden="1">
      <c r="L5751" s="71"/>
      <c r="M5751" s="48">
        <v>181.7</v>
      </c>
      <c r="N5751" s="49">
        <f t="shared" si="575"/>
        <v>92.708500000000512</v>
      </c>
      <c r="O5751" s="49">
        <f t="shared" si="575"/>
        <v>93.908500000000515</v>
      </c>
      <c r="P5751" s="49">
        <f t="shared" si="575"/>
        <v>95.008500000000524</v>
      </c>
      <c r="Q5751" s="49">
        <f t="shared" si="575"/>
        <v>95.908500000000515</v>
      </c>
      <c r="R5751" s="49">
        <f t="shared" si="574"/>
        <v>96.654249999998711</v>
      </c>
    </row>
    <row r="5752" spans="12:18" hidden="1">
      <c r="L5752" s="71"/>
      <c r="M5752" s="48">
        <v>181.8</v>
      </c>
      <c r="N5752" s="49">
        <f t="shared" si="575"/>
        <v>92.709000000000515</v>
      </c>
      <c r="O5752" s="49">
        <f t="shared" si="575"/>
        <v>93.909000000000518</v>
      </c>
      <c r="P5752" s="49">
        <f t="shared" si="575"/>
        <v>95.009000000000526</v>
      </c>
      <c r="Q5752" s="49">
        <f t="shared" si="575"/>
        <v>95.909000000000518</v>
      </c>
      <c r="R5752" s="49">
        <f t="shared" si="574"/>
        <v>96.654499999998706</v>
      </c>
    </row>
    <row r="5753" spans="12:18" hidden="1">
      <c r="L5753" s="71"/>
      <c r="M5753" s="48">
        <v>181.9</v>
      </c>
      <c r="N5753" s="49">
        <f t="shared" si="575"/>
        <v>92.709500000000517</v>
      </c>
      <c r="O5753" s="49">
        <f t="shared" si="575"/>
        <v>93.90950000000052</v>
      </c>
      <c r="P5753" s="49">
        <f t="shared" si="575"/>
        <v>95.009500000000529</v>
      </c>
      <c r="Q5753" s="49">
        <f t="shared" si="575"/>
        <v>95.90950000000052</v>
      </c>
      <c r="R5753" s="49">
        <f t="shared" si="574"/>
        <v>96.6547499999987</v>
      </c>
    </row>
    <row r="5754" spans="12:18" hidden="1">
      <c r="L5754" s="71"/>
      <c r="M5754" s="48">
        <v>182</v>
      </c>
      <c r="N5754" s="49">
        <f t="shared" si="575"/>
        <v>92.71000000000052</v>
      </c>
      <c r="O5754" s="49">
        <f t="shared" si="575"/>
        <v>93.910000000000522</v>
      </c>
      <c r="P5754" s="49">
        <f t="shared" si="575"/>
        <v>95.010000000000531</v>
      </c>
      <c r="Q5754" s="49">
        <f t="shared" si="575"/>
        <v>95.910000000000522</v>
      </c>
      <c r="R5754" s="49">
        <f t="shared" si="574"/>
        <v>96.654999999998694</v>
      </c>
    </row>
    <row r="5755" spans="12:18" hidden="1">
      <c r="L5755" s="71"/>
      <c r="M5755" s="48">
        <v>182.1</v>
      </c>
      <c r="N5755" s="49">
        <f t="shared" si="575"/>
        <v>92.710500000000522</v>
      </c>
      <c r="O5755" s="49">
        <f t="shared" si="575"/>
        <v>93.910500000000525</v>
      </c>
      <c r="P5755" s="49">
        <f t="shared" si="575"/>
        <v>95.010500000000533</v>
      </c>
      <c r="Q5755" s="49">
        <f t="shared" si="575"/>
        <v>95.910500000000525</v>
      </c>
      <c r="R5755" s="49">
        <f t="shared" si="574"/>
        <v>96.655249999998688</v>
      </c>
    </row>
    <row r="5756" spans="12:18" hidden="1">
      <c r="L5756" s="71"/>
      <c r="M5756" s="48">
        <v>182.2</v>
      </c>
      <c r="N5756" s="49">
        <f t="shared" si="575"/>
        <v>92.711000000000524</v>
      </c>
      <c r="O5756" s="49">
        <f t="shared" si="575"/>
        <v>93.911000000000527</v>
      </c>
      <c r="P5756" s="49">
        <f t="shared" si="575"/>
        <v>95.011000000000536</v>
      </c>
      <c r="Q5756" s="49">
        <f t="shared" si="575"/>
        <v>95.911000000000527</v>
      </c>
      <c r="R5756" s="49">
        <f t="shared" si="574"/>
        <v>96.655499999998682</v>
      </c>
    </row>
    <row r="5757" spans="12:18" hidden="1">
      <c r="L5757" s="71"/>
      <c r="M5757" s="48">
        <v>182.3</v>
      </c>
      <c r="N5757" s="49">
        <f t="shared" si="575"/>
        <v>92.711500000000527</v>
      </c>
      <c r="O5757" s="49">
        <f t="shared" si="575"/>
        <v>93.91150000000053</v>
      </c>
      <c r="P5757" s="49">
        <f t="shared" si="575"/>
        <v>95.011500000000538</v>
      </c>
      <c r="Q5757" s="49">
        <f t="shared" si="575"/>
        <v>95.91150000000053</v>
      </c>
      <c r="R5757" s="49">
        <f t="shared" si="574"/>
        <v>96.655749999998676</v>
      </c>
    </row>
    <row r="5758" spans="12:18" hidden="1">
      <c r="L5758" s="71"/>
      <c r="M5758" s="48">
        <v>182.4</v>
      </c>
      <c r="N5758" s="49">
        <f t="shared" si="575"/>
        <v>92.712000000000529</v>
      </c>
      <c r="O5758" s="49">
        <f t="shared" si="575"/>
        <v>93.912000000000532</v>
      </c>
      <c r="P5758" s="49">
        <f t="shared" si="575"/>
        <v>95.01200000000054</v>
      </c>
      <c r="Q5758" s="49">
        <f t="shared" si="575"/>
        <v>95.912000000000532</v>
      </c>
      <c r="R5758" s="49">
        <f t="shared" si="574"/>
        <v>96.65599999999867</v>
      </c>
    </row>
    <row r="5759" spans="12:18" hidden="1">
      <c r="L5759" s="71"/>
      <c r="M5759" s="48">
        <v>182.5</v>
      </c>
      <c r="N5759" s="49">
        <f t="shared" si="575"/>
        <v>92.712500000000531</v>
      </c>
      <c r="O5759" s="49">
        <f t="shared" si="575"/>
        <v>93.912500000000534</v>
      </c>
      <c r="P5759" s="49">
        <f t="shared" si="575"/>
        <v>95.012500000000543</v>
      </c>
      <c r="Q5759" s="49">
        <f t="shared" si="575"/>
        <v>95.912500000000534</v>
      </c>
      <c r="R5759" s="49">
        <f t="shared" si="574"/>
        <v>96.656249999998664</v>
      </c>
    </row>
    <row r="5760" spans="12:18" hidden="1">
      <c r="L5760" s="71"/>
      <c r="M5760" s="48">
        <v>182.6</v>
      </c>
      <c r="N5760" s="49">
        <f t="shared" ref="N5760:Q5775" si="576">N5759+0.0005</f>
        <v>92.713000000000534</v>
      </c>
      <c r="O5760" s="49">
        <f t="shared" si="576"/>
        <v>93.913000000000537</v>
      </c>
      <c r="P5760" s="49">
        <f t="shared" si="576"/>
        <v>95.013000000000545</v>
      </c>
      <c r="Q5760" s="49">
        <f t="shared" si="576"/>
        <v>95.913000000000537</v>
      </c>
      <c r="R5760" s="49">
        <f t="shared" si="574"/>
        <v>96.656499999998658</v>
      </c>
    </row>
    <row r="5761" spans="12:18" hidden="1">
      <c r="L5761" s="71"/>
      <c r="M5761" s="48">
        <v>182.7</v>
      </c>
      <c r="N5761" s="49">
        <f t="shared" si="576"/>
        <v>92.713500000000536</v>
      </c>
      <c r="O5761" s="49">
        <f t="shared" si="576"/>
        <v>93.913500000000539</v>
      </c>
      <c r="P5761" s="49">
        <f t="shared" si="576"/>
        <v>95.013500000000548</v>
      </c>
      <c r="Q5761" s="49">
        <f t="shared" si="576"/>
        <v>95.913500000000539</v>
      </c>
      <c r="R5761" s="49">
        <f t="shared" si="574"/>
        <v>96.656749999998652</v>
      </c>
    </row>
    <row r="5762" spans="12:18" hidden="1">
      <c r="L5762" s="71"/>
      <c r="M5762" s="48">
        <v>182.8</v>
      </c>
      <c r="N5762" s="49">
        <f t="shared" si="576"/>
        <v>92.714000000000539</v>
      </c>
      <c r="O5762" s="49">
        <f t="shared" si="576"/>
        <v>93.914000000000541</v>
      </c>
      <c r="P5762" s="49">
        <f t="shared" si="576"/>
        <v>95.01400000000055</v>
      </c>
      <c r="Q5762" s="49">
        <f t="shared" si="576"/>
        <v>95.914000000000541</v>
      </c>
      <c r="R5762" s="49">
        <f t="shared" si="574"/>
        <v>96.656999999998646</v>
      </c>
    </row>
    <row r="5763" spans="12:18" hidden="1">
      <c r="L5763" s="71"/>
      <c r="M5763" s="48">
        <v>182.9</v>
      </c>
      <c r="N5763" s="49">
        <f t="shared" si="576"/>
        <v>92.714500000000541</v>
      </c>
      <c r="O5763" s="49">
        <f t="shared" si="576"/>
        <v>93.914500000000544</v>
      </c>
      <c r="P5763" s="49">
        <f t="shared" si="576"/>
        <v>95.014500000000552</v>
      </c>
      <c r="Q5763" s="49">
        <f t="shared" si="576"/>
        <v>95.914500000000544</v>
      </c>
      <c r="R5763" s="49">
        <f t="shared" si="574"/>
        <v>96.657249999998641</v>
      </c>
    </row>
    <row r="5764" spans="12:18" hidden="1">
      <c r="L5764" s="71"/>
      <c r="M5764" s="48">
        <v>183</v>
      </c>
      <c r="N5764" s="49">
        <f t="shared" si="576"/>
        <v>92.715000000000543</v>
      </c>
      <c r="O5764" s="49">
        <f t="shared" si="576"/>
        <v>93.915000000000546</v>
      </c>
      <c r="P5764" s="49">
        <f t="shared" si="576"/>
        <v>95.015000000000555</v>
      </c>
      <c r="Q5764" s="49">
        <f t="shared" si="576"/>
        <v>95.915000000000546</v>
      </c>
      <c r="R5764" s="49">
        <f t="shared" si="574"/>
        <v>96.657499999998635</v>
      </c>
    </row>
    <row r="5765" spans="12:18" hidden="1">
      <c r="L5765" s="71"/>
      <c r="M5765" s="48">
        <v>183.1</v>
      </c>
      <c r="N5765" s="49">
        <f t="shared" si="576"/>
        <v>92.715500000000546</v>
      </c>
      <c r="O5765" s="49">
        <f t="shared" si="576"/>
        <v>93.915500000000549</v>
      </c>
      <c r="P5765" s="49">
        <f t="shared" si="576"/>
        <v>95.015500000000557</v>
      </c>
      <c r="Q5765" s="49">
        <f t="shared" si="576"/>
        <v>95.915500000000549</v>
      </c>
      <c r="R5765" s="49">
        <f t="shared" si="574"/>
        <v>96.657749999998629</v>
      </c>
    </row>
    <row r="5766" spans="12:18" hidden="1">
      <c r="L5766" s="71"/>
      <c r="M5766" s="48">
        <v>183.2</v>
      </c>
      <c r="N5766" s="49">
        <f t="shared" si="576"/>
        <v>92.716000000000548</v>
      </c>
      <c r="O5766" s="49">
        <f t="shared" si="576"/>
        <v>93.916000000000551</v>
      </c>
      <c r="P5766" s="49">
        <f t="shared" si="576"/>
        <v>95.01600000000056</v>
      </c>
      <c r="Q5766" s="49">
        <f t="shared" si="576"/>
        <v>95.916000000000551</v>
      </c>
      <c r="R5766" s="49">
        <f t="shared" si="574"/>
        <v>96.657999999998623</v>
      </c>
    </row>
    <row r="5767" spans="12:18" hidden="1">
      <c r="L5767" s="71"/>
      <c r="M5767" s="48">
        <v>183.3</v>
      </c>
      <c r="N5767" s="49">
        <f t="shared" si="576"/>
        <v>92.716500000000551</v>
      </c>
      <c r="O5767" s="49">
        <f t="shared" si="576"/>
        <v>93.916500000000553</v>
      </c>
      <c r="P5767" s="49">
        <f t="shared" si="576"/>
        <v>95.016500000000562</v>
      </c>
      <c r="Q5767" s="49">
        <f t="shared" si="576"/>
        <v>95.916500000000553</v>
      </c>
      <c r="R5767" s="49">
        <f t="shared" si="574"/>
        <v>96.658249999998617</v>
      </c>
    </row>
    <row r="5768" spans="12:18" hidden="1">
      <c r="L5768" s="71"/>
      <c r="M5768" s="48">
        <v>183.4</v>
      </c>
      <c r="N5768" s="49">
        <f t="shared" si="576"/>
        <v>92.717000000000553</v>
      </c>
      <c r="O5768" s="49">
        <f t="shared" si="576"/>
        <v>93.917000000000556</v>
      </c>
      <c r="P5768" s="49">
        <f t="shared" si="576"/>
        <v>95.017000000000564</v>
      </c>
      <c r="Q5768" s="49">
        <f t="shared" si="576"/>
        <v>95.917000000000556</v>
      </c>
      <c r="R5768" s="49">
        <f t="shared" si="574"/>
        <v>96.658499999998611</v>
      </c>
    </row>
    <row r="5769" spans="12:18" hidden="1">
      <c r="L5769" s="71"/>
      <c r="M5769" s="48">
        <v>183.5</v>
      </c>
      <c r="N5769" s="49">
        <f t="shared" si="576"/>
        <v>92.717500000000555</v>
      </c>
      <c r="O5769" s="49">
        <f t="shared" si="576"/>
        <v>93.917500000000558</v>
      </c>
      <c r="P5769" s="49">
        <f t="shared" si="576"/>
        <v>95.017500000000567</v>
      </c>
      <c r="Q5769" s="49">
        <f t="shared" si="576"/>
        <v>95.917500000000558</v>
      </c>
      <c r="R5769" s="49">
        <f t="shared" si="574"/>
        <v>96.658749999998605</v>
      </c>
    </row>
    <row r="5770" spans="12:18" hidden="1">
      <c r="L5770" s="71"/>
      <c r="M5770" s="48">
        <v>183.6</v>
      </c>
      <c r="N5770" s="49">
        <f t="shared" si="576"/>
        <v>92.718000000000558</v>
      </c>
      <c r="O5770" s="49">
        <f t="shared" si="576"/>
        <v>93.918000000000561</v>
      </c>
      <c r="P5770" s="49">
        <f t="shared" si="576"/>
        <v>95.018000000000569</v>
      </c>
      <c r="Q5770" s="49">
        <f t="shared" si="576"/>
        <v>95.918000000000561</v>
      </c>
      <c r="R5770" s="49">
        <f t="shared" si="574"/>
        <v>96.658999999998599</v>
      </c>
    </row>
    <row r="5771" spans="12:18" hidden="1">
      <c r="L5771" s="71"/>
      <c r="M5771" s="48">
        <v>183.7</v>
      </c>
      <c r="N5771" s="49">
        <f t="shared" si="576"/>
        <v>92.71850000000056</v>
      </c>
      <c r="O5771" s="49">
        <f t="shared" si="576"/>
        <v>93.918500000000563</v>
      </c>
      <c r="P5771" s="49">
        <f t="shared" si="576"/>
        <v>95.018500000000572</v>
      </c>
      <c r="Q5771" s="49">
        <f t="shared" si="576"/>
        <v>95.918500000000563</v>
      </c>
      <c r="R5771" s="49">
        <f t="shared" si="574"/>
        <v>96.659249999998593</v>
      </c>
    </row>
    <row r="5772" spans="12:18" hidden="1">
      <c r="L5772" s="71"/>
      <c r="M5772" s="48">
        <v>183.8</v>
      </c>
      <c r="N5772" s="49">
        <f t="shared" si="576"/>
        <v>92.719000000000563</v>
      </c>
      <c r="O5772" s="49">
        <f t="shared" si="576"/>
        <v>93.919000000000565</v>
      </c>
      <c r="P5772" s="49">
        <f t="shared" si="576"/>
        <v>95.019000000000574</v>
      </c>
      <c r="Q5772" s="49">
        <f t="shared" si="576"/>
        <v>95.919000000000565</v>
      </c>
      <c r="R5772" s="49">
        <f t="shared" si="574"/>
        <v>96.659499999998587</v>
      </c>
    </row>
    <row r="5773" spans="12:18" hidden="1">
      <c r="L5773" s="71"/>
      <c r="M5773" s="48">
        <v>183.9</v>
      </c>
      <c r="N5773" s="49">
        <f t="shared" si="576"/>
        <v>92.719500000000565</v>
      </c>
      <c r="O5773" s="49">
        <f t="shared" si="576"/>
        <v>93.919500000000568</v>
      </c>
      <c r="P5773" s="49">
        <f t="shared" si="576"/>
        <v>95.019500000000576</v>
      </c>
      <c r="Q5773" s="49">
        <f t="shared" si="576"/>
        <v>95.919500000000568</v>
      </c>
      <c r="R5773" s="49">
        <f t="shared" si="574"/>
        <v>96.659749999998581</v>
      </c>
    </row>
    <row r="5774" spans="12:18" hidden="1">
      <c r="L5774" s="71"/>
      <c r="M5774" s="48">
        <v>184</v>
      </c>
      <c r="N5774" s="49">
        <f t="shared" si="576"/>
        <v>92.720000000000567</v>
      </c>
      <c r="O5774" s="49">
        <f t="shared" si="576"/>
        <v>93.92000000000057</v>
      </c>
      <c r="P5774" s="49">
        <f t="shared" si="576"/>
        <v>95.020000000000579</v>
      </c>
      <c r="Q5774" s="49">
        <f t="shared" si="576"/>
        <v>95.92000000000057</v>
      </c>
      <c r="R5774" s="49">
        <f t="shared" si="574"/>
        <v>96.659999999998576</v>
      </c>
    </row>
    <row r="5775" spans="12:18" hidden="1">
      <c r="L5775" s="71"/>
      <c r="M5775" s="48">
        <v>184.1</v>
      </c>
      <c r="N5775" s="49">
        <f t="shared" si="576"/>
        <v>92.72050000000057</v>
      </c>
      <c r="O5775" s="49">
        <f t="shared" si="576"/>
        <v>93.920500000000573</v>
      </c>
      <c r="P5775" s="49">
        <f t="shared" si="576"/>
        <v>95.020500000000581</v>
      </c>
      <c r="Q5775" s="49">
        <f t="shared" si="576"/>
        <v>95.920500000000573</v>
      </c>
      <c r="R5775" s="49">
        <f t="shared" si="574"/>
        <v>96.66024999999857</v>
      </c>
    </row>
    <row r="5776" spans="12:18" hidden="1">
      <c r="L5776" s="71"/>
      <c r="M5776" s="48">
        <v>184.2</v>
      </c>
      <c r="N5776" s="49">
        <f t="shared" ref="N5776:Q5791" si="577">N5775+0.0005</f>
        <v>92.721000000000572</v>
      </c>
      <c r="O5776" s="49">
        <f t="shared" si="577"/>
        <v>93.921000000000575</v>
      </c>
      <c r="P5776" s="49">
        <f t="shared" si="577"/>
        <v>95.021000000000583</v>
      </c>
      <c r="Q5776" s="49">
        <f t="shared" si="577"/>
        <v>95.921000000000575</v>
      </c>
      <c r="R5776" s="49">
        <f t="shared" si="574"/>
        <v>96.660499999998564</v>
      </c>
    </row>
    <row r="5777" spans="12:18" hidden="1">
      <c r="L5777" s="71"/>
      <c r="M5777" s="48">
        <v>184.3</v>
      </c>
      <c r="N5777" s="49">
        <f t="shared" si="577"/>
        <v>92.721500000000574</v>
      </c>
      <c r="O5777" s="49">
        <f t="shared" si="577"/>
        <v>93.921500000000577</v>
      </c>
      <c r="P5777" s="49">
        <f t="shared" si="577"/>
        <v>95.021500000000586</v>
      </c>
      <c r="Q5777" s="49">
        <f t="shared" si="577"/>
        <v>95.921500000000577</v>
      </c>
      <c r="R5777" s="49">
        <f t="shared" si="574"/>
        <v>96.660749999998558</v>
      </c>
    </row>
    <row r="5778" spans="12:18" hidden="1">
      <c r="L5778" s="71"/>
      <c r="M5778" s="48">
        <v>184.4</v>
      </c>
      <c r="N5778" s="49">
        <f t="shared" si="577"/>
        <v>92.722000000000577</v>
      </c>
      <c r="O5778" s="49">
        <f t="shared" si="577"/>
        <v>93.92200000000058</v>
      </c>
      <c r="P5778" s="49">
        <f t="shared" si="577"/>
        <v>95.022000000000588</v>
      </c>
      <c r="Q5778" s="49">
        <f t="shared" si="577"/>
        <v>95.92200000000058</v>
      </c>
      <c r="R5778" s="49">
        <f t="shared" si="574"/>
        <v>96.660999999998552</v>
      </c>
    </row>
    <row r="5779" spans="12:18" hidden="1">
      <c r="L5779" s="71"/>
      <c r="M5779" s="48">
        <v>184.5</v>
      </c>
      <c r="N5779" s="49">
        <f t="shared" si="577"/>
        <v>92.722500000000579</v>
      </c>
      <c r="O5779" s="49">
        <f t="shared" si="577"/>
        <v>93.922500000000582</v>
      </c>
      <c r="P5779" s="49">
        <f t="shared" si="577"/>
        <v>95.022500000000591</v>
      </c>
      <c r="Q5779" s="49">
        <f t="shared" si="577"/>
        <v>95.922500000000582</v>
      </c>
      <c r="R5779" s="49">
        <f t="shared" si="574"/>
        <v>96.661249999998546</v>
      </c>
    </row>
    <row r="5780" spans="12:18" hidden="1">
      <c r="L5780" s="71"/>
      <c r="M5780" s="48">
        <v>184.6</v>
      </c>
      <c r="N5780" s="49">
        <f t="shared" si="577"/>
        <v>92.723000000000582</v>
      </c>
      <c r="O5780" s="49">
        <f t="shared" si="577"/>
        <v>93.923000000000584</v>
      </c>
      <c r="P5780" s="49">
        <f t="shared" si="577"/>
        <v>95.023000000000593</v>
      </c>
      <c r="Q5780" s="49">
        <f t="shared" si="577"/>
        <v>95.923000000000584</v>
      </c>
      <c r="R5780" s="49">
        <f t="shared" si="574"/>
        <v>96.66149999999854</v>
      </c>
    </row>
    <row r="5781" spans="12:18" hidden="1">
      <c r="L5781" s="71"/>
      <c r="M5781" s="48">
        <v>184.7</v>
      </c>
      <c r="N5781" s="49">
        <f t="shared" si="577"/>
        <v>92.723500000000584</v>
      </c>
      <c r="O5781" s="49">
        <f t="shared" si="577"/>
        <v>93.923500000000587</v>
      </c>
      <c r="P5781" s="49">
        <f t="shared" si="577"/>
        <v>95.023500000000595</v>
      </c>
      <c r="Q5781" s="49">
        <f t="shared" si="577"/>
        <v>95.923500000000587</v>
      </c>
      <c r="R5781" s="49">
        <f t="shared" si="574"/>
        <v>96.661749999998534</v>
      </c>
    </row>
    <row r="5782" spans="12:18" hidden="1">
      <c r="L5782" s="71"/>
      <c r="M5782" s="48">
        <v>184.8</v>
      </c>
      <c r="N5782" s="49">
        <f t="shared" si="577"/>
        <v>92.724000000000586</v>
      </c>
      <c r="O5782" s="49">
        <f t="shared" si="577"/>
        <v>93.924000000000589</v>
      </c>
      <c r="P5782" s="49">
        <f t="shared" si="577"/>
        <v>95.024000000000598</v>
      </c>
      <c r="Q5782" s="49">
        <f t="shared" si="577"/>
        <v>95.924000000000589</v>
      </c>
      <c r="R5782" s="49">
        <f t="shared" si="574"/>
        <v>96.661999999998528</v>
      </c>
    </row>
    <row r="5783" spans="12:18" hidden="1">
      <c r="L5783" s="71"/>
      <c r="M5783" s="48">
        <v>184.9</v>
      </c>
      <c r="N5783" s="49">
        <f t="shared" si="577"/>
        <v>92.724500000000589</v>
      </c>
      <c r="O5783" s="49">
        <f t="shared" si="577"/>
        <v>93.924500000000592</v>
      </c>
      <c r="P5783" s="49">
        <f t="shared" si="577"/>
        <v>95.0245000000006</v>
      </c>
      <c r="Q5783" s="49">
        <f t="shared" si="577"/>
        <v>95.924500000000592</v>
      </c>
      <c r="R5783" s="49">
        <f t="shared" si="574"/>
        <v>96.662249999998522</v>
      </c>
    </row>
    <row r="5784" spans="12:18" hidden="1">
      <c r="L5784" s="71"/>
      <c r="M5784" s="48">
        <v>185</v>
      </c>
      <c r="N5784" s="49">
        <f t="shared" si="577"/>
        <v>92.725000000000591</v>
      </c>
      <c r="O5784" s="49">
        <f t="shared" si="577"/>
        <v>93.925000000000594</v>
      </c>
      <c r="P5784" s="49">
        <f t="shared" si="577"/>
        <v>95.025000000000603</v>
      </c>
      <c r="Q5784" s="49">
        <f t="shared" si="577"/>
        <v>95.925000000000594</v>
      </c>
      <c r="R5784" s="49">
        <f t="shared" si="574"/>
        <v>96.662499999998516</v>
      </c>
    </row>
    <row r="5785" spans="12:18" hidden="1">
      <c r="L5785" s="71"/>
      <c r="M5785" s="48">
        <v>185.1</v>
      </c>
      <c r="N5785" s="49">
        <f t="shared" si="577"/>
        <v>92.725500000000594</v>
      </c>
      <c r="O5785" s="49">
        <f t="shared" si="577"/>
        <v>93.925500000000596</v>
      </c>
      <c r="P5785" s="49">
        <f t="shared" si="577"/>
        <v>95.025500000000605</v>
      </c>
      <c r="Q5785" s="49">
        <f t="shared" si="577"/>
        <v>95.925500000000596</v>
      </c>
      <c r="R5785" s="49">
        <f t="shared" si="574"/>
        <v>96.66274999999851</v>
      </c>
    </row>
    <row r="5786" spans="12:18" hidden="1">
      <c r="L5786" s="71"/>
      <c r="M5786" s="48">
        <v>185.2</v>
      </c>
      <c r="N5786" s="49">
        <f t="shared" si="577"/>
        <v>92.726000000000596</v>
      </c>
      <c r="O5786" s="49">
        <f t="shared" si="577"/>
        <v>93.926000000000599</v>
      </c>
      <c r="P5786" s="49">
        <f t="shared" si="577"/>
        <v>95.026000000000607</v>
      </c>
      <c r="Q5786" s="49">
        <f t="shared" si="577"/>
        <v>95.926000000000599</v>
      </c>
      <c r="R5786" s="49">
        <f t="shared" si="574"/>
        <v>96.662999999998505</v>
      </c>
    </row>
    <row r="5787" spans="12:18" hidden="1">
      <c r="L5787" s="71"/>
      <c r="M5787" s="48">
        <v>185.3</v>
      </c>
      <c r="N5787" s="49">
        <f t="shared" si="577"/>
        <v>92.726500000000598</v>
      </c>
      <c r="O5787" s="49">
        <f t="shared" si="577"/>
        <v>93.926500000000601</v>
      </c>
      <c r="P5787" s="49">
        <f t="shared" si="577"/>
        <v>95.02650000000061</v>
      </c>
      <c r="Q5787" s="49">
        <f t="shared" si="577"/>
        <v>95.926500000000601</v>
      </c>
      <c r="R5787" s="49">
        <f t="shared" si="574"/>
        <v>96.663249999998499</v>
      </c>
    </row>
    <row r="5788" spans="12:18" hidden="1">
      <c r="L5788" s="71"/>
      <c r="M5788" s="48">
        <v>185.4</v>
      </c>
      <c r="N5788" s="49">
        <f t="shared" si="577"/>
        <v>92.727000000000601</v>
      </c>
      <c r="O5788" s="49">
        <f t="shared" si="577"/>
        <v>93.927000000000604</v>
      </c>
      <c r="P5788" s="49">
        <f t="shared" si="577"/>
        <v>95.027000000000612</v>
      </c>
      <c r="Q5788" s="49">
        <f t="shared" si="577"/>
        <v>95.927000000000604</v>
      </c>
      <c r="R5788" s="49">
        <f t="shared" si="574"/>
        <v>96.663499999998493</v>
      </c>
    </row>
    <row r="5789" spans="12:18" hidden="1">
      <c r="L5789" s="71"/>
      <c r="M5789" s="48">
        <v>185.5</v>
      </c>
      <c r="N5789" s="49">
        <f t="shared" si="577"/>
        <v>92.727500000000603</v>
      </c>
      <c r="O5789" s="49">
        <f t="shared" si="577"/>
        <v>93.927500000000606</v>
      </c>
      <c r="P5789" s="49">
        <f t="shared" si="577"/>
        <v>95.027500000000614</v>
      </c>
      <c r="Q5789" s="49">
        <f t="shared" si="577"/>
        <v>95.927500000000606</v>
      </c>
      <c r="R5789" s="49">
        <f t="shared" si="574"/>
        <v>96.663749999998487</v>
      </c>
    </row>
    <row r="5790" spans="12:18" hidden="1">
      <c r="L5790" s="71"/>
      <c r="M5790" s="48">
        <v>185.6</v>
      </c>
      <c r="N5790" s="49">
        <f t="shared" si="577"/>
        <v>92.728000000000605</v>
      </c>
      <c r="O5790" s="49">
        <f t="shared" si="577"/>
        <v>93.928000000000608</v>
      </c>
      <c r="P5790" s="49">
        <f t="shared" si="577"/>
        <v>95.028000000000617</v>
      </c>
      <c r="Q5790" s="49">
        <f t="shared" si="577"/>
        <v>95.928000000000608</v>
      </c>
      <c r="R5790" s="49">
        <f t="shared" si="574"/>
        <v>96.663999999998481</v>
      </c>
    </row>
    <row r="5791" spans="12:18" hidden="1">
      <c r="L5791" s="71"/>
      <c r="M5791" s="48">
        <v>185.7</v>
      </c>
      <c r="N5791" s="49">
        <f t="shared" si="577"/>
        <v>92.728500000000608</v>
      </c>
      <c r="O5791" s="49">
        <f t="shared" si="577"/>
        <v>93.928500000000611</v>
      </c>
      <c r="P5791" s="49">
        <f t="shared" si="577"/>
        <v>95.028500000000619</v>
      </c>
      <c r="Q5791" s="49">
        <f t="shared" si="577"/>
        <v>95.928500000000611</v>
      </c>
      <c r="R5791" s="49">
        <f t="shared" si="574"/>
        <v>96.664249999998475</v>
      </c>
    </row>
    <row r="5792" spans="12:18" hidden="1">
      <c r="L5792" s="71"/>
      <c r="M5792" s="48">
        <v>185.8</v>
      </c>
      <c r="N5792" s="49">
        <f t="shared" ref="N5792:Q5807" si="578">N5791+0.0005</f>
        <v>92.72900000000061</v>
      </c>
      <c r="O5792" s="49">
        <f t="shared" si="578"/>
        <v>93.929000000000613</v>
      </c>
      <c r="P5792" s="49">
        <f t="shared" si="578"/>
        <v>95.029000000000622</v>
      </c>
      <c r="Q5792" s="49">
        <f t="shared" si="578"/>
        <v>95.929000000000613</v>
      </c>
      <c r="R5792" s="49">
        <f t="shared" ref="R5792:R5855" si="579">R5791+0.00025</f>
        <v>96.664499999998469</v>
      </c>
    </row>
    <row r="5793" spans="12:18" hidden="1">
      <c r="L5793" s="71"/>
      <c r="M5793" s="48">
        <v>185.9</v>
      </c>
      <c r="N5793" s="49">
        <f t="shared" si="578"/>
        <v>92.729500000000613</v>
      </c>
      <c r="O5793" s="49">
        <f t="shared" si="578"/>
        <v>93.929500000000616</v>
      </c>
      <c r="P5793" s="49">
        <f t="shared" si="578"/>
        <v>95.029500000000624</v>
      </c>
      <c r="Q5793" s="49">
        <f t="shared" si="578"/>
        <v>95.929500000000616</v>
      </c>
      <c r="R5793" s="49">
        <f t="shared" si="579"/>
        <v>96.664749999998463</v>
      </c>
    </row>
    <row r="5794" spans="12:18" hidden="1">
      <c r="L5794" s="71"/>
      <c r="M5794" s="48">
        <v>186</v>
      </c>
      <c r="N5794" s="49">
        <f t="shared" si="578"/>
        <v>92.730000000000615</v>
      </c>
      <c r="O5794" s="49">
        <f t="shared" si="578"/>
        <v>93.930000000000618</v>
      </c>
      <c r="P5794" s="49">
        <f t="shared" si="578"/>
        <v>95.030000000000626</v>
      </c>
      <c r="Q5794" s="49">
        <f t="shared" si="578"/>
        <v>95.930000000000618</v>
      </c>
      <c r="R5794" s="49">
        <f t="shared" si="579"/>
        <v>96.664999999998457</v>
      </c>
    </row>
    <row r="5795" spans="12:18" hidden="1">
      <c r="L5795" s="71"/>
      <c r="M5795" s="48">
        <v>186.1</v>
      </c>
      <c r="N5795" s="49">
        <f t="shared" si="578"/>
        <v>92.730500000000617</v>
      </c>
      <c r="O5795" s="49">
        <f t="shared" si="578"/>
        <v>93.93050000000062</v>
      </c>
      <c r="P5795" s="49">
        <f t="shared" si="578"/>
        <v>95.030500000000629</v>
      </c>
      <c r="Q5795" s="49">
        <f t="shared" si="578"/>
        <v>95.93050000000062</v>
      </c>
      <c r="R5795" s="49">
        <f t="shared" si="579"/>
        <v>96.665249999998451</v>
      </c>
    </row>
    <row r="5796" spans="12:18" hidden="1">
      <c r="L5796" s="71"/>
      <c r="M5796" s="48">
        <v>186.2</v>
      </c>
      <c r="N5796" s="49">
        <f t="shared" si="578"/>
        <v>92.73100000000062</v>
      </c>
      <c r="O5796" s="49">
        <f t="shared" si="578"/>
        <v>93.931000000000623</v>
      </c>
      <c r="P5796" s="49">
        <f t="shared" si="578"/>
        <v>95.031000000000631</v>
      </c>
      <c r="Q5796" s="49">
        <f t="shared" si="578"/>
        <v>95.931000000000623</v>
      </c>
      <c r="R5796" s="49">
        <f t="shared" si="579"/>
        <v>96.665499999998445</v>
      </c>
    </row>
    <row r="5797" spans="12:18" hidden="1">
      <c r="L5797" s="71"/>
      <c r="M5797" s="48">
        <v>186.3</v>
      </c>
      <c r="N5797" s="49">
        <f t="shared" si="578"/>
        <v>92.731500000000622</v>
      </c>
      <c r="O5797" s="49">
        <f t="shared" si="578"/>
        <v>93.931500000000625</v>
      </c>
      <c r="P5797" s="49">
        <f t="shared" si="578"/>
        <v>95.031500000000634</v>
      </c>
      <c r="Q5797" s="49">
        <f t="shared" si="578"/>
        <v>95.931500000000625</v>
      </c>
      <c r="R5797" s="49">
        <f t="shared" si="579"/>
        <v>96.66574999999844</v>
      </c>
    </row>
    <row r="5798" spans="12:18" hidden="1">
      <c r="L5798" s="71"/>
      <c r="M5798" s="48">
        <v>186.4</v>
      </c>
      <c r="N5798" s="49">
        <f t="shared" si="578"/>
        <v>92.732000000000625</v>
      </c>
      <c r="O5798" s="49">
        <f t="shared" si="578"/>
        <v>93.932000000000627</v>
      </c>
      <c r="P5798" s="49">
        <f t="shared" si="578"/>
        <v>95.032000000000636</v>
      </c>
      <c r="Q5798" s="49">
        <f t="shared" si="578"/>
        <v>95.932000000000627</v>
      </c>
      <c r="R5798" s="49">
        <f t="shared" si="579"/>
        <v>96.665999999998434</v>
      </c>
    </row>
    <row r="5799" spans="12:18" hidden="1">
      <c r="L5799" s="71"/>
      <c r="M5799" s="48">
        <v>186.5</v>
      </c>
      <c r="N5799" s="49">
        <f t="shared" si="578"/>
        <v>92.732500000000627</v>
      </c>
      <c r="O5799" s="49">
        <f t="shared" si="578"/>
        <v>93.93250000000063</v>
      </c>
      <c r="P5799" s="49">
        <f t="shared" si="578"/>
        <v>95.032500000000638</v>
      </c>
      <c r="Q5799" s="49">
        <f t="shared" si="578"/>
        <v>95.93250000000063</v>
      </c>
      <c r="R5799" s="49">
        <f t="shared" si="579"/>
        <v>96.666249999998428</v>
      </c>
    </row>
    <row r="5800" spans="12:18" hidden="1">
      <c r="L5800" s="71"/>
      <c r="M5800" s="48">
        <v>186.6</v>
      </c>
      <c r="N5800" s="49">
        <f t="shared" si="578"/>
        <v>92.733000000000629</v>
      </c>
      <c r="O5800" s="49">
        <f t="shared" si="578"/>
        <v>93.933000000000632</v>
      </c>
      <c r="P5800" s="49">
        <f t="shared" si="578"/>
        <v>95.033000000000641</v>
      </c>
      <c r="Q5800" s="49">
        <f t="shared" si="578"/>
        <v>95.933000000000632</v>
      </c>
      <c r="R5800" s="49">
        <f t="shared" si="579"/>
        <v>96.666499999998422</v>
      </c>
    </row>
    <row r="5801" spans="12:18" hidden="1">
      <c r="L5801" s="71"/>
      <c r="M5801" s="48">
        <v>186.7</v>
      </c>
      <c r="N5801" s="49">
        <f t="shared" si="578"/>
        <v>92.733500000000632</v>
      </c>
      <c r="O5801" s="49">
        <f t="shared" si="578"/>
        <v>93.933500000000635</v>
      </c>
      <c r="P5801" s="49">
        <f t="shared" si="578"/>
        <v>95.033500000000643</v>
      </c>
      <c r="Q5801" s="49">
        <f t="shared" si="578"/>
        <v>95.933500000000635</v>
      </c>
      <c r="R5801" s="49">
        <f t="shared" si="579"/>
        <v>96.666749999998416</v>
      </c>
    </row>
    <row r="5802" spans="12:18" hidden="1">
      <c r="L5802" s="71"/>
      <c r="M5802" s="48">
        <v>186.8</v>
      </c>
      <c r="N5802" s="49">
        <f t="shared" si="578"/>
        <v>92.734000000000634</v>
      </c>
      <c r="O5802" s="49">
        <f t="shared" si="578"/>
        <v>93.934000000000637</v>
      </c>
      <c r="P5802" s="49">
        <f t="shared" si="578"/>
        <v>95.034000000000646</v>
      </c>
      <c r="Q5802" s="49">
        <f t="shared" si="578"/>
        <v>95.934000000000637</v>
      </c>
      <c r="R5802" s="49">
        <f t="shared" si="579"/>
        <v>96.66699999999841</v>
      </c>
    </row>
    <row r="5803" spans="12:18" hidden="1">
      <c r="L5803" s="71"/>
      <c r="M5803" s="48">
        <v>186.9</v>
      </c>
      <c r="N5803" s="49">
        <f t="shared" si="578"/>
        <v>92.734500000000637</v>
      </c>
      <c r="O5803" s="49">
        <f t="shared" si="578"/>
        <v>93.934500000000639</v>
      </c>
      <c r="P5803" s="49">
        <f t="shared" si="578"/>
        <v>95.034500000000648</v>
      </c>
      <c r="Q5803" s="49">
        <f t="shared" si="578"/>
        <v>95.934500000000639</v>
      </c>
      <c r="R5803" s="49">
        <f t="shared" si="579"/>
        <v>96.667249999998404</v>
      </c>
    </row>
    <row r="5804" spans="12:18" hidden="1">
      <c r="L5804" s="71"/>
      <c r="M5804" s="48">
        <v>187</v>
      </c>
      <c r="N5804" s="49">
        <f t="shared" si="578"/>
        <v>92.735000000000639</v>
      </c>
      <c r="O5804" s="49">
        <f t="shared" si="578"/>
        <v>93.935000000000642</v>
      </c>
      <c r="P5804" s="49">
        <f t="shared" si="578"/>
        <v>95.03500000000065</v>
      </c>
      <c r="Q5804" s="49">
        <f t="shared" si="578"/>
        <v>95.935000000000642</v>
      </c>
      <c r="R5804" s="49">
        <f t="shared" si="579"/>
        <v>96.667499999998398</v>
      </c>
    </row>
    <row r="5805" spans="12:18" hidden="1">
      <c r="L5805" s="71"/>
      <c r="M5805" s="48">
        <v>187.1</v>
      </c>
      <c r="N5805" s="49">
        <f t="shared" si="578"/>
        <v>92.735500000000641</v>
      </c>
      <c r="O5805" s="49">
        <f t="shared" si="578"/>
        <v>93.935500000000644</v>
      </c>
      <c r="P5805" s="49">
        <f t="shared" si="578"/>
        <v>95.035500000000653</v>
      </c>
      <c r="Q5805" s="49">
        <f t="shared" si="578"/>
        <v>95.935500000000644</v>
      </c>
      <c r="R5805" s="49">
        <f t="shared" si="579"/>
        <v>96.667749999998392</v>
      </c>
    </row>
    <row r="5806" spans="12:18" hidden="1">
      <c r="L5806" s="71"/>
      <c r="M5806" s="48">
        <v>187.2</v>
      </c>
      <c r="N5806" s="49">
        <f t="shared" si="578"/>
        <v>92.736000000000644</v>
      </c>
      <c r="O5806" s="49">
        <f t="shared" si="578"/>
        <v>93.936000000000647</v>
      </c>
      <c r="P5806" s="49">
        <f t="shared" si="578"/>
        <v>95.036000000000655</v>
      </c>
      <c r="Q5806" s="49">
        <f t="shared" si="578"/>
        <v>95.936000000000647</v>
      </c>
      <c r="R5806" s="49">
        <f t="shared" si="579"/>
        <v>96.667999999998386</v>
      </c>
    </row>
    <row r="5807" spans="12:18" hidden="1">
      <c r="L5807" s="71"/>
      <c r="M5807" s="48">
        <v>187.3</v>
      </c>
      <c r="N5807" s="49">
        <f t="shared" si="578"/>
        <v>92.736500000000646</v>
      </c>
      <c r="O5807" s="49">
        <f t="shared" si="578"/>
        <v>93.936500000000649</v>
      </c>
      <c r="P5807" s="49">
        <f t="shared" si="578"/>
        <v>95.036500000000657</v>
      </c>
      <c r="Q5807" s="49">
        <f t="shared" si="578"/>
        <v>95.936500000000649</v>
      </c>
      <c r="R5807" s="49">
        <f t="shared" si="579"/>
        <v>96.66824999999838</v>
      </c>
    </row>
    <row r="5808" spans="12:18" hidden="1">
      <c r="L5808" s="71"/>
      <c r="M5808" s="48">
        <v>187.4</v>
      </c>
      <c r="N5808" s="49">
        <f t="shared" ref="N5808:Q5823" si="580">N5807+0.0005</f>
        <v>92.737000000000648</v>
      </c>
      <c r="O5808" s="49">
        <f t="shared" si="580"/>
        <v>93.937000000000651</v>
      </c>
      <c r="P5808" s="49">
        <f t="shared" si="580"/>
        <v>95.03700000000066</v>
      </c>
      <c r="Q5808" s="49">
        <f t="shared" si="580"/>
        <v>95.937000000000651</v>
      </c>
      <c r="R5808" s="49">
        <f t="shared" si="579"/>
        <v>96.668499999998375</v>
      </c>
    </row>
    <row r="5809" spans="12:18" hidden="1">
      <c r="L5809" s="71"/>
      <c r="M5809" s="48">
        <v>187.5</v>
      </c>
      <c r="N5809" s="49">
        <f t="shared" si="580"/>
        <v>92.737500000000651</v>
      </c>
      <c r="O5809" s="49">
        <f t="shared" si="580"/>
        <v>93.937500000000654</v>
      </c>
      <c r="P5809" s="49">
        <f t="shared" si="580"/>
        <v>95.037500000000662</v>
      </c>
      <c r="Q5809" s="49">
        <f t="shared" si="580"/>
        <v>95.937500000000654</v>
      </c>
      <c r="R5809" s="49">
        <f t="shared" si="579"/>
        <v>96.668749999998369</v>
      </c>
    </row>
    <row r="5810" spans="12:18" hidden="1">
      <c r="L5810" s="71"/>
      <c r="M5810" s="48">
        <v>187.6</v>
      </c>
      <c r="N5810" s="49">
        <f t="shared" si="580"/>
        <v>92.738000000000653</v>
      </c>
      <c r="O5810" s="49">
        <f t="shared" si="580"/>
        <v>93.938000000000656</v>
      </c>
      <c r="P5810" s="49">
        <f t="shared" si="580"/>
        <v>95.038000000000665</v>
      </c>
      <c r="Q5810" s="49">
        <f t="shared" si="580"/>
        <v>95.938000000000656</v>
      </c>
      <c r="R5810" s="49">
        <f t="shared" si="579"/>
        <v>96.668999999998363</v>
      </c>
    </row>
    <row r="5811" spans="12:18" hidden="1">
      <c r="L5811" s="71"/>
      <c r="M5811" s="48">
        <v>187.7</v>
      </c>
      <c r="N5811" s="49">
        <f t="shared" si="580"/>
        <v>92.738500000000656</v>
      </c>
      <c r="O5811" s="49">
        <f t="shared" si="580"/>
        <v>93.938500000000658</v>
      </c>
      <c r="P5811" s="49">
        <f t="shared" si="580"/>
        <v>95.038500000000667</v>
      </c>
      <c r="Q5811" s="49">
        <f t="shared" si="580"/>
        <v>95.938500000000658</v>
      </c>
      <c r="R5811" s="49">
        <f t="shared" si="579"/>
        <v>96.669249999998357</v>
      </c>
    </row>
    <row r="5812" spans="12:18" hidden="1">
      <c r="L5812" s="71"/>
      <c r="M5812" s="48">
        <v>187.8</v>
      </c>
      <c r="N5812" s="49">
        <f t="shared" si="580"/>
        <v>92.739000000000658</v>
      </c>
      <c r="O5812" s="49">
        <f t="shared" si="580"/>
        <v>93.939000000000661</v>
      </c>
      <c r="P5812" s="49">
        <f t="shared" si="580"/>
        <v>95.039000000000669</v>
      </c>
      <c r="Q5812" s="49">
        <f t="shared" si="580"/>
        <v>95.939000000000661</v>
      </c>
      <c r="R5812" s="49">
        <f t="shared" si="579"/>
        <v>96.669499999998351</v>
      </c>
    </row>
    <row r="5813" spans="12:18" hidden="1">
      <c r="L5813" s="71"/>
      <c r="M5813" s="48">
        <v>187.9</v>
      </c>
      <c r="N5813" s="49">
        <f t="shared" si="580"/>
        <v>92.73950000000066</v>
      </c>
      <c r="O5813" s="49">
        <f t="shared" si="580"/>
        <v>93.939500000000663</v>
      </c>
      <c r="P5813" s="49">
        <f t="shared" si="580"/>
        <v>95.039500000000672</v>
      </c>
      <c r="Q5813" s="49">
        <f t="shared" si="580"/>
        <v>95.939500000000663</v>
      </c>
      <c r="R5813" s="49">
        <f t="shared" si="579"/>
        <v>96.669749999998345</v>
      </c>
    </row>
    <row r="5814" spans="12:18" hidden="1">
      <c r="L5814" s="71"/>
      <c r="M5814" s="48">
        <v>188</v>
      </c>
      <c r="N5814" s="49">
        <f t="shared" si="580"/>
        <v>92.740000000000663</v>
      </c>
      <c r="O5814" s="49">
        <f t="shared" si="580"/>
        <v>93.940000000000666</v>
      </c>
      <c r="P5814" s="49">
        <f t="shared" si="580"/>
        <v>95.040000000000674</v>
      </c>
      <c r="Q5814" s="49">
        <f t="shared" si="580"/>
        <v>95.940000000000666</v>
      </c>
      <c r="R5814" s="49">
        <f t="shared" si="579"/>
        <v>96.669999999998339</v>
      </c>
    </row>
    <row r="5815" spans="12:18" hidden="1">
      <c r="L5815" s="71"/>
      <c r="M5815" s="48">
        <v>188.1</v>
      </c>
      <c r="N5815" s="49">
        <f t="shared" si="580"/>
        <v>92.740500000000665</v>
      </c>
      <c r="O5815" s="49">
        <f t="shared" si="580"/>
        <v>93.940500000000668</v>
      </c>
      <c r="P5815" s="49">
        <f t="shared" si="580"/>
        <v>95.040500000000677</v>
      </c>
      <c r="Q5815" s="49">
        <f t="shared" si="580"/>
        <v>95.940500000000668</v>
      </c>
      <c r="R5815" s="49">
        <f t="shared" si="579"/>
        <v>96.670249999998333</v>
      </c>
    </row>
    <row r="5816" spans="12:18" hidden="1">
      <c r="L5816" s="71"/>
      <c r="M5816" s="48">
        <v>188.2</v>
      </c>
      <c r="N5816" s="49">
        <f t="shared" si="580"/>
        <v>92.741000000000668</v>
      </c>
      <c r="O5816" s="49">
        <f t="shared" si="580"/>
        <v>93.94100000000067</v>
      </c>
      <c r="P5816" s="49">
        <f t="shared" si="580"/>
        <v>95.041000000000679</v>
      </c>
      <c r="Q5816" s="49">
        <f t="shared" si="580"/>
        <v>95.94100000000067</v>
      </c>
      <c r="R5816" s="49">
        <f t="shared" si="579"/>
        <v>96.670499999998327</v>
      </c>
    </row>
    <row r="5817" spans="12:18" hidden="1">
      <c r="L5817" s="71"/>
      <c r="M5817" s="48">
        <v>188.3</v>
      </c>
      <c r="N5817" s="49">
        <f t="shared" si="580"/>
        <v>92.74150000000067</v>
      </c>
      <c r="O5817" s="49">
        <f t="shared" si="580"/>
        <v>93.941500000000673</v>
      </c>
      <c r="P5817" s="49">
        <f t="shared" si="580"/>
        <v>95.041500000000681</v>
      </c>
      <c r="Q5817" s="49">
        <f t="shared" si="580"/>
        <v>95.941500000000673</v>
      </c>
      <c r="R5817" s="49">
        <f t="shared" si="579"/>
        <v>96.670749999998321</v>
      </c>
    </row>
    <row r="5818" spans="12:18" hidden="1">
      <c r="L5818" s="71"/>
      <c r="M5818" s="48">
        <v>188.4</v>
      </c>
      <c r="N5818" s="49">
        <f t="shared" si="580"/>
        <v>92.742000000000672</v>
      </c>
      <c r="O5818" s="49">
        <f t="shared" si="580"/>
        <v>93.942000000000675</v>
      </c>
      <c r="P5818" s="49">
        <f t="shared" si="580"/>
        <v>95.042000000000684</v>
      </c>
      <c r="Q5818" s="49">
        <f t="shared" si="580"/>
        <v>95.942000000000675</v>
      </c>
      <c r="R5818" s="49">
        <f t="shared" si="579"/>
        <v>96.670999999998315</v>
      </c>
    </row>
    <row r="5819" spans="12:18" hidden="1">
      <c r="L5819" s="71"/>
      <c r="M5819" s="48">
        <v>188.5</v>
      </c>
      <c r="N5819" s="49">
        <f t="shared" si="580"/>
        <v>92.742500000000675</v>
      </c>
      <c r="O5819" s="49">
        <f t="shared" si="580"/>
        <v>93.942500000000678</v>
      </c>
      <c r="P5819" s="49">
        <f t="shared" si="580"/>
        <v>95.042500000000686</v>
      </c>
      <c r="Q5819" s="49">
        <f t="shared" si="580"/>
        <v>95.942500000000678</v>
      </c>
      <c r="R5819" s="49">
        <f t="shared" si="579"/>
        <v>96.671249999998309</v>
      </c>
    </row>
    <row r="5820" spans="12:18" hidden="1">
      <c r="L5820" s="71"/>
      <c r="M5820" s="48">
        <v>188.6</v>
      </c>
      <c r="N5820" s="49">
        <f t="shared" si="580"/>
        <v>92.743000000000677</v>
      </c>
      <c r="O5820" s="49">
        <f t="shared" si="580"/>
        <v>93.94300000000068</v>
      </c>
      <c r="P5820" s="49">
        <f t="shared" si="580"/>
        <v>95.043000000000688</v>
      </c>
      <c r="Q5820" s="49">
        <f t="shared" si="580"/>
        <v>95.94300000000068</v>
      </c>
      <c r="R5820" s="49">
        <f t="shared" si="579"/>
        <v>96.671499999998304</v>
      </c>
    </row>
    <row r="5821" spans="12:18" hidden="1">
      <c r="L5821" s="71"/>
      <c r="M5821" s="48">
        <v>188.7</v>
      </c>
      <c r="N5821" s="49">
        <f t="shared" si="580"/>
        <v>92.74350000000068</v>
      </c>
      <c r="O5821" s="49">
        <f t="shared" si="580"/>
        <v>93.943500000000682</v>
      </c>
      <c r="P5821" s="49">
        <f t="shared" si="580"/>
        <v>95.043500000000691</v>
      </c>
      <c r="Q5821" s="49">
        <f t="shared" si="580"/>
        <v>95.943500000000682</v>
      </c>
      <c r="R5821" s="49">
        <f t="shared" si="579"/>
        <v>96.671749999998298</v>
      </c>
    </row>
    <row r="5822" spans="12:18" hidden="1">
      <c r="L5822" s="71"/>
      <c r="M5822" s="48">
        <v>188.8</v>
      </c>
      <c r="N5822" s="49">
        <f t="shared" si="580"/>
        <v>92.744000000000682</v>
      </c>
      <c r="O5822" s="49">
        <f t="shared" si="580"/>
        <v>93.944000000000685</v>
      </c>
      <c r="P5822" s="49">
        <f t="shared" si="580"/>
        <v>95.044000000000693</v>
      </c>
      <c r="Q5822" s="49">
        <f t="shared" si="580"/>
        <v>95.944000000000685</v>
      </c>
      <c r="R5822" s="49">
        <f t="shared" si="579"/>
        <v>96.671999999998292</v>
      </c>
    </row>
    <row r="5823" spans="12:18" hidden="1">
      <c r="L5823" s="71"/>
      <c r="M5823" s="48">
        <v>188.9</v>
      </c>
      <c r="N5823" s="49">
        <f t="shared" si="580"/>
        <v>92.744500000000684</v>
      </c>
      <c r="O5823" s="49">
        <f t="shared" si="580"/>
        <v>93.944500000000687</v>
      </c>
      <c r="P5823" s="49">
        <f t="shared" si="580"/>
        <v>95.044500000000696</v>
      </c>
      <c r="Q5823" s="49">
        <f t="shared" si="580"/>
        <v>95.944500000000687</v>
      </c>
      <c r="R5823" s="49">
        <f t="shared" si="579"/>
        <v>96.672249999998286</v>
      </c>
    </row>
    <row r="5824" spans="12:18" hidden="1">
      <c r="L5824" s="71"/>
      <c r="M5824" s="48">
        <v>189</v>
      </c>
      <c r="N5824" s="49">
        <f t="shared" ref="N5824:Q5839" si="581">N5823+0.0005</f>
        <v>92.745000000000687</v>
      </c>
      <c r="O5824" s="49">
        <f t="shared" si="581"/>
        <v>93.94500000000069</v>
      </c>
      <c r="P5824" s="49">
        <f t="shared" si="581"/>
        <v>95.045000000000698</v>
      </c>
      <c r="Q5824" s="49">
        <f t="shared" si="581"/>
        <v>95.94500000000069</v>
      </c>
      <c r="R5824" s="49">
        <f t="shared" si="579"/>
        <v>96.67249999999828</v>
      </c>
    </row>
    <row r="5825" spans="12:18" hidden="1">
      <c r="L5825" s="71"/>
      <c r="M5825" s="48">
        <v>189.1</v>
      </c>
      <c r="N5825" s="49">
        <f t="shared" si="581"/>
        <v>92.745500000000689</v>
      </c>
      <c r="O5825" s="49">
        <f t="shared" si="581"/>
        <v>93.945500000000692</v>
      </c>
      <c r="P5825" s="49">
        <f t="shared" si="581"/>
        <v>95.0455000000007</v>
      </c>
      <c r="Q5825" s="49">
        <f t="shared" si="581"/>
        <v>95.945500000000692</v>
      </c>
      <c r="R5825" s="49">
        <f t="shared" si="579"/>
        <v>96.672749999998274</v>
      </c>
    </row>
    <row r="5826" spans="12:18" hidden="1">
      <c r="L5826" s="71"/>
      <c r="M5826" s="48">
        <v>189.2</v>
      </c>
      <c r="N5826" s="49">
        <f t="shared" si="581"/>
        <v>92.746000000000691</v>
      </c>
      <c r="O5826" s="49">
        <f t="shared" si="581"/>
        <v>93.946000000000694</v>
      </c>
      <c r="P5826" s="49">
        <f t="shared" si="581"/>
        <v>95.046000000000703</v>
      </c>
      <c r="Q5826" s="49">
        <f t="shared" si="581"/>
        <v>95.946000000000694</v>
      </c>
      <c r="R5826" s="49">
        <f t="shared" si="579"/>
        <v>96.672999999998268</v>
      </c>
    </row>
    <row r="5827" spans="12:18" hidden="1">
      <c r="L5827" s="71"/>
      <c r="M5827" s="48">
        <v>189.3</v>
      </c>
      <c r="N5827" s="49">
        <f t="shared" si="581"/>
        <v>92.746500000000694</v>
      </c>
      <c r="O5827" s="49">
        <f t="shared" si="581"/>
        <v>93.946500000000697</v>
      </c>
      <c r="P5827" s="49">
        <f t="shared" si="581"/>
        <v>95.046500000000705</v>
      </c>
      <c r="Q5827" s="49">
        <f t="shared" si="581"/>
        <v>95.946500000000697</v>
      </c>
      <c r="R5827" s="49">
        <f t="shared" si="579"/>
        <v>96.673249999998262</v>
      </c>
    </row>
    <row r="5828" spans="12:18" hidden="1">
      <c r="L5828" s="71"/>
      <c r="M5828" s="48">
        <v>189.4</v>
      </c>
      <c r="N5828" s="49">
        <f t="shared" si="581"/>
        <v>92.747000000000696</v>
      </c>
      <c r="O5828" s="49">
        <f t="shared" si="581"/>
        <v>93.947000000000699</v>
      </c>
      <c r="P5828" s="49">
        <f t="shared" si="581"/>
        <v>95.047000000000708</v>
      </c>
      <c r="Q5828" s="49">
        <f t="shared" si="581"/>
        <v>95.947000000000699</v>
      </c>
      <c r="R5828" s="49">
        <f t="shared" si="579"/>
        <v>96.673499999998256</v>
      </c>
    </row>
    <row r="5829" spans="12:18" hidden="1">
      <c r="L5829" s="71"/>
      <c r="M5829" s="48">
        <v>189.5</v>
      </c>
      <c r="N5829" s="49">
        <f t="shared" si="581"/>
        <v>92.747500000000699</v>
      </c>
      <c r="O5829" s="49">
        <f t="shared" si="581"/>
        <v>93.947500000000701</v>
      </c>
      <c r="P5829" s="49">
        <f t="shared" si="581"/>
        <v>95.04750000000071</v>
      </c>
      <c r="Q5829" s="49">
        <f t="shared" si="581"/>
        <v>95.947500000000701</v>
      </c>
      <c r="R5829" s="49">
        <f t="shared" si="579"/>
        <v>96.67374999999825</v>
      </c>
    </row>
    <row r="5830" spans="12:18" hidden="1">
      <c r="L5830" s="71"/>
      <c r="M5830" s="48">
        <v>189.6</v>
      </c>
      <c r="N5830" s="49">
        <f t="shared" si="581"/>
        <v>92.748000000000701</v>
      </c>
      <c r="O5830" s="49">
        <f t="shared" si="581"/>
        <v>93.948000000000704</v>
      </c>
      <c r="P5830" s="49">
        <f t="shared" si="581"/>
        <v>95.048000000000712</v>
      </c>
      <c r="Q5830" s="49">
        <f t="shared" si="581"/>
        <v>95.948000000000704</v>
      </c>
      <c r="R5830" s="49">
        <f t="shared" si="579"/>
        <v>96.673999999998244</v>
      </c>
    </row>
    <row r="5831" spans="12:18" hidden="1">
      <c r="L5831" s="71"/>
      <c r="M5831" s="48">
        <v>189.7</v>
      </c>
      <c r="N5831" s="49">
        <f t="shared" si="581"/>
        <v>92.748500000000703</v>
      </c>
      <c r="O5831" s="49">
        <f t="shared" si="581"/>
        <v>93.948500000000706</v>
      </c>
      <c r="P5831" s="49">
        <f t="shared" si="581"/>
        <v>95.048500000000715</v>
      </c>
      <c r="Q5831" s="49">
        <f t="shared" si="581"/>
        <v>95.948500000000706</v>
      </c>
      <c r="R5831" s="49">
        <f t="shared" si="579"/>
        <v>96.674249999998239</v>
      </c>
    </row>
    <row r="5832" spans="12:18" hidden="1">
      <c r="L5832" s="71"/>
      <c r="M5832" s="48">
        <v>189.8</v>
      </c>
      <c r="N5832" s="49">
        <f t="shared" si="581"/>
        <v>92.749000000000706</v>
      </c>
      <c r="O5832" s="49">
        <f t="shared" si="581"/>
        <v>93.949000000000709</v>
      </c>
      <c r="P5832" s="49">
        <f t="shared" si="581"/>
        <v>95.049000000000717</v>
      </c>
      <c r="Q5832" s="49">
        <f t="shared" si="581"/>
        <v>95.949000000000709</v>
      </c>
      <c r="R5832" s="49">
        <f t="shared" si="579"/>
        <v>96.674499999998233</v>
      </c>
    </row>
    <row r="5833" spans="12:18" hidden="1">
      <c r="L5833" s="71"/>
      <c r="M5833" s="48">
        <v>189.9</v>
      </c>
      <c r="N5833" s="49">
        <f t="shared" si="581"/>
        <v>92.749500000000708</v>
      </c>
      <c r="O5833" s="49">
        <f t="shared" si="581"/>
        <v>93.949500000000711</v>
      </c>
      <c r="P5833" s="49">
        <f t="shared" si="581"/>
        <v>95.04950000000072</v>
      </c>
      <c r="Q5833" s="49">
        <f t="shared" si="581"/>
        <v>95.949500000000711</v>
      </c>
      <c r="R5833" s="49">
        <f t="shared" si="579"/>
        <v>96.674749999998227</v>
      </c>
    </row>
    <row r="5834" spans="12:18" hidden="1">
      <c r="L5834" s="71"/>
      <c r="M5834" s="48">
        <v>190</v>
      </c>
      <c r="N5834" s="49">
        <f t="shared" si="581"/>
        <v>92.750000000000711</v>
      </c>
      <c r="O5834" s="49">
        <f t="shared" si="581"/>
        <v>93.950000000000713</v>
      </c>
      <c r="P5834" s="49">
        <f t="shared" si="581"/>
        <v>95.050000000000722</v>
      </c>
      <c r="Q5834" s="49">
        <f t="shared" si="581"/>
        <v>95.950000000000713</v>
      </c>
      <c r="R5834" s="49">
        <f t="shared" si="579"/>
        <v>96.674999999998221</v>
      </c>
    </row>
    <row r="5835" spans="12:18" hidden="1">
      <c r="L5835" s="71"/>
      <c r="M5835" s="48">
        <v>190.1</v>
      </c>
      <c r="N5835" s="49">
        <f t="shared" si="581"/>
        <v>92.750500000000713</v>
      </c>
      <c r="O5835" s="49">
        <f t="shared" si="581"/>
        <v>93.950500000000716</v>
      </c>
      <c r="P5835" s="49">
        <f t="shared" si="581"/>
        <v>95.050500000000724</v>
      </c>
      <c r="Q5835" s="49">
        <f t="shared" si="581"/>
        <v>95.950500000000716</v>
      </c>
      <c r="R5835" s="49">
        <f t="shared" si="579"/>
        <v>96.675249999998215</v>
      </c>
    </row>
    <row r="5836" spans="12:18" hidden="1">
      <c r="L5836" s="71"/>
      <c r="M5836" s="48">
        <v>190.2</v>
      </c>
      <c r="N5836" s="49">
        <f t="shared" si="581"/>
        <v>92.751000000000715</v>
      </c>
      <c r="O5836" s="49">
        <f t="shared" si="581"/>
        <v>93.951000000000718</v>
      </c>
      <c r="P5836" s="49">
        <f t="shared" si="581"/>
        <v>95.051000000000727</v>
      </c>
      <c r="Q5836" s="49">
        <f t="shared" si="581"/>
        <v>95.951000000000718</v>
      </c>
      <c r="R5836" s="49">
        <f t="shared" si="579"/>
        <v>96.675499999998209</v>
      </c>
    </row>
    <row r="5837" spans="12:18" hidden="1">
      <c r="L5837" s="71"/>
      <c r="M5837" s="48">
        <v>190.3</v>
      </c>
      <c r="N5837" s="49">
        <f t="shared" si="581"/>
        <v>92.751500000000718</v>
      </c>
      <c r="O5837" s="49">
        <f t="shared" si="581"/>
        <v>93.951500000000721</v>
      </c>
      <c r="P5837" s="49">
        <f t="shared" si="581"/>
        <v>95.051500000000729</v>
      </c>
      <c r="Q5837" s="49">
        <f t="shared" si="581"/>
        <v>95.951500000000721</v>
      </c>
      <c r="R5837" s="49">
        <f t="shared" si="579"/>
        <v>96.675749999998203</v>
      </c>
    </row>
    <row r="5838" spans="12:18" hidden="1">
      <c r="L5838" s="71"/>
      <c r="M5838" s="48">
        <v>190.4</v>
      </c>
      <c r="N5838" s="49">
        <f t="shared" si="581"/>
        <v>92.75200000000072</v>
      </c>
      <c r="O5838" s="49">
        <f t="shared" si="581"/>
        <v>93.952000000000723</v>
      </c>
      <c r="P5838" s="49">
        <f t="shared" si="581"/>
        <v>95.052000000000731</v>
      </c>
      <c r="Q5838" s="49">
        <f t="shared" si="581"/>
        <v>95.952000000000723</v>
      </c>
      <c r="R5838" s="49">
        <f t="shared" si="579"/>
        <v>96.675999999998197</v>
      </c>
    </row>
    <row r="5839" spans="12:18" hidden="1">
      <c r="L5839" s="71"/>
      <c r="M5839" s="48">
        <v>190.5</v>
      </c>
      <c r="N5839" s="49">
        <f t="shared" si="581"/>
        <v>92.752500000000722</v>
      </c>
      <c r="O5839" s="49">
        <f t="shared" si="581"/>
        <v>93.952500000000725</v>
      </c>
      <c r="P5839" s="49">
        <f t="shared" si="581"/>
        <v>95.052500000000734</v>
      </c>
      <c r="Q5839" s="49">
        <f t="shared" si="581"/>
        <v>95.952500000000725</v>
      </c>
      <c r="R5839" s="49">
        <f t="shared" si="579"/>
        <v>96.676249999998191</v>
      </c>
    </row>
    <row r="5840" spans="12:18" hidden="1">
      <c r="L5840" s="71"/>
      <c r="M5840" s="48">
        <v>190.6</v>
      </c>
      <c r="N5840" s="49">
        <f t="shared" ref="N5840:Q5855" si="582">N5839+0.0005</f>
        <v>92.753000000000725</v>
      </c>
      <c r="O5840" s="49">
        <f t="shared" si="582"/>
        <v>93.953000000000728</v>
      </c>
      <c r="P5840" s="49">
        <f t="shared" si="582"/>
        <v>95.053000000000736</v>
      </c>
      <c r="Q5840" s="49">
        <f t="shared" si="582"/>
        <v>95.953000000000728</v>
      </c>
      <c r="R5840" s="49">
        <f t="shared" si="579"/>
        <v>96.676499999998185</v>
      </c>
    </row>
    <row r="5841" spans="12:18" hidden="1">
      <c r="L5841" s="71"/>
      <c r="M5841" s="48">
        <v>190.7</v>
      </c>
      <c r="N5841" s="49">
        <f t="shared" si="582"/>
        <v>92.753500000000727</v>
      </c>
      <c r="O5841" s="49">
        <f t="shared" si="582"/>
        <v>93.95350000000073</v>
      </c>
      <c r="P5841" s="49">
        <f t="shared" si="582"/>
        <v>95.053500000000739</v>
      </c>
      <c r="Q5841" s="49">
        <f t="shared" si="582"/>
        <v>95.95350000000073</v>
      </c>
      <c r="R5841" s="49">
        <f t="shared" si="579"/>
        <v>96.676749999998179</v>
      </c>
    </row>
    <row r="5842" spans="12:18" hidden="1">
      <c r="L5842" s="71"/>
      <c r="M5842" s="48">
        <v>190.8</v>
      </c>
      <c r="N5842" s="49">
        <f t="shared" si="582"/>
        <v>92.75400000000073</v>
      </c>
      <c r="O5842" s="49">
        <f t="shared" si="582"/>
        <v>93.954000000000732</v>
      </c>
      <c r="P5842" s="49">
        <f t="shared" si="582"/>
        <v>95.054000000000741</v>
      </c>
      <c r="Q5842" s="49">
        <f t="shared" si="582"/>
        <v>95.954000000000732</v>
      </c>
      <c r="R5842" s="49">
        <f t="shared" si="579"/>
        <v>96.676999999998174</v>
      </c>
    </row>
    <row r="5843" spans="12:18" hidden="1">
      <c r="L5843" s="71"/>
      <c r="M5843" s="48">
        <v>190.9</v>
      </c>
      <c r="N5843" s="49">
        <f t="shared" si="582"/>
        <v>92.754500000000732</v>
      </c>
      <c r="O5843" s="49">
        <f t="shared" si="582"/>
        <v>93.954500000000735</v>
      </c>
      <c r="P5843" s="49">
        <f t="shared" si="582"/>
        <v>95.054500000000743</v>
      </c>
      <c r="Q5843" s="49">
        <f t="shared" si="582"/>
        <v>95.954500000000735</v>
      </c>
      <c r="R5843" s="49">
        <f t="shared" si="579"/>
        <v>96.677249999998168</v>
      </c>
    </row>
    <row r="5844" spans="12:18" hidden="1">
      <c r="L5844" s="71"/>
      <c r="M5844" s="48">
        <v>191</v>
      </c>
      <c r="N5844" s="49">
        <f t="shared" si="582"/>
        <v>92.755000000000734</v>
      </c>
      <c r="O5844" s="49">
        <f t="shared" si="582"/>
        <v>93.955000000000737</v>
      </c>
      <c r="P5844" s="49">
        <f t="shared" si="582"/>
        <v>95.055000000000746</v>
      </c>
      <c r="Q5844" s="49">
        <f t="shared" si="582"/>
        <v>95.955000000000737</v>
      </c>
      <c r="R5844" s="49">
        <f t="shared" si="579"/>
        <v>96.677499999998162</v>
      </c>
    </row>
    <row r="5845" spans="12:18" hidden="1">
      <c r="L5845" s="71"/>
      <c r="M5845" s="48">
        <v>191.1</v>
      </c>
      <c r="N5845" s="49">
        <f t="shared" si="582"/>
        <v>92.755500000000737</v>
      </c>
      <c r="O5845" s="49">
        <f t="shared" si="582"/>
        <v>93.95550000000074</v>
      </c>
      <c r="P5845" s="49">
        <f t="shared" si="582"/>
        <v>95.055500000000748</v>
      </c>
      <c r="Q5845" s="49">
        <f t="shared" si="582"/>
        <v>95.95550000000074</v>
      </c>
      <c r="R5845" s="49">
        <f t="shared" si="579"/>
        <v>96.677749999998156</v>
      </c>
    </row>
    <row r="5846" spans="12:18" hidden="1">
      <c r="L5846" s="71"/>
      <c r="M5846" s="48">
        <v>191.2</v>
      </c>
      <c r="N5846" s="49">
        <f t="shared" si="582"/>
        <v>92.756000000000739</v>
      </c>
      <c r="O5846" s="49">
        <f t="shared" si="582"/>
        <v>93.956000000000742</v>
      </c>
      <c r="P5846" s="49">
        <f t="shared" si="582"/>
        <v>95.056000000000751</v>
      </c>
      <c r="Q5846" s="49">
        <f t="shared" si="582"/>
        <v>95.956000000000742</v>
      </c>
      <c r="R5846" s="49">
        <f t="shared" si="579"/>
        <v>96.67799999999815</v>
      </c>
    </row>
    <row r="5847" spans="12:18" hidden="1">
      <c r="L5847" s="71"/>
      <c r="M5847" s="48">
        <v>191.3</v>
      </c>
      <c r="N5847" s="49">
        <f t="shared" si="582"/>
        <v>92.756500000000742</v>
      </c>
      <c r="O5847" s="49">
        <f t="shared" si="582"/>
        <v>93.956500000000744</v>
      </c>
      <c r="P5847" s="49">
        <f t="shared" si="582"/>
        <v>95.056500000000753</v>
      </c>
      <c r="Q5847" s="49">
        <f t="shared" si="582"/>
        <v>95.956500000000744</v>
      </c>
      <c r="R5847" s="49">
        <f t="shared" si="579"/>
        <v>96.678249999998144</v>
      </c>
    </row>
    <row r="5848" spans="12:18" hidden="1">
      <c r="L5848" s="71"/>
      <c r="M5848" s="48">
        <v>191.4</v>
      </c>
      <c r="N5848" s="49">
        <f t="shared" si="582"/>
        <v>92.757000000000744</v>
      </c>
      <c r="O5848" s="49">
        <f t="shared" si="582"/>
        <v>93.957000000000747</v>
      </c>
      <c r="P5848" s="49">
        <f t="shared" si="582"/>
        <v>95.057000000000755</v>
      </c>
      <c r="Q5848" s="49">
        <f t="shared" si="582"/>
        <v>95.957000000000747</v>
      </c>
      <c r="R5848" s="49">
        <f t="shared" si="579"/>
        <v>96.678499999998138</v>
      </c>
    </row>
    <row r="5849" spans="12:18" hidden="1">
      <c r="L5849" s="71"/>
      <c r="M5849" s="48">
        <v>191.5</v>
      </c>
      <c r="N5849" s="49">
        <f t="shared" si="582"/>
        <v>92.757500000000746</v>
      </c>
      <c r="O5849" s="49">
        <f t="shared" si="582"/>
        <v>93.957500000000749</v>
      </c>
      <c r="P5849" s="49">
        <f t="shared" si="582"/>
        <v>95.057500000000758</v>
      </c>
      <c r="Q5849" s="49">
        <f t="shared" si="582"/>
        <v>95.957500000000749</v>
      </c>
      <c r="R5849" s="49">
        <f t="shared" si="579"/>
        <v>96.678749999998132</v>
      </c>
    </row>
    <row r="5850" spans="12:18" hidden="1">
      <c r="L5850" s="71"/>
      <c r="M5850" s="48">
        <v>191.6</v>
      </c>
      <c r="N5850" s="49">
        <f t="shared" si="582"/>
        <v>92.758000000000749</v>
      </c>
      <c r="O5850" s="49">
        <f t="shared" si="582"/>
        <v>93.958000000000752</v>
      </c>
      <c r="P5850" s="49">
        <f t="shared" si="582"/>
        <v>95.05800000000076</v>
      </c>
      <c r="Q5850" s="49">
        <f t="shared" si="582"/>
        <v>95.958000000000752</v>
      </c>
      <c r="R5850" s="49">
        <f t="shared" si="579"/>
        <v>96.678999999998126</v>
      </c>
    </row>
    <row r="5851" spans="12:18" hidden="1">
      <c r="L5851" s="71"/>
      <c r="M5851" s="48">
        <v>191.7</v>
      </c>
      <c r="N5851" s="49">
        <f t="shared" si="582"/>
        <v>92.758500000000751</v>
      </c>
      <c r="O5851" s="49">
        <f t="shared" si="582"/>
        <v>93.958500000000754</v>
      </c>
      <c r="P5851" s="49">
        <f t="shared" si="582"/>
        <v>95.058500000000762</v>
      </c>
      <c r="Q5851" s="49">
        <f t="shared" si="582"/>
        <v>95.958500000000754</v>
      </c>
      <c r="R5851" s="49">
        <f t="shared" si="579"/>
        <v>96.67924999999812</v>
      </c>
    </row>
    <row r="5852" spans="12:18" hidden="1">
      <c r="L5852" s="71"/>
      <c r="M5852" s="48">
        <v>191.8</v>
      </c>
      <c r="N5852" s="49">
        <f t="shared" si="582"/>
        <v>92.759000000000754</v>
      </c>
      <c r="O5852" s="49">
        <f t="shared" si="582"/>
        <v>93.959000000000756</v>
      </c>
      <c r="P5852" s="49">
        <f t="shared" si="582"/>
        <v>95.059000000000765</v>
      </c>
      <c r="Q5852" s="49">
        <f t="shared" si="582"/>
        <v>95.959000000000756</v>
      </c>
      <c r="R5852" s="49">
        <f t="shared" si="579"/>
        <v>96.679499999998114</v>
      </c>
    </row>
    <row r="5853" spans="12:18" hidden="1">
      <c r="L5853" s="71"/>
      <c r="M5853" s="48">
        <v>191.9</v>
      </c>
      <c r="N5853" s="49">
        <f t="shared" si="582"/>
        <v>92.759500000000756</v>
      </c>
      <c r="O5853" s="49">
        <f t="shared" si="582"/>
        <v>93.959500000000759</v>
      </c>
      <c r="P5853" s="49">
        <f t="shared" si="582"/>
        <v>95.059500000000767</v>
      </c>
      <c r="Q5853" s="49">
        <f t="shared" si="582"/>
        <v>95.959500000000759</v>
      </c>
      <c r="R5853" s="49">
        <f t="shared" si="579"/>
        <v>96.679749999998108</v>
      </c>
    </row>
    <row r="5854" spans="12:18" hidden="1">
      <c r="L5854" s="71"/>
      <c r="M5854" s="48">
        <v>192</v>
      </c>
      <c r="N5854" s="49">
        <f t="shared" si="582"/>
        <v>92.760000000000758</v>
      </c>
      <c r="O5854" s="49">
        <f t="shared" si="582"/>
        <v>93.960000000000761</v>
      </c>
      <c r="P5854" s="49">
        <f t="shared" si="582"/>
        <v>95.06000000000077</v>
      </c>
      <c r="Q5854" s="49">
        <f t="shared" si="582"/>
        <v>95.960000000000761</v>
      </c>
      <c r="R5854" s="49">
        <f t="shared" si="579"/>
        <v>96.679999999998103</v>
      </c>
    </row>
    <row r="5855" spans="12:18" hidden="1">
      <c r="L5855" s="71"/>
      <c r="M5855" s="48">
        <v>192.1</v>
      </c>
      <c r="N5855" s="49">
        <f t="shared" si="582"/>
        <v>92.760500000000761</v>
      </c>
      <c r="O5855" s="49">
        <f t="shared" si="582"/>
        <v>93.960500000000764</v>
      </c>
      <c r="P5855" s="49">
        <f t="shared" si="582"/>
        <v>95.060500000000772</v>
      </c>
      <c r="Q5855" s="49">
        <f t="shared" si="582"/>
        <v>95.960500000000764</v>
      </c>
      <c r="R5855" s="49">
        <f t="shared" si="579"/>
        <v>96.680249999998097</v>
      </c>
    </row>
    <row r="5856" spans="12:18" hidden="1">
      <c r="L5856" s="71"/>
      <c r="M5856" s="48">
        <v>192.2</v>
      </c>
      <c r="N5856" s="49">
        <f t="shared" ref="N5856:Q5871" si="583">N5855+0.0005</f>
        <v>92.761000000000763</v>
      </c>
      <c r="O5856" s="49">
        <f t="shared" si="583"/>
        <v>93.961000000000766</v>
      </c>
      <c r="P5856" s="49">
        <f t="shared" si="583"/>
        <v>95.061000000000774</v>
      </c>
      <c r="Q5856" s="49">
        <f t="shared" si="583"/>
        <v>95.961000000000766</v>
      </c>
      <c r="R5856" s="49">
        <f t="shared" ref="R5856:R5919" si="584">R5855+0.00025</f>
        <v>96.680499999998091</v>
      </c>
    </row>
    <row r="5857" spans="12:18" hidden="1">
      <c r="L5857" s="71"/>
      <c r="M5857" s="48">
        <v>192.3</v>
      </c>
      <c r="N5857" s="49">
        <f t="shared" si="583"/>
        <v>92.761500000000765</v>
      </c>
      <c r="O5857" s="49">
        <f t="shared" si="583"/>
        <v>93.961500000000768</v>
      </c>
      <c r="P5857" s="49">
        <f t="shared" si="583"/>
        <v>95.061500000000777</v>
      </c>
      <c r="Q5857" s="49">
        <f t="shared" si="583"/>
        <v>95.961500000000768</v>
      </c>
      <c r="R5857" s="49">
        <f t="shared" si="584"/>
        <v>96.680749999998085</v>
      </c>
    </row>
    <row r="5858" spans="12:18" hidden="1">
      <c r="L5858" s="71"/>
      <c r="M5858" s="48">
        <v>192.4</v>
      </c>
      <c r="N5858" s="49">
        <f t="shared" si="583"/>
        <v>92.762000000000768</v>
      </c>
      <c r="O5858" s="49">
        <f t="shared" si="583"/>
        <v>93.962000000000771</v>
      </c>
      <c r="P5858" s="49">
        <f t="shared" si="583"/>
        <v>95.062000000000779</v>
      </c>
      <c r="Q5858" s="49">
        <f t="shared" si="583"/>
        <v>95.962000000000771</v>
      </c>
      <c r="R5858" s="49">
        <f t="shared" si="584"/>
        <v>96.680999999998079</v>
      </c>
    </row>
    <row r="5859" spans="12:18" hidden="1">
      <c r="L5859" s="71"/>
      <c r="M5859" s="48">
        <v>192.5</v>
      </c>
      <c r="N5859" s="49">
        <f t="shared" si="583"/>
        <v>92.76250000000077</v>
      </c>
      <c r="O5859" s="49">
        <f t="shared" si="583"/>
        <v>93.962500000000773</v>
      </c>
      <c r="P5859" s="49">
        <f t="shared" si="583"/>
        <v>95.062500000000782</v>
      </c>
      <c r="Q5859" s="49">
        <f t="shared" si="583"/>
        <v>95.962500000000773</v>
      </c>
      <c r="R5859" s="49">
        <f t="shared" si="584"/>
        <v>96.681249999998073</v>
      </c>
    </row>
    <row r="5860" spans="12:18" hidden="1">
      <c r="L5860" s="71"/>
      <c r="M5860" s="48">
        <v>192.6</v>
      </c>
      <c r="N5860" s="49">
        <f t="shared" si="583"/>
        <v>92.763000000000773</v>
      </c>
      <c r="O5860" s="49">
        <f t="shared" si="583"/>
        <v>93.963000000000775</v>
      </c>
      <c r="P5860" s="49">
        <f t="shared" si="583"/>
        <v>95.063000000000784</v>
      </c>
      <c r="Q5860" s="49">
        <f t="shared" si="583"/>
        <v>95.963000000000775</v>
      </c>
      <c r="R5860" s="49">
        <f t="shared" si="584"/>
        <v>96.681499999998067</v>
      </c>
    </row>
    <row r="5861" spans="12:18" hidden="1">
      <c r="L5861" s="71"/>
      <c r="M5861" s="48">
        <v>192.7</v>
      </c>
      <c r="N5861" s="49">
        <f t="shared" si="583"/>
        <v>92.763500000000775</v>
      </c>
      <c r="O5861" s="49">
        <f t="shared" si="583"/>
        <v>93.963500000000778</v>
      </c>
      <c r="P5861" s="49">
        <f t="shared" si="583"/>
        <v>95.063500000000786</v>
      </c>
      <c r="Q5861" s="49">
        <f t="shared" si="583"/>
        <v>95.963500000000778</v>
      </c>
      <c r="R5861" s="49">
        <f t="shared" si="584"/>
        <v>96.681749999998061</v>
      </c>
    </row>
    <row r="5862" spans="12:18" hidden="1">
      <c r="L5862" s="71"/>
      <c r="M5862" s="48">
        <v>192.8</v>
      </c>
      <c r="N5862" s="49">
        <f t="shared" si="583"/>
        <v>92.764000000000777</v>
      </c>
      <c r="O5862" s="49">
        <f t="shared" si="583"/>
        <v>93.96400000000078</v>
      </c>
      <c r="P5862" s="49">
        <f t="shared" si="583"/>
        <v>95.064000000000789</v>
      </c>
      <c r="Q5862" s="49">
        <f t="shared" si="583"/>
        <v>95.96400000000078</v>
      </c>
      <c r="R5862" s="49">
        <f t="shared" si="584"/>
        <v>96.681999999998055</v>
      </c>
    </row>
    <row r="5863" spans="12:18" hidden="1">
      <c r="L5863" s="71"/>
      <c r="M5863" s="48">
        <v>192.9</v>
      </c>
      <c r="N5863" s="49">
        <f t="shared" si="583"/>
        <v>92.76450000000078</v>
      </c>
      <c r="O5863" s="49">
        <f t="shared" si="583"/>
        <v>93.964500000000783</v>
      </c>
      <c r="P5863" s="49">
        <f t="shared" si="583"/>
        <v>95.064500000000791</v>
      </c>
      <c r="Q5863" s="49">
        <f t="shared" si="583"/>
        <v>95.964500000000783</v>
      </c>
      <c r="R5863" s="49">
        <f t="shared" si="584"/>
        <v>96.682249999998049</v>
      </c>
    </row>
    <row r="5864" spans="12:18" hidden="1">
      <c r="L5864" s="71"/>
      <c r="M5864" s="48">
        <v>193</v>
      </c>
      <c r="N5864" s="49">
        <f t="shared" si="583"/>
        <v>92.765000000000782</v>
      </c>
      <c r="O5864" s="49">
        <f t="shared" si="583"/>
        <v>93.965000000000785</v>
      </c>
      <c r="P5864" s="49">
        <f t="shared" si="583"/>
        <v>95.065000000000794</v>
      </c>
      <c r="Q5864" s="49">
        <f t="shared" si="583"/>
        <v>95.965000000000785</v>
      </c>
      <c r="R5864" s="49">
        <f t="shared" si="584"/>
        <v>96.682499999998043</v>
      </c>
    </row>
    <row r="5865" spans="12:18" hidden="1">
      <c r="L5865" s="71"/>
      <c r="M5865" s="48">
        <v>193.1</v>
      </c>
      <c r="N5865" s="49">
        <f t="shared" si="583"/>
        <v>92.765500000000785</v>
      </c>
      <c r="O5865" s="49">
        <f t="shared" si="583"/>
        <v>93.965500000000787</v>
      </c>
      <c r="P5865" s="49">
        <f t="shared" si="583"/>
        <v>95.065500000000796</v>
      </c>
      <c r="Q5865" s="49">
        <f t="shared" si="583"/>
        <v>95.965500000000787</v>
      </c>
      <c r="R5865" s="49">
        <f t="shared" si="584"/>
        <v>96.682749999998038</v>
      </c>
    </row>
    <row r="5866" spans="12:18" hidden="1">
      <c r="L5866" s="71"/>
      <c r="M5866" s="48">
        <v>193.2</v>
      </c>
      <c r="N5866" s="49">
        <f t="shared" si="583"/>
        <v>92.766000000000787</v>
      </c>
      <c r="O5866" s="49">
        <f t="shared" si="583"/>
        <v>93.96600000000079</v>
      </c>
      <c r="P5866" s="49">
        <f t="shared" si="583"/>
        <v>95.066000000000798</v>
      </c>
      <c r="Q5866" s="49">
        <f t="shared" si="583"/>
        <v>95.96600000000079</v>
      </c>
      <c r="R5866" s="49">
        <f t="shared" si="584"/>
        <v>96.682999999998032</v>
      </c>
    </row>
    <row r="5867" spans="12:18" hidden="1">
      <c r="L5867" s="71"/>
      <c r="M5867" s="48">
        <v>193.3</v>
      </c>
      <c r="N5867" s="49">
        <f t="shared" si="583"/>
        <v>92.766500000000789</v>
      </c>
      <c r="O5867" s="49">
        <f t="shared" si="583"/>
        <v>93.966500000000792</v>
      </c>
      <c r="P5867" s="49">
        <f t="shared" si="583"/>
        <v>95.066500000000801</v>
      </c>
      <c r="Q5867" s="49">
        <f t="shared" si="583"/>
        <v>95.966500000000792</v>
      </c>
      <c r="R5867" s="49">
        <f t="shared" si="584"/>
        <v>96.683249999998026</v>
      </c>
    </row>
    <row r="5868" spans="12:18" hidden="1">
      <c r="L5868" s="71"/>
      <c r="M5868" s="48">
        <v>193.4</v>
      </c>
      <c r="N5868" s="49">
        <f t="shared" si="583"/>
        <v>92.767000000000792</v>
      </c>
      <c r="O5868" s="49">
        <f t="shared" si="583"/>
        <v>93.967000000000795</v>
      </c>
      <c r="P5868" s="49">
        <f t="shared" si="583"/>
        <v>95.067000000000803</v>
      </c>
      <c r="Q5868" s="49">
        <f t="shared" si="583"/>
        <v>95.967000000000795</v>
      </c>
      <c r="R5868" s="49">
        <f t="shared" si="584"/>
        <v>96.68349999999802</v>
      </c>
    </row>
    <row r="5869" spans="12:18" hidden="1">
      <c r="L5869" s="71"/>
      <c r="M5869" s="48">
        <v>193.5</v>
      </c>
      <c r="N5869" s="49">
        <f t="shared" si="583"/>
        <v>92.767500000000794</v>
      </c>
      <c r="O5869" s="49">
        <f t="shared" si="583"/>
        <v>93.967500000000797</v>
      </c>
      <c r="P5869" s="49">
        <f t="shared" si="583"/>
        <v>95.067500000000805</v>
      </c>
      <c r="Q5869" s="49">
        <f t="shared" si="583"/>
        <v>95.967500000000797</v>
      </c>
      <c r="R5869" s="49">
        <f t="shared" si="584"/>
        <v>96.683749999998014</v>
      </c>
    </row>
    <row r="5870" spans="12:18" hidden="1">
      <c r="L5870" s="71"/>
      <c r="M5870" s="48">
        <v>193.6</v>
      </c>
      <c r="N5870" s="49">
        <f t="shared" si="583"/>
        <v>92.768000000000796</v>
      </c>
      <c r="O5870" s="49">
        <f t="shared" si="583"/>
        <v>93.968000000000799</v>
      </c>
      <c r="P5870" s="49">
        <f t="shared" si="583"/>
        <v>95.068000000000808</v>
      </c>
      <c r="Q5870" s="49">
        <f t="shared" si="583"/>
        <v>95.968000000000799</v>
      </c>
      <c r="R5870" s="49">
        <f t="shared" si="584"/>
        <v>96.683999999998008</v>
      </c>
    </row>
    <row r="5871" spans="12:18" hidden="1">
      <c r="L5871" s="71"/>
      <c r="M5871" s="48">
        <v>193.7</v>
      </c>
      <c r="N5871" s="49">
        <f t="shared" si="583"/>
        <v>92.768500000000799</v>
      </c>
      <c r="O5871" s="49">
        <f t="shared" si="583"/>
        <v>93.968500000000802</v>
      </c>
      <c r="P5871" s="49">
        <f t="shared" si="583"/>
        <v>95.06850000000081</v>
      </c>
      <c r="Q5871" s="49">
        <f t="shared" si="583"/>
        <v>95.968500000000802</v>
      </c>
      <c r="R5871" s="49">
        <f t="shared" si="584"/>
        <v>96.684249999998002</v>
      </c>
    </row>
    <row r="5872" spans="12:18" hidden="1">
      <c r="L5872" s="71"/>
      <c r="M5872" s="48">
        <v>193.8</v>
      </c>
      <c r="N5872" s="49">
        <f t="shared" ref="N5872:Q5887" si="585">N5871+0.0005</f>
        <v>92.769000000000801</v>
      </c>
      <c r="O5872" s="49">
        <f t="shared" si="585"/>
        <v>93.969000000000804</v>
      </c>
      <c r="P5872" s="49">
        <f t="shared" si="585"/>
        <v>95.069000000000813</v>
      </c>
      <c r="Q5872" s="49">
        <f t="shared" si="585"/>
        <v>95.969000000000804</v>
      </c>
      <c r="R5872" s="49">
        <f t="shared" si="584"/>
        <v>96.684499999997996</v>
      </c>
    </row>
    <row r="5873" spans="12:18" hidden="1">
      <c r="L5873" s="71"/>
      <c r="M5873" s="48">
        <v>193.9</v>
      </c>
      <c r="N5873" s="49">
        <f t="shared" si="585"/>
        <v>92.769500000000804</v>
      </c>
      <c r="O5873" s="49">
        <f t="shared" si="585"/>
        <v>93.969500000000806</v>
      </c>
      <c r="P5873" s="49">
        <f t="shared" si="585"/>
        <v>95.069500000000815</v>
      </c>
      <c r="Q5873" s="49">
        <f t="shared" si="585"/>
        <v>95.969500000000806</v>
      </c>
      <c r="R5873" s="49">
        <f t="shared" si="584"/>
        <v>96.68474999999799</v>
      </c>
    </row>
    <row r="5874" spans="12:18" hidden="1">
      <c r="L5874" s="71"/>
      <c r="M5874" s="48">
        <v>194</v>
      </c>
      <c r="N5874" s="49">
        <f t="shared" si="585"/>
        <v>92.770000000000806</v>
      </c>
      <c r="O5874" s="49">
        <f t="shared" si="585"/>
        <v>93.970000000000809</v>
      </c>
      <c r="P5874" s="49">
        <f t="shared" si="585"/>
        <v>95.070000000000817</v>
      </c>
      <c r="Q5874" s="49">
        <f t="shared" si="585"/>
        <v>95.970000000000809</v>
      </c>
      <c r="R5874" s="49">
        <f t="shared" si="584"/>
        <v>96.684999999997984</v>
      </c>
    </row>
    <row r="5875" spans="12:18" hidden="1">
      <c r="L5875" s="71"/>
      <c r="M5875" s="48">
        <v>194.1</v>
      </c>
      <c r="N5875" s="49">
        <f t="shared" si="585"/>
        <v>92.770500000000808</v>
      </c>
      <c r="O5875" s="49">
        <f t="shared" si="585"/>
        <v>93.970500000000811</v>
      </c>
      <c r="P5875" s="49">
        <f t="shared" si="585"/>
        <v>95.07050000000082</v>
      </c>
      <c r="Q5875" s="49">
        <f t="shared" si="585"/>
        <v>95.970500000000811</v>
      </c>
      <c r="R5875" s="49">
        <f t="shared" si="584"/>
        <v>96.685249999997978</v>
      </c>
    </row>
    <row r="5876" spans="12:18" hidden="1">
      <c r="L5876" s="71"/>
      <c r="M5876" s="48">
        <v>194.2</v>
      </c>
      <c r="N5876" s="49">
        <f t="shared" si="585"/>
        <v>92.771000000000811</v>
      </c>
      <c r="O5876" s="49">
        <f t="shared" si="585"/>
        <v>93.971000000000814</v>
      </c>
      <c r="P5876" s="49">
        <f t="shared" si="585"/>
        <v>95.071000000000822</v>
      </c>
      <c r="Q5876" s="49">
        <f t="shared" si="585"/>
        <v>95.971000000000814</v>
      </c>
      <c r="R5876" s="49">
        <f t="shared" si="584"/>
        <v>96.685499999997973</v>
      </c>
    </row>
    <row r="5877" spans="12:18" hidden="1">
      <c r="L5877" s="71"/>
      <c r="M5877" s="48">
        <v>194.3</v>
      </c>
      <c r="N5877" s="49">
        <f t="shared" si="585"/>
        <v>92.771500000000813</v>
      </c>
      <c r="O5877" s="49">
        <f t="shared" si="585"/>
        <v>93.971500000000816</v>
      </c>
      <c r="P5877" s="49">
        <f t="shared" si="585"/>
        <v>95.071500000000825</v>
      </c>
      <c r="Q5877" s="49">
        <f t="shared" si="585"/>
        <v>95.971500000000816</v>
      </c>
      <c r="R5877" s="49">
        <f t="shared" si="584"/>
        <v>96.685749999997967</v>
      </c>
    </row>
    <row r="5878" spans="12:18" hidden="1">
      <c r="L5878" s="71"/>
      <c r="M5878" s="48">
        <v>194.4</v>
      </c>
      <c r="N5878" s="49">
        <f t="shared" si="585"/>
        <v>92.772000000000816</v>
      </c>
      <c r="O5878" s="49">
        <f t="shared" si="585"/>
        <v>93.972000000000818</v>
      </c>
      <c r="P5878" s="49">
        <f t="shared" si="585"/>
        <v>95.072000000000827</v>
      </c>
      <c r="Q5878" s="49">
        <f t="shared" si="585"/>
        <v>95.972000000000818</v>
      </c>
      <c r="R5878" s="49">
        <f t="shared" si="584"/>
        <v>96.685999999997961</v>
      </c>
    </row>
    <row r="5879" spans="12:18" hidden="1">
      <c r="L5879" s="71"/>
      <c r="M5879" s="48">
        <v>194.5</v>
      </c>
      <c r="N5879" s="49">
        <f t="shared" si="585"/>
        <v>92.772500000000818</v>
      </c>
      <c r="O5879" s="49">
        <f t="shared" si="585"/>
        <v>93.972500000000821</v>
      </c>
      <c r="P5879" s="49">
        <f t="shared" si="585"/>
        <v>95.072500000000829</v>
      </c>
      <c r="Q5879" s="49">
        <f t="shared" si="585"/>
        <v>95.972500000000821</v>
      </c>
      <c r="R5879" s="49">
        <f t="shared" si="584"/>
        <v>96.686249999997955</v>
      </c>
    </row>
    <row r="5880" spans="12:18" hidden="1">
      <c r="L5880" s="71"/>
      <c r="M5880" s="48">
        <v>194.6</v>
      </c>
      <c r="N5880" s="49">
        <f t="shared" si="585"/>
        <v>92.77300000000082</v>
      </c>
      <c r="O5880" s="49">
        <f t="shared" si="585"/>
        <v>93.973000000000823</v>
      </c>
      <c r="P5880" s="49">
        <f t="shared" si="585"/>
        <v>95.073000000000832</v>
      </c>
      <c r="Q5880" s="49">
        <f t="shared" si="585"/>
        <v>95.973000000000823</v>
      </c>
      <c r="R5880" s="49">
        <f t="shared" si="584"/>
        <v>96.686499999997949</v>
      </c>
    </row>
    <row r="5881" spans="12:18" hidden="1">
      <c r="L5881" s="71"/>
      <c r="M5881" s="48">
        <v>194.7</v>
      </c>
      <c r="N5881" s="49">
        <f t="shared" si="585"/>
        <v>92.773500000000823</v>
      </c>
      <c r="O5881" s="49">
        <f t="shared" si="585"/>
        <v>93.973500000000826</v>
      </c>
      <c r="P5881" s="49">
        <f t="shared" si="585"/>
        <v>95.073500000000834</v>
      </c>
      <c r="Q5881" s="49">
        <f t="shared" si="585"/>
        <v>95.973500000000826</v>
      </c>
      <c r="R5881" s="49">
        <f t="shared" si="584"/>
        <v>96.686749999997943</v>
      </c>
    </row>
    <row r="5882" spans="12:18" hidden="1">
      <c r="L5882" s="71"/>
      <c r="M5882" s="48">
        <v>194.8</v>
      </c>
      <c r="N5882" s="49">
        <f t="shared" si="585"/>
        <v>92.774000000000825</v>
      </c>
      <c r="O5882" s="49">
        <f t="shared" si="585"/>
        <v>93.974000000000828</v>
      </c>
      <c r="P5882" s="49">
        <f t="shared" si="585"/>
        <v>95.074000000000837</v>
      </c>
      <c r="Q5882" s="49">
        <f t="shared" si="585"/>
        <v>95.974000000000828</v>
      </c>
      <c r="R5882" s="49">
        <f t="shared" si="584"/>
        <v>96.686999999997937</v>
      </c>
    </row>
    <row r="5883" spans="12:18" hidden="1">
      <c r="L5883" s="71"/>
      <c r="M5883" s="48">
        <v>194.9</v>
      </c>
      <c r="N5883" s="49">
        <f t="shared" si="585"/>
        <v>92.774500000000828</v>
      </c>
      <c r="O5883" s="49">
        <f t="shared" si="585"/>
        <v>93.97450000000083</v>
      </c>
      <c r="P5883" s="49">
        <f t="shared" si="585"/>
        <v>95.074500000000839</v>
      </c>
      <c r="Q5883" s="49">
        <f t="shared" si="585"/>
        <v>95.97450000000083</v>
      </c>
      <c r="R5883" s="49">
        <f t="shared" si="584"/>
        <v>96.687249999997931</v>
      </c>
    </row>
    <row r="5884" spans="12:18" hidden="1">
      <c r="L5884" s="71"/>
      <c r="M5884" s="48">
        <v>195</v>
      </c>
      <c r="N5884" s="49">
        <f t="shared" si="585"/>
        <v>92.77500000000083</v>
      </c>
      <c r="O5884" s="49">
        <f t="shared" si="585"/>
        <v>93.975000000000833</v>
      </c>
      <c r="P5884" s="49">
        <f t="shared" si="585"/>
        <v>95.075000000000841</v>
      </c>
      <c r="Q5884" s="49">
        <f t="shared" si="585"/>
        <v>95.975000000000833</v>
      </c>
      <c r="R5884" s="49">
        <f t="shared" si="584"/>
        <v>96.687499999997925</v>
      </c>
    </row>
    <row r="5885" spans="12:18" hidden="1">
      <c r="L5885" s="71"/>
      <c r="M5885" s="48">
        <v>195.1</v>
      </c>
      <c r="N5885" s="49">
        <f t="shared" si="585"/>
        <v>92.775500000000832</v>
      </c>
      <c r="O5885" s="49">
        <f t="shared" si="585"/>
        <v>93.975500000000835</v>
      </c>
      <c r="P5885" s="49">
        <f t="shared" si="585"/>
        <v>95.075500000000844</v>
      </c>
      <c r="Q5885" s="49">
        <f t="shared" si="585"/>
        <v>95.975500000000835</v>
      </c>
      <c r="R5885" s="49">
        <f t="shared" si="584"/>
        <v>96.687749999997919</v>
      </c>
    </row>
    <row r="5886" spans="12:18" hidden="1">
      <c r="L5886" s="71"/>
      <c r="M5886" s="48">
        <v>195.2</v>
      </c>
      <c r="N5886" s="49">
        <f t="shared" si="585"/>
        <v>92.776000000000835</v>
      </c>
      <c r="O5886" s="49">
        <f t="shared" si="585"/>
        <v>93.976000000000838</v>
      </c>
      <c r="P5886" s="49">
        <f t="shared" si="585"/>
        <v>95.076000000000846</v>
      </c>
      <c r="Q5886" s="49">
        <f t="shared" si="585"/>
        <v>95.976000000000838</v>
      </c>
      <c r="R5886" s="49">
        <f t="shared" si="584"/>
        <v>96.687999999997913</v>
      </c>
    </row>
    <row r="5887" spans="12:18" hidden="1">
      <c r="L5887" s="71"/>
      <c r="M5887" s="48">
        <v>195.3</v>
      </c>
      <c r="N5887" s="49">
        <f t="shared" si="585"/>
        <v>92.776500000000837</v>
      </c>
      <c r="O5887" s="49">
        <f t="shared" si="585"/>
        <v>93.97650000000084</v>
      </c>
      <c r="P5887" s="49">
        <f t="shared" si="585"/>
        <v>95.076500000000848</v>
      </c>
      <c r="Q5887" s="49">
        <f t="shared" si="585"/>
        <v>95.97650000000084</v>
      </c>
      <c r="R5887" s="49">
        <f t="shared" si="584"/>
        <v>96.688249999997907</v>
      </c>
    </row>
    <row r="5888" spans="12:18" hidden="1">
      <c r="L5888" s="71"/>
      <c r="M5888" s="48">
        <v>195.4</v>
      </c>
      <c r="N5888" s="49">
        <f t="shared" ref="N5888:Q5903" si="586">N5887+0.0005</f>
        <v>92.777000000000839</v>
      </c>
      <c r="O5888" s="49">
        <f t="shared" si="586"/>
        <v>93.977000000000842</v>
      </c>
      <c r="P5888" s="49">
        <f t="shared" si="586"/>
        <v>95.077000000000851</v>
      </c>
      <c r="Q5888" s="49">
        <f t="shared" si="586"/>
        <v>95.977000000000842</v>
      </c>
      <c r="R5888" s="49">
        <f t="shared" si="584"/>
        <v>96.688499999997902</v>
      </c>
    </row>
    <row r="5889" spans="12:18" hidden="1">
      <c r="L5889" s="71"/>
      <c r="M5889" s="48">
        <v>195.5</v>
      </c>
      <c r="N5889" s="49">
        <f t="shared" si="586"/>
        <v>92.777500000000842</v>
      </c>
      <c r="O5889" s="49">
        <f t="shared" si="586"/>
        <v>93.977500000000845</v>
      </c>
      <c r="P5889" s="49">
        <f t="shared" si="586"/>
        <v>95.077500000000853</v>
      </c>
      <c r="Q5889" s="49">
        <f t="shared" si="586"/>
        <v>95.977500000000845</v>
      </c>
      <c r="R5889" s="49">
        <f t="shared" si="584"/>
        <v>96.688749999997896</v>
      </c>
    </row>
    <row r="5890" spans="12:18" hidden="1">
      <c r="L5890" s="71"/>
      <c r="M5890" s="48">
        <v>195.6</v>
      </c>
      <c r="N5890" s="49">
        <f t="shared" si="586"/>
        <v>92.778000000000844</v>
      </c>
      <c r="O5890" s="49">
        <f t="shared" si="586"/>
        <v>93.978000000000847</v>
      </c>
      <c r="P5890" s="49">
        <f t="shared" si="586"/>
        <v>95.078000000000856</v>
      </c>
      <c r="Q5890" s="49">
        <f t="shared" si="586"/>
        <v>95.978000000000847</v>
      </c>
      <c r="R5890" s="49">
        <f t="shared" si="584"/>
        <v>96.68899999999789</v>
      </c>
    </row>
    <row r="5891" spans="12:18" hidden="1">
      <c r="L5891" s="71"/>
      <c r="M5891" s="48">
        <v>195.7</v>
      </c>
      <c r="N5891" s="49">
        <f t="shared" si="586"/>
        <v>92.778500000000847</v>
      </c>
      <c r="O5891" s="49">
        <f t="shared" si="586"/>
        <v>93.978500000000849</v>
      </c>
      <c r="P5891" s="49">
        <f t="shared" si="586"/>
        <v>95.078500000000858</v>
      </c>
      <c r="Q5891" s="49">
        <f t="shared" si="586"/>
        <v>95.978500000000849</v>
      </c>
      <c r="R5891" s="49">
        <f t="shared" si="584"/>
        <v>96.689249999997884</v>
      </c>
    </row>
    <row r="5892" spans="12:18" hidden="1">
      <c r="L5892" s="71"/>
      <c r="M5892" s="48">
        <v>195.8</v>
      </c>
      <c r="N5892" s="49">
        <f t="shared" si="586"/>
        <v>92.779000000000849</v>
      </c>
      <c r="O5892" s="49">
        <f t="shared" si="586"/>
        <v>93.979000000000852</v>
      </c>
      <c r="P5892" s="49">
        <f t="shared" si="586"/>
        <v>95.07900000000086</v>
      </c>
      <c r="Q5892" s="49">
        <f t="shared" si="586"/>
        <v>95.979000000000852</v>
      </c>
      <c r="R5892" s="49">
        <f t="shared" si="584"/>
        <v>96.689499999997878</v>
      </c>
    </row>
    <row r="5893" spans="12:18" hidden="1">
      <c r="L5893" s="71"/>
      <c r="M5893" s="48">
        <v>195.9</v>
      </c>
      <c r="N5893" s="49">
        <f t="shared" si="586"/>
        <v>92.779500000000851</v>
      </c>
      <c r="O5893" s="49">
        <f t="shared" si="586"/>
        <v>93.979500000000854</v>
      </c>
      <c r="P5893" s="49">
        <f t="shared" si="586"/>
        <v>95.079500000000863</v>
      </c>
      <c r="Q5893" s="49">
        <f t="shared" si="586"/>
        <v>95.979500000000854</v>
      </c>
      <c r="R5893" s="49">
        <f t="shared" si="584"/>
        <v>96.689749999997872</v>
      </c>
    </row>
    <row r="5894" spans="12:18" hidden="1">
      <c r="L5894" s="71"/>
      <c r="M5894" s="48">
        <v>196</v>
      </c>
      <c r="N5894" s="49">
        <f t="shared" si="586"/>
        <v>92.780000000000854</v>
      </c>
      <c r="O5894" s="49">
        <f t="shared" si="586"/>
        <v>93.980000000000857</v>
      </c>
      <c r="P5894" s="49">
        <f t="shared" si="586"/>
        <v>95.080000000000865</v>
      </c>
      <c r="Q5894" s="49">
        <f t="shared" si="586"/>
        <v>95.980000000000857</v>
      </c>
      <c r="R5894" s="49">
        <f t="shared" si="584"/>
        <v>96.689999999997866</v>
      </c>
    </row>
    <row r="5895" spans="12:18" hidden="1">
      <c r="L5895" s="71"/>
      <c r="M5895" s="48">
        <v>196.1</v>
      </c>
      <c r="N5895" s="49">
        <f t="shared" si="586"/>
        <v>92.780500000000856</v>
      </c>
      <c r="O5895" s="49">
        <f t="shared" si="586"/>
        <v>93.980500000000859</v>
      </c>
      <c r="P5895" s="49">
        <f t="shared" si="586"/>
        <v>95.080500000000868</v>
      </c>
      <c r="Q5895" s="49">
        <f t="shared" si="586"/>
        <v>95.980500000000859</v>
      </c>
      <c r="R5895" s="49">
        <f t="shared" si="584"/>
        <v>96.69024999999786</v>
      </c>
    </row>
    <row r="5896" spans="12:18" hidden="1">
      <c r="L5896" s="71"/>
      <c r="M5896" s="48">
        <v>196.2</v>
      </c>
      <c r="N5896" s="49">
        <f t="shared" si="586"/>
        <v>92.781000000000859</v>
      </c>
      <c r="O5896" s="49">
        <f t="shared" si="586"/>
        <v>93.981000000000861</v>
      </c>
      <c r="P5896" s="49">
        <f t="shared" si="586"/>
        <v>95.08100000000087</v>
      </c>
      <c r="Q5896" s="49">
        <f t="shared" si="586"/>
        <v>95.981000000000861</v>
      </c>
      <c r="R5896" s="49">
        <f t="shared" si="584"/>
        <v>96.690499999997854</v>
      </c>
    </row>
    <row r="5897" spans="12:18" hidden="1">
      <c r="L5897" s="71"/>
      <c r="M5897" s="48">
        <v>196.3</v>
      </c>
      <c r="N5897" s="49">
        <f t="shared" si="586"/>
        <v>92.781500000000861</v>
      </c>
      <c r="O5897" s="49">
        <f t="shared" si="586"/>
        <v>93.981500000000864</v>
      </c>
      <c r="P5897" s="49">
        <f t="shared" si="586"/>
        <v>95.081500000000872</v>
      </c>
      <c r="Q5897" s="49">
        <f t="shared" si="586"/>
        <v>95.981500000000864</v>
      </c>
      <c r="R5897" s="49">
        <f t="shared" si="584"/>
        <v>96.690749999997848</v>
      </c>
    </row>
    <row r="5898" spans="12:18" hidden="1">
      <c r="L5898" s="71"/>
      <c r="M5898" s="48">
        <v>196.4</v>
      </c>
      <c r="N5898" s="49">
        <f t="shared" si="586"/>
        <v>92.782000000000863</v>
      </c>
      <c r="O5898" s="49">
        <f t="shared" si="586"/>
        <v>93.982000000000866</v>
      </c>
      <c r="P5898" s="49">
        <f t="shared" si="586"/>
        <v>95.082000000000875</v>
      </c>
      <c r="Q5898" s="49">
        <f t="shared" si="586"/>
        <v>95.982000000000866</v>
      </c>
      <c r="R5898" s="49">
        <f t="shared" si="584"/>
        <v>96.690999999997842</v>
      </c>
    </row>
    <row r="5899" spans="12:18" hidden="1">
      <c r="L5899" s="71"/>
      <c r="M5899" s="48">
        <v>196.5</v>
      </c>
      <c r="N5899" s="49">
        <f t="shared" si="586"/>
        <v>92.782500000000866</v>
      </c>
      <c r="O5899" s="49">
        <f t="shared" si="586"/>
        <v>93.982500000000869</v>
      </c>
      <c r="P5899" s="49">
        <f t="shared" si="586"/>
        <v>95.082500000000877</v>
      </c>
      <c r="Q5899" s="49">
        <f t="shared" si="586"/>
        <v>95.982500000000869</v>
      </c>
      <c r="R5899" s="49">
        <f t="shared" si="584"/>
        <v>96.691249999997837</v>
      </c>
    </row>
    <row r="5900" spans="12:18" hidden="1">
      <c r="L5900" s="71"/>
      <c r="M5900" s="48">
        <v>196.6</v>
      </c>
      <c r="N5900" s="49">
        <f t="shared" si="586"/>
        <v>92.783000000000868</v>
      </c>
      <c r="O5900" s="49">
        <f t="shared" si="586"/>
        <v>93.983000000000871</v>
      </c>
      <c r="P5900" s="49">
        <f t="shared" si="586"/>
        <v>95.083000000000879</v>
      </c>
      <c r="Q5900" s="49">
        <f t="shared" si="586"/>
        <v>95.983000000000871</v>
      </c>
      <c r="R5900" s="49">
        <f t="shared" si="584"/>
        <v>96.691499999997831</v>
      </c>
    </row>
    <row r="5901" spans="12:18" hidden="1">
      <c r="L5901" s="71"/>
      <c r="M5901" s="48">
        <v>196.7</v>
      </c>
      <c r="N5901" s="49">
        <f t="shared" si="586"/>
        <v>92.783500000000871</v>
      </c>
      <c r="O5901" s="49">
        <f t="shared" si="586"/>
        <v>93.983500000000873</v>
      </c>
      <c r="P5901" s="49">
        <f t="shared" si="586"/>
        <v>95.083500000000882</v>
      </c>
      <c r="Q5901" s="49">
        <f t="shared" si="586"/>
        <v>95.983500000000873</v>
      </c>
      <c r="R5901" s="49">
        <f t="shared" si="584"/>
        <v>96.691749999997825</v>
      </c>
    </row>
    <row r="5902" spans="12:18" hidden="1">
      <c r="L5902" s="71"/>
      <c r="M5902" s="48">
        <v>196.8</v>
      </c>
      <c r="N5902" s="49">
        <f t="shared" si="586"/>
        <v>92.784000000000873</v>
      </c>
      <c r="O5902" s="49">
        <f t="shared" si="586"/>
        <v>93.984000000000876</v>
      </c>
      <c r="P5902" s="49">
        <f t="shared" si="586"/>
        <v>95.084000000000884</v>
      </c>
      <c r="Q5902" s="49">
        <f t="shared" si="586"/>
        <v>95.984000000000876</v>
      </c>
      <c r="R5902" s="49">
        <f t="shared" si="584"/>
        <v>96.691999999997819</v>
      </c>
    </row>
    <row r="5903" spans="12:18" hidden="1">
      <c r="L5903" s="71"/>
      <c r="M5903" s="48">
        <v>196.9</v>
      </c>
      <c r="N5903" s="49">
        <f t="shared" si="586"/>
        <v>92.784500000000875</v>
      </c>
      <c r="O5903" s="49">
        <f t="shared" si="586"/>
        <v>93.984500000000878</v>
      </c>
      <c r="P5903" s="49">
        <f t="shared" si="586"/>
        <v>95.084500000000887</v>
      </c>
      <c r="Q5903" s="49">
        <f t="shared" si="586"/>
        <v>95.984500000000878</v>
      </c>
      <c r="R5903" s="49">
        <f t="shared" si="584"/>
        <v>96.692249999997813</v>
      </c>
    </row>
    <row r="5904" spans="12:18" hidden="1">
      <c r="L5904" s="71"/>
      <c r="M5904" s="48">
        <v>197</v>
      </c>
      <c r="N5904" s="49">
        <f t="shared" ref="N5904:Q5919" si="587">N5903+0.0005</f>
        <v>92.785000000000878</v>
      </c>
      <c r="O5904" s="49">
        <f t="shared" si="587"/>
        <v>93.985000000000881</v>
      </c>
      <c r="P5904" s="49">
        <f t="shared" si="587"/>
        <v>95.085000000000889</v>
      </c>
      <c r="Q5904" s="49">
        <f t="shared" si="587"/>
        <v>95.985000000000881</v>
      </c>
      <c r="R5904" s="49">
        <f t="shared" si="584"/>
        <v>96.692499999997807</v>
      </c>
    </row>
    <row r="5905" spans="12:18" hidden="1">
      <c r="L5905" s="71"/>
      <c r="M5905" s="48">
        <v>197.1</v>
      </c>
      <c r="N5905" s="49">
        <f t="shared" si="587"/>
        <v>92.78550000000088</v>
      </c>
      <c r="O5905" s="49">
        <f t="shared" si="587"/>
        <v>93.985500000000883</v>
      </c>
      <c r="P5905" s="49">
        <f t="shared" si="587"/>
        <v>95.085500000000891</v>
      </c>
      <c r="Q5905" s="49">
        <f t="shared" si="587"/>
        <v>95.985500000000883</v>
      </c>
      <c r="R5905" s="49">
        <f t="shared" si="584"/>
        <v>96.692749999997801</v>
      </c>
    </row>
    <row r="5906" spans="12:18" hidden="1">
      <c r="L5906" s="71"/>
      <c r="M5906" s="48">
        <v>197.2</v>
      </c>
      <c r="N5906" s="49">
        <f t="shared" si="587"/>
        <v>92.786000000000882</v>
      </c>
      <c r="O5906" s="49">
        <f t="shared" si="587"/>
        <v>93.986000000000885</v>
      </c>
      <c r="P5906" s="49">
        <f t="shared" si="587"/>
        <v>95.086000000000894</v>
      </c>
      <c r="Q5906" s="49">
        <f t="shared" si="587"/>
        <v>95.986000000000885</v>
      </c>
      <c r="R5906" s="49">
        <f t="shared" si="584"/>
        <v>96.692999999997795</v>
      </c>
    </row>
    <row r="5907" spans="12:18" hidden="1">
      <c r="L5907" s="71"/>
      <c r="M5907" s="48">
        <v>197.3</v>
      </c>
      <c r="N5907" s="49">
        <f t="shared" si="587"/>
        <v>92.786500000000885</v>
      </c>
      <c r="O5907" s="49">
        <f t="shared" si="587"/>
        <v>93.986500000000888</v>
      </c>
      <c r="P5907" s="49">
        <f t="shared" si="587"/>
        <v>95.086500000000896</v>
      </c>
      <c r="Q5907" s="49">
        <f t="shared" si="587"/>
        <v>95.986500000000888</v>
      </c>
      <c r="R5907" s="49">
        <f t="shared" si="584"/>
        <v>96.693249999997789</v>
      </c>
    </row>
    <row r="5908" spans="12:18" hidden="1">
      <c r="L5908" s="71"/>
      <c r="M5908" s="48">
        <v>197.4</v>
      </c>
      <c r="N5908" s="49">
        <f t="shared" si="587"/>
        <v>92.787000000000887</v>
      </c>
      <c r="O5908" s="49">
        <f t="shared" si="587"/>
        <v>93.98700000000089</v>
      </c>
      <c r="P5908" s="49">
        <f t="shared" si="587"/>
        <v>95.087000000000899</v>
      </c>
      <c r="Q5908" s="49">
        <f t="shared" si="587"/>
        <v>95.98700000000089</v>
      </c>
      <c r="R5908" s="49">
        <f t="shared" si="584"/>
        <v>96.693499999997783</v>
      </c>
    </row>
    <row r="5909" spans="12:18" hidden="1">
      <c r="L5909" s="71"/>
      <c r="M5909" s="48">
        <v>197.5</v>
      </c>
      <c r="N5909" s="49">
        <f t="shared" si="587"/>
        <v>92.78750000000089</v>
      </c>
      <c r="O5909" s="49">
        <f t="shared" si="587"/>
        <v>93.987500000000892</v>
      </c>
      <c r="P5909" s="49">
        <f t="shared" si="587"/>
        <v>95.087500000000901</v>
      </c>
      <c r="Q5909" s="49">
        <f t="shared" si="587"/>
        <v>95.987500000000892</v>
      </c>
      <c r="R5909" s="49">
        <f t="shared" si="584"/>
        <v>96.693749999997777</v>
      </c>
    </row>
    <row r="5910" spans="12:18" hidden="1">
      <c r="L5910" s="71"/>
      <c r="M5910" s="48">
        <v>197.6</v>
      </c>
      <c r="N5910" s="49">
        <f t="shared" si="587"/>
        <v>92.788000000000892</v>
      </c>
      <c r="O5910" s="49">
        <f t="shared" si="587"/>
        <v>93.988000000000895</v>
      </c>
      <c r="P5910" s="49">
        <f t="shared" si="587"/>
        <v>95.088000000000903</v>
      </c>
      <c r="Q5910" s="49">
        <f t="shared" si="587"/>
        <v>95.988000000000895</v>
      </c>
      <c r="R5910" s="49">
        <f t="shared" si="584"/>
        <v>96.693999999997772</v>
      </c>
    </row>
    <row r="5911" spans="12:18" hidden="1">
      <c r="L5911" s="71"/>
      <c r="M5911" s="48">
        <v>197.7</v>
      </c>
      <c r="N5911" s="49">
        <f t="shared" si="587"/>
        <v>92.788500000000894</v>
      </c>
      <c r="O5911" s="49">
        <f t="shared" si="587"/>
        <v>93.988500000000897</v>
      </c>
      <c r="P5911" s="49">
        <f t="shared" si="587"/>
        <v>95.088500000000906</v>
      </c>
      <c r="Q5911" s="49">
        <f t="shared" si="587"/>
        <v>95.988500000000897</v>
      </c>
      <c r="R5911" s="49">
        <f t="shared" si="584"/>
        <v>96.694249999997766</v>
      </c>
    </row>
    <row r="5912" spans="12:18" hidden="1">
      <c r="L5912" s="71"/>
      <c r="M5912" s="48">
        <v>197.8</v>
      </c>
      <c r="N5912" s="49">
        <f t="shared" si="587"/>
        <v>92.789000000000897</v>
      </c>
      <c r="O5912" s="49">
        <f t="shared" si="587"/>
        <v>93.9890000000009</v>
      </c>
      <c r="P5912" s="49">
        <f t="shared" si="587"/>
        <v>95.089000000000908</v>
      </c>
      <c r="Q5912" s="49">
        <f t="shared" si="587"/>
        <v>95.9890000000009</v>
      </c>
      <c r="R5912" s="49">
        <f t="shared" si="584"/>
        <v>96.69449999999776</v>
      </c>
    </row>
    <row r="5913" spans="12:18" hidden="1">
      <c r="L5913" s="71"/>
      <c r="M5913" s="48">
        <v>197.9</v>
      </c>
      <c r="N5913" s="49">
        <f t="shared" si="587"/>
        <v>92.789500000000899</v>
      </c>
      <c r="O5913" s="49">
        <f t="shared" si="587"/>
        <v>93.989500000000902</v>
      </c>
      <c r="P5913" s="49">
        <f t="shared" si="587"/>
        <v>95.089500000000911</v>
      </c>
      <c r="Q5913" s="49">
        <f t="shared" si="587"/>
        <v>95.989500000000902</v>
      </c>
      <c r="R5913" s="49">
        <f t="shared" si="584"/>
        <v>96.694749999997754</v>
      </c>
    </row>
    <row r="5914" spans="12:18" hidden="1">
      <c r="L5914" s="71"/>
      <c r="M5914" s="48">
        <v>198</v>
      </c>
      <c r="N5914" s="49">
        <f t="shared" si="587"/>
        <v>92.790000000000902</v>
      </c>
      <c r="O5914" s="49">
        <f t="shared" si="587"/>
        <v>93.990000000000904</v>
      </c>
      <c r="P5914" s="49">
        <f t="shared" si="587"/>
        <v>95.090000000000913</v>
      </c>
      <c r="Q5914" s="49">
        <f t="shared" si="587"/>
        <v>95.990000000000904</v>
      </c>
      <c r="R5914" s="49">
        <f t="shared" si="584"/>
        <v>96.694999999997748</v>
      </c>
    </row>
    <row r="5915" spans="12:18" hidden="1">
      <c r="L5915" s="71"/>
      <c r="M5915" s="48">
        <v>198.1</v>
      </c>
      <c r="N5915" s="49">
        <f t="shared" si="587"/>
        <v>92.790500000000904</v>
      </c>
      <c r="O5915" s="49">
        <f t="shared" si="587"/>
        <v>93.990500000000907</v>
      </c>
      <c r="P5915" s="49">
        <f t="shared" si="587"/>
        <v>95.090500000000915</v>
      </c>
      <c r="Q5915" s="49">
        <f t="shared" si="587"/>
        <v>95.990500000000907</v>
      </c>
      <c r="R5915" s="49">
        <f t="shared" si="584"/>
        <v>96.695249999997742</v>
      </c>
    </row>
    <row r="5916" spans="12:18" hidden="1">
      <c r="L5916" s="71"/>
      <c r="M5916" s="48">
        <v>198.2</v>
      </c>
      <c r="N5916" s="49">
        <f t="shared" si="587"/>
        <v>92.791000000000906</v>
      </c>
      <c r="O5916" s="49">
        <f t="shared" si="587"/>
        <v>93.991000000000909</v>
      </c>
      <c r="P5916" s="49">
        <f t="shared" si="587"/>
        <v>95.091000000000918</v>
      </c>
      <c r="Q5916" s="49">
        <f t="shared" si="587"/>
        <v>95.991000000000909</v>
      </c>
      <c r="R5916" s="49">
        <f t="shared" si="584"/>
        <v>96.695499999997736</v>
      </c>
    </row>
    <row r="5917" spans="12:18" hidden="1">
      <c r="L5917" s="71"/>
      <c r="M5917" s="48">
        <v>198.3</v>
      </c>
      <c r="N5917" s="49">
        <f t="shared" si="587"/>
        <v>92.791500000000909</v>
      </c>
      <c r="O5917" s="49">
        <f t="shared" si="587"/>
        <v>93.991500000000912</v>
      </c>
      <c r="P5917" s="49">
        <f t="shared" si="587"/>
        <v>95.09150000000092</v>
      </c>
      <c r="Q5917" s="49">
        <f t="shared" si="587"/>
        <v>95.991500000000912</v>
      </c>
      <c r="R5917" s="49">
        <f t="shared" si="584"/>
        <v>96.69574999999773</v>
      </c>
    </row>
    <row r="5918" spans="12:18" hidden="1">
      <c r="L5918" s="71"/>
      <c r="M5918" s="48">
        <v>198.4</v>
      </c>
      <c r="N5918" s="49">
        <f t="shared" si="587"/>
        <v>92.792000000000911</v>
      </c>
      <c r="O5918" s="49">
        <f t="shared" si="587"/>
        <v>93.992000000000914</v>
      </c>
      <c r="P5918" s="49">
        <f t="shared" si="587"/>
        <v>95.092000000000922</v>
      </c>
      <c r="Q5918" s="49">
        <f t="shared" si="587"/>
        <v>95.992000000000914</v>
      </c>
      <c r="R5918" s="49">
        <f t="shared" si="584"/>
        <v>96.695999999997724</v>
      </c>
    </row>
    <row r="5919" spans="12:18" hidden="1">
      <c r="L5919" s="71"/>
      <c r="M5919" s="48">
        <v>198.5</v>
      </c>
      <c r="N5919" s="49">
        <f t="shared" si="587"/>
        <v>92.792500000000913</v>
      </c>
      <c r="O5919" s="49">
        <f t="shared" si="587"/>
        <v>93.992500000000916</v>
      </c>
      <c r="P5919" s="49">
        <f t="shared" si="587"/>
        <v>95.092500000000925</v>
      </c>
      <c r="Q5919" s="49">
        <f t="shared" si="587"/>
        <v>95.992500000000916</v>
      </c>
      <c r="R5919" s="49">
        <f t="shared" si="584"/>
        <v>96.696249999997718</v>
      </c>
    </row>
    <row r="5920" spans="12:18" hidden="1">
      <c r="L5920" s="71"/>
      <c r="M5920" s="48">
        <v>198.6</v>
      </c>
      <c r="N5920" s="49">
        <f t="shared" ref="N5920:Q5934" si="588">N5919+0.0005</f>
        <v>92.793000000000916</v>
      </c>
      <c r="O5920" s="49">
        <f t="shared" si="588"/>
        <v>93.993000000000919</v>
      </c>
      <c r="P5920" s="49">
        <f t="shared" si="588"/>
        <v>95.093000000000927</v>
      </c>
      <c r="Q5920" s="49">
        <f t="shared" si="588"/>
        <v>95.993000000000919</v>
      </c>
      <c r="R5920" s="49">
        <f t="shared" ref="R5920:R5934" si="589">R5919+0.00025</f>
        <v>96.696499999997712</v>
      </c>
    </row>
    <row r="5921" spans="12:18" hidden="1">
      <c r="L5921" s="71"/>
      <c r="M5921" s="48">
        <v>198.7</v>
      </c>
      <c r="N5921" s="49">
        <f t="shared" si="588"/>
        <v>92.793500000000918</v>
      </c>
      <c r="O5921" s="49">
        <f t="shared" si="588"/>
        <v>93.993500000000921</v>
      </c>
      <c r="P5921" s="49">
        <f t="shared" si="588"/>
        <v>95.09350000000093</v>
      </c>
      <c r="Q5921" s="49">
        <f t="shared" si="588"/>
        <v>95.993500000000921</v>
      </c>
      <c r="R5921" s="49">
        <f t="shared" si="589"/>
        <v>96.696749999997706</v>
      </c>
    </row>
    <row r="5922" spans="12:18" hidden="1">
      <c r="L5922" s="71"/>
      <c r="M5922" s="48">
        <v>198.8</v>
      </c>
      <c r="N5922" s="49">
        <f t="shared" si="588"/>
        <v>92.794000000000921</v>
      </c>
      <c r="O5922" s="49">
        <f t="shared" si="588"/>
        <v>93.994000000000923</v>
      </c>
      <c r="P5922" s="49">
        <f t="shared" si="588"/>
        <v>95.094000000000932</v>
      </c>
      <c r="Q5922" s="49">
        <f t="shared" si="588"/>
        <v>95.994000000000923</v>
      </c>
      <c r="R5922" s="49">
        <f t="shared" si="589"/>
        <v>96.696999999997701</v>
      </c>
    </row>
    <row r="5923" spans="12:18" hidden="1">
      <c r="L5923" s="71"/>
      <c r="M5923" s="48">
        <v>198.9</v>
      </c>
      <c r="N5923" s="49">
        <f t="shared" si="588"/>
        <v>92.794500000000923</v>
      </c>
      <c r="O5923" s="49">
        <f t="shared" si="588"/>
        <v>93.994500000000926</v>
      </c>
      <c r="P5923" s="49">
        <f t="shared" si="588"/>
        <v>95.094500000000934</v>
      </c>
      <c r="Q5923" s="49">
        <f t="shared" si="588"/>
        <v>95.994500000000926</v>
      </c>
      <c r="R5923" s="49">
        <f t="shared" si="589"/>
        <v>96.697249999997695</v>
      </c>
    </row>
    <row r="5924" spans="12:18" hidden="1">
      <c r="L5924" s="71"/>
      <c r="M5924" s="48">
        <v>199</v>
      </c>
      <c r="N5924" s="49">
        <f t="shared" si="588"/>
        <v>92.795000000000925</v>
      </c>
      <c r="O5924" s="49">
        <f t="shared" si="588"/>
        <v>93.995000000000928</v>
      </c>
      <c r="P5924" s="49">
        <f t="shared" si="588"/>
        <v>95.095000000000937</v>
      </c>
      <c r="Q5924" s="49">
        <f t="shared" si="588"/>
        <v>95.995000000000928</v>
      </c>
      <c r="R5924" s="49">
        <f t="shared" si="589"/>
        <v>96.697499999997689</v>
      </c>
    </row>
    <row r="5925" spans="12:18" hidden="1">
      <c r="L5925" s="71"/>
      <c r="M5925" s="48">
        <v>199.1</v>
      </c>
      <c r="N5925" s="49">
        <f t="shared" si="588"/>
        <v>92.795500000000928</v>
      </c>
      <c r="O5925" s="49">
        <f t="shared" si="588"/>
        <v>93.995500000000931</v>
      </c>
      <c r="P5925" s="49">
        <f t="shared" si="588"/>
        <v>95.095500000000939</v>
      </c>
      <c r="Q5925" s="49">
        <f t="shared" si="588"/>
        <v>95.995500000000931</v>
      </c>
      <c r="R5925" s="49">
        <f t="shared" si="589"/>
        <v>96.697749999997683</v>
      </c>
    </row>
    <row r="5926" spans="12:18" hidden="1">
      <c r="L5926" s="71"/>
      <c r="M5926" s="48">
        <v>199.2</v>
      </c>
      <c r="N5926" s="49">
        <f t="shared" si="588"/>
        <v>92.79600000000093</v>
      </c>
      <c r="O5926" s="49">
        <f t="shared" si="588"/>
        <v>93.996000000000933</v>
      </c>
      <c r="P5926" s="49">
        <f t="shared" si="588"/>
        <v>95.096000000000942</v>
      </c>
      <c r="Q5926" s="49">
        <f t="shared" si="588"/>
        <v>95.996000000000933</v>
      </c>
      <c r="R5926" s="49">
        <f t="shared" si="589"/>
        <v>96.697999999997677</v>
      </c>
    </row>
    <row r="5927" spans="12:18" hidden="1">
      <c r="L5927" s="71"/>
      <c r="M5927" s="48">
        <v>199.3</v>
      </c>
      <c r="N5927" s="49">
        <f t="shared" si="588"/>
        <v>92.796500000000933</v>
      </c>
      <c r="O5927" s="49">
        <f t="shared" si="588"/>
        <v>93.996500000000935</v>
      </c>
      <c r="P5927" s="49">
        <f t="shared" si="588"/>
        <v>95.096500000000944</v>
      </c>
      <c r="Q5927" s="49">
        <f t="shared" si="588"/>
        <v>95.996500000000935</v>
      </c>
      <c r="R5927" s="49">
        <f t="shared" si="589"/>
        <v>96.698249999997671</v>
      </c>
    </row>
    <row r="5928" spans="12:18" hidden="1">
      <c r="L5928" s="71"/>
      <c r="M5928" s="48">
        <v>199.4</v>
      </c>
      <c r="N5928" s="49">
        <f t="shared" si="588"/>
        <v>92.797000000000935</v>
      </c>
      <c r="O5928" s="49">
        <f t="shared" si="588"/>
        <v>93.997000000000938</v>
      </c>
      <c r="P5928" s="49">
        <f t="shared" si="588"/>
        <v>95.097000000000946</v>
      </c>
      <c r="Q5928" s="49">
        <f t="shared" si="588"/>
        <v>95.997000000000938</v>
      </c>
      <c r="R5928" s="49">
        <f t="shared" si="589"/>
        <v>96.698499999997665</v>
      </c>
    </row>
    <row r="5929" spans="12:18" hidden="1">
      <c r="L5929" s="71"/>
      <c r="M5929" s="48">
        <v>199.5</v>
      </c>
      <c r="N5929" s="49">
        <f t="shared" si="588"/>
        <v>92.797500000000937</v>
      </c>
      <c r="O5929" s="49">
        <f t="shared" si="588"/>
        <v>93.99750000000094</v>
      </c>
      <c r="P5929" s="49">
        <f t="shared" si="588"/>
        <v>95.097500000000949</v>
      </c>
      <c r="Q5929" s="49">
        <f t="shared" si="588"/>
        <v>95.99750000000094</v>
      </c>
      <c r="R5929" s="49">
        <f t="shared" si="589"/>
        <v>96.698749999997659</v>
      </c>
    </row>
    <row r="5930" spans="12:18" hidden="1">
      <c r="L5930" s="71"/>
      <c r="M5930" s="48">
        <v>199.6</v>
      </c>
      <c r="N5930" s="49">
        <f t="shared" si="588"/>
        <v>92.79800000000094</v>
      </c>
      <c r="O5930" s="49">
        <f t="shared" si="588"/>
        <v>93.998000000000943</v>
      </c>
      <c r="P5930" s="49">
        <f t="shared" si="588"/>
        <v>95.098000000000951</v>
      </c>
      <c r="Q5930" s="49">
        <f t="shared" si="588"/>
        <v>95.998000000000943</v>
      </c>
      <c r="R5930" s="49">
        <f t="shared" si="589"/>
        <v>96.698999999997653</v>
      </c>
    </row>
    <row r="5931" spans="12:18" hidden="1">
      <c r="L5931" s="71"/>
      <c r="M5931" s="48">
        <v>199.7</v>
      </c>
      <c r="N5931" s="49">
        <f t="shared" si="588"/>
        <v>92.798500000000942</v>
      </c>
      <c r="O5931" s="49">
        <f t="shared" si="588"/>
        <v>93.998500000000945</v>
      </c>
      <c r="P5931" s="49">
        <f t="shared" si="588"/>
        <v>95.098500000000953</v>
      </c>
      <c r="Q5931" s="49">
        <f t="shared" si="588"/>
        <v>95.998500000000945</v>
      </c>
      <c r="R5931" s="49">
        <f t="shared" si="589"/>
        <v>96.699249999997647</v>
      </c>
    </row>
    <row r="5932" spans="12:18" hidden="1">
      <c r="L5932" s="71"/>
      <c r="M5932" s="48">
        <v>199.8</v>
      </c>
      <c r="N5932" s="49">
        <f t="shared" si="588"/>
        <v>92.799000000000945</v>
      </c>
      <c r="O5932" s="49">
        <f t="shared" si="588"/>
        <v>93.999000000000947</v>
      </c>
      <c r="P5932" s="49">
        <f t="shared" si="588"/>
        <v>95.099000000000956</v>
      </c>
      <c r="Q5932" s="49">
        <f t="shared" si="588"/>
        <v>95.999000000000947</v>
      </c>
      <c r="R5932" s="49">
        <f t="shared" si="589"/>
        <v>96.699499999997641</v>
      </c>
    </row>
    <row r="5933" spans="12:18" hidden="1">
      <c r="L5933" s="71"/>
      <c r="M5933" s="48">
        <v>199.9</v>
      </c>
      <c r="N5933" s="49">
        <f t="shared" si="588"/>
        <v>92.799500000000947</v>
      </c>
      <c r="O5933" s="49">
        <f t="shared" si="588"/>
        <v>93.99950000000095</v>
      </c>
      <c r="P5933" s="49">
        <f t="shared" si="588"/>
        <v>95.099500000000958</v>
      </c>
      <c r="Q5933" s="49">
        <f t="shared" si="588"/>
        <v>95.99950000000095</v>
      </c>
      <c r="R5933" s="49">
        <f t="shared" si="589"/>
        <v>96.699749999997636</v>
      </c>
    </row>
    <row r="5934" spans="12:18" hidden="1">
      <c r="L5934" s="71"/>
      <c r="M5934" s="98">
        <v>200</v>
      </c>
      <c r="N5934" s="99">
        <f t="shared" si="588"/>
        <v>92.800000000000949</v>
      </c>
      <c r="O5934" s="99">
        <f t="shared" si="588"/>
        <v>94.000000000000952</v>
      </c>
      <c r="P5934" s="99">
        <f t="shared" si="588"/>
        <v>95.100000000000961</v>
      </c>
      <c r="Q5934" s="99">
        <f t="shared" si="588"/>
        <v>96.000000000000952</v>
      </c>
      <c r="R5934" s="99">
        <f t="shared" si="589"/>
        <v>96.69999999999763</v>
      </c>
    </row>
  </sheetData>
  <sheetProtection algorithmName="SHA-512" hashValue="k0UynGUnvt/lkKHlaskhZfhiy0Isjexsk+Tc6shmfu8qGm6P2xX/r9PZXTYYfjdyidwsQLugEXX/RAtNLQO6MQ==" saltValue="CY8uP/u2iMJtXz6ylNU+hw==" spinCount="100000" sheet="1" objects="1" scenarios="1"/>
  <mergeCells count="3">
    <mergeCell ref="N3:R3"/>
    <mergeCell ref="A5:C5"/>
    <mergeCell ref="A14:C14"/>
  </mergeCells>
  <conditionalFormatting sqref="M4">
    <cfRule type="cellIs" dxfId="3" priority="1" operator="between">
      <formula>$D$98</formula>
      <formula>$I$65</formula>
    </cfRule>
  </conditionalFormatting>
  <dataValidations count="1">
    <dataValidation type="list" allowBlank="1" showInputMessage="1" showErrorMessage="1" sqref="B7" xr:uid="{5A9E11AD-4E63-4CE7-A7E9-A9C59F47F40D}">
      <formula1>$S$4:$S$8</formula1>
    </dataValidation>
  </dataValidations>
  <pageMargins left="0.7" right="0.7" top="0.78740157499999996" bottom="0.78740157499999996" header="0.3" footer="0.3"/>
  <pageSetup paperSize="9" scale="7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0B119C-0E43-4983-ADFA-4B2F9335E82B}">
          <x14:formula1>
            <xm:f>Dropdowns!$P$5:$P$6</xm:f>
          </x14:formula1>
          <xm:sqref>A16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40AF-1777-4264-A0BA-B1EEC5A915A3}">
  <sheetPr codeName="Tabelle2"/>
  <dimension ref="A1"/>
  <sheetViews>
    <sheetView workbookViewId="0"/>
  </sheetViews>
  <sheetFormatPr baseColWidth="10" defaultRowHeight="14.5"/>
  <sheetData/>
  <sheetProtection algorithmName="SHA-512" hashValue="Yv1/YlXX7IzUDBRZQ9XB+RSngoGE3uW/J9hDMhPTPqEbhHCRyVboCpoHfF+LPpvjpUJB3na08ir6nlMhe3Xyig==" saltValue="Orm0K55kfE+WiQJC3CUd9g==" spinCount="100000" sheet="1" objects="1" scenarios="1"/>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DD384-0297-441C-936D-B633D09E250E}">
  <sheetPr codeName="Tabelle3"/>
  <dimension ref="A1"/>
  <sheetViews>
    <sheetView workbookViewId="0">
      <selection activeCell="K26" sqref="K26"/>
    </sheetView>
  </sheetViews>
  <sheetFormatPr baseColWidth="10" defaultRowHeight="14.5"/>
  <sheetData/>
  <sheetProtection algorithmName="SHA-512" hashValue="lYPV3rVkQ20LBu02IBzqRCKDNeCMn1PLIbeV1FrjcNpLk0dJ60WuMlNpB+e1Qw8DCr6g9RxzhtzL0rZpvMjbSg==" saltValue="I5H+lh3Wq2hdwJkoPocZsw==" spinCount="100000" sheet="1" objects="1" scenarios="1"/>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BI52"/>
  <sheetViews>
    <sheetView topLeftCell="U27" zoomScale="85" zoomScaleNormal="85" workbookViewId="0">
      <selection activeCell="AB4" sqref="AB4:AB51"/>
    </sheetView>
  </sheetViews>
  <sheetFormatPr baseColWidth="10" defaultColWidth="11.453125" defaultRowHeight="14.5"/>
  <cols>
    <col min="1" max="1" width="33.1796875" customWidth="1"/>
    <col min="2" max="2" width="27" customWidth="1"/>
    <col min="3" max="3" width="11.453125" customWidth="1"/>
    <col min="4" max="4" width="33.1796875" customWidth="1"/>
    <col min="5" max="7" width="11.453125" customWidth="1"/>
    <col min="8" max="8" width="22" customWidth="1"/>
    <col min="16" max="17" width="20" customWidth="1"/>
    <col min="18" max="18" width="20" style="108" customWidth="1"/>
    <col min="19" max="19" width="20" customWidth="1"/>
    <col min="21" max="25" width="11.453125" customWidth="1"/>
    <col min="26" max="29" width="17.453125" customWidth="1"/>
    <col min="30" max="30" width="11.453125" customWidth="1"/>
    <col min="36" max="38" width="19.54296875" customWidth="1"/>
    <col min="43" max="43" width="32" bestFit="1" customWidth="1"/>
    <col min="44" max="44" width="10.81640625"/>
    <col min="45" max="45" width="22.81640625" customWidth="1"/>
    <col min="47" max="47" width="32" bestFit="1" customWidth="1"/>
    <col min="49" max="49" width="34.7265625" customWidth="1"/>
    <col min="51" max="51" width="32" bestFit="1" customWidth="1"/>
    <col min="53" max="53" width="16.453125" customWidth="1"/>
    <col min="54" max="54" width="15.54296875" customWidth="1"/>
    <col min="55" max="55" width="16.26953125" customWidth="1"/>
  </cols>
  <sheetData>
    <row r="1" spans="1:61" ht="52">
      <c r="A1" t="s">
        <v>139</v>
      </c>
      <c r="AQ1" s="136" t="s">
        <v>678</v>
      </c>
      <c r="AR1" s="137" t="s">
        <v>679</v>
      </c>
      <c r="AS1" s="137" t="s">
        <v>680</v>
      </c>
      <c r="AU1" s="136" t="s">
        <v>678</v>
      </c>
      <c r="AW1" s="136" t="s">
        <v>707</v>
      </c>
      <c r="AY1" s="136" t="s">
        <v>752</v>
      </c>
    </row>
    <row r="2" spans="1:61">
      <c r="AQ2" s="84" t="s">
        <v>677</v>
      </c>
      <c r="AR2" s="138">
        <v>0</v>
      </c>
      <c r="AS2" s="138">
        <v>0</v>
      </c>
      <c r="AU2" s="84" t="s">
        <v>677</v>
      </c>
      <c r="AW2" s="84" t="s">
        <v>708</v>
      </c>
      <c r="AY2" s="84" t="s">
        <v>753</v>
      </c>
      <c r="BA2" s="96" t="s">
        <v>818</v>
      </c>
      <c r="BB2" s="96" t="s">
        <v>819</v>
      </c>
      <c r="BC2" s="96" t="s">
        <v>820</v>
      </c>
    </row>
    <row r="3" spans="1:61">
      <c r="K3" s="602" t="s">
        <v>281</v>
      </c>
      <c r="L3" s="602"/>
      <c r="M3" s="602"/>
      <c r="N3" s="602"/>
      <c r="O3" s="602"/>
      <c r="P3" s="602"/>
      <c r="Q3" s="109"/>
      <c r="R3" s="110"/>
      <c r="U3" s="602" t="s">
        <v>282</v>
      </c>
      <c r="V3" s="602"/>
      <c r="W3" s="602"/>
      <c r="X3" s="602"/>
      <c r="Y3" s="602"/>
      <c r="Z3" s="602"/>
      <c r="AA3" s="109"/>
      <c r="AB3" s="109"/>
      <c r="AE3" s="602" t="s">
        <v>283</v>
      </c>
      <c r="AF3" s="602"/>
      <c r="AG3" s="602"/>
      <c r="AH3" s="602"/>
      <c r="AI3" s="602"/>
      <c r="AJ3" s="602"/>
      <c r="AK3" s="109"/>
      <c r="AL3" s="109"/>
      <c r="AQ3" s="84" t="s">
        <v>681</v>
      </c>
      <c r="AR3" s="84">
        <v>650</v>
      </c>
      <c r="AS3" s="84">
        <v>3.1</v>
      </c>
      <c r="AU3" s="84" t="s">
        <v>681</v>
      </c>
      <c r="AW3" s="84" t="s">
        <v>709</v>
      </c>
      <c r="AY3" s="84" t="s">
        <v>754</v>
      </c>
      <c r="BA3" s="42" t="s">
        <v>821</v>
      </c>
      <c r="BB3" s="42" t="s">
        <v>821</v>
      </c>
      <c r="BC3" s="42" t="s">
        <v>821</v>
      </c>
      <c r="BG3" s="42" t="s">
        <v>641</v>
      </c>
      <c r="BH3" t="s">
        <v>652</v>
      </c>
      <c r="BI3" s="42" t="s">
        <v>647</v>
      </c>
    </row>
    <row r="4" spans="1:61">
      <c r="A4" s="30" t="s">
        <v>77</v>
      </c>
      <c r="B4" s="30" t="s">
        <v>861</v>
      </c>
      <c r="C4" s="30" t="s">
        <v>80</v>
      </c>
      <c r="D4" s="30" t="s">
        <v>77</v>
      </c>
      <c r="E4" s="30" t="s">
        <v>81</v>
      </c>
      <c r="F4" s="30" t="s">
        <v>151</v>
      </c>
      <c r="G4" s="96" t="s">
        <v>370</v>
      </c>
      <c r="H4" s="96" t="s">
        <v>375</v>
      </c>
      <c r="I4" s="96" t="s">
        <v>639</v>
      </c>
      <c r="J4" s="96"/>
      <c r="K4" s="30" t="s">
        <v>77</v>
      </c>
      <c r="L4" s="30" t="s">
        <v>861</v>
      </c>
      <c r="M4" s="30" t="s">
        <v>80</v>
      </c>
      <c r="N4" s="30" t="s">
        <v>77</v>
      </c>
      <c r="O4" s="30" t="s">
        <v>81</v>
      </c>
      <c r="P4" s="30" t="s">
        <v>151</v>
      </c>
      <c r="Q4" s="96" t="s">
        <v>370</v>
      </c>
      <c r="R4" s="106" t="s">
        <v>284</v>
      </c>
      <c r="S4" s="96" t="s">
        <v>639</v>
      </c>
      <c r="U4" s="30" t="s">
        <v>77</v>
      </c>
      <c r="V4" s="30" t="s">
        <v>861</v>
      </c>
      <c r="W4" s="30" t="s">
        <v>80</v>
      </c>
      <c r="X4" s="30" t="s">
        <v>77</v>
      </c>
      <c r="Y4" s="30" t="s">
        <v>81</v>
      </c>
      <c r="Z4" s="30" t="s">
        <v>151</v>
      </c>
      <c r="AA4" s="96" t="s">
        <v>370</v>
      </c>
      <c r="AB4" s="116" t="s">
        <v>432</v>
      </c>
      <c r="AC4" s="96" t="s">
        <v>639</v>
      </c>
      <c r="AE4" s="30" t="s">
        <v>77</v>
      </c>
      <c r="AF4" s="30" t="s">
        <v>861</v>
      </c>
      <c r="AG4" s="30" t="s">
        <v>80</v>
      </c>
      <c r="AH4" s="30" t="s">
        <v>77</v>
      </c>
      <c r="AI4" s="30" t="s">
        <v>81</v>
      </c>
      <c r="AJ4" s="30" t="s">
        <v>151</v>
      </c>
      <c r="AK4" s="96" t="s">
        <v>370</v>
      </c>
      <c r="AL4" s="107" t="s">
        <v>284</v>
      </c>
      <c r="AM4" s="96" t="s">
        <v>639</v>
      </c>
      <c r="AQ4" s="84" t="s">
        <v>160</v>
      </c>
      <c r="AR4" s="84">
        <v>3750</v>
      </c>
      <c r="AS4" s="84">
        <v>16.100000000000001</v>
      </c>
      <c r="AU4" s="84" t="s">
        <v>160</v>
      </c>
      <c r="AW4" s="84" t="s">
        <v>710</v>
      </c>
      <c r="AY4" s="84" t="s">
        <v>755</v>
      </c>
      <c r="BA4" s="42" t="s">
        <v>640</v>
      </c>
      <c r="BB4" t="s">
        <v>651</v>
      </c>
      <c r="BC4" s="42" t="s">
        <v>646</v>
      </c>
      <c r="BG4" t="s">
        <v>642</v>
      </c>
      <c r="BH4" t="s">
        <v>653</v>
      </c>
      <c r="BI4" s="42" t="s">
        <v>648</v>
      </c>
    </row>
    <row r="5" spans="1:61">
      <c r="A5" s="42" t="s">
        <v>96</v>
      </c>
      <c r="B5" t="s">
        <v>116</v>
      </c>
      <c r="C5" t="s">
        <v>60</v>
      </c>
      <c r="D5" s="42" t="s">
        <v>96</v>
      </c>
      <c r="E5" s="42" t="s">
        <v>104</v>
      </c>
      <c r="F5" s="42" t="s">
        <v>153</v>
      </c>
      <c r="G5" t="s">
        <v>369</v>
      </c>
      <c r="H5" s="42" t="s">
        <v>10</v>
      </c>
      <c r="I5" s="42" t="s">
        <v>640</v>
      </c>
      <c r="J5" s="42"/>
      <c r="K5" s="42" t="s">
        <v>96</v>
      </c>
      <c r="L5" t="s">
        <v>116</v>
      </c>
      <c r="M5" t="s">
        <v>60</v>
      </c>
      <c r="N5" s="42" t="s">
        <v>96</v>
      </c>
      <c r="O5" s="42" t="s">
        <v>104</v>
      </c>
      <c r="P5" s="42" t="s">
        <v>153</v>
      </c>
      <c r="Q5" t="s">
        <v>369</v>
      </c>
      <c r="R5" s="108" t="s">
        <v>205</v>
      </c>
      <c r="S5" s="42" t="s">
        <v>640</v>
      </c>
      <c r="U5" s="42" t="s">
        <v>437</v>
      </c>
      <c r="V5" t="s">
        <v>116</v>
      </c>
      <c r="W5" t="s">
        <v>438</v>
      </c>
      <c r="X5" s="42" t="s">
        <v>437</v>
      </c>
      <c r="Y5" s="42" t="s">
        <v>439</v>
      </c>
      <c r="Z5" s="42" t="s">
        <v>440</v>
      </c>
      <c r="AA5" s="118" t="s">
        <v>441</v>
      </c>
      <c r="AB5" s="117" t="s">
        <v>433</v>
      </c>
      <c r="AC5" s="42" t="s">
        <v>646</v>
      </c>
      <c r="AE5" s="42" t="s">
        <v>455</v>
      </c>
      <c r="AF5" t="s">
        <v>116</v>
      </c>
      <c r="AG5" t="s">
        <v>456</v>
      </c>
      <c r="AH5" s="42" t="s">
        <v>455</v>
      </c>
      <c r="AI5" s="42" t="s">
        <v>457</v>
      </c>
      <c r="AJ5" s="42" t="s">
        <v>458</v>
      </c>
      <c r="AK5" s="118" t="s">
        <v>371</v>
      </c>
      <c r="AL5" s="111" t="s">
        <v>374</v>
      </c>
      <c r="AM5" t="s">
        <v>651</v>
      </c>
      <c r="AQ5" s="84" t="s">
        <v>161</v>
      </c>
      <c r="AR5" s="84">
        <v>1400</v>
      </c>
      <c r="AS5" s="84">
        <v>7.7</v>
      </c>
      <c r="AU5" s="84" t="s">
        <v>161</v>
      </c>
      <c r="AW5" s="84" t="s">
        <v>287</v>
      </c>
      <c r="AY5" s="84" t="s">
        <v>756</v>
      </c>
      <c r="BA5" t="s">
        <v>644</v>
      </c>
      <c r="BB5" t="s">
        <v>655</v>
      </c>
      <c r="BC5" t="s">
        <v>817</v>
      </c>
      <c r="BG5" t="s">
        <v>643</v>
      </c>
      <c r="BH5" t="s">
        <v>654</v>
      </c>
      <c r="BI5" s="42" t="s">
        <v>649</v>
      </c>
    </row>
    <row r="6" spans="1:61">
      <c r="A6" s="42" t="s">
        <v>101</v>
      </c>
      <c r="B6" t="s">
        <v>100</v>
      </c>
      <c r="C6" t="s">
        <v>61</v>
      </c>
      <c r="D6" s="42" t="s">
        <v>101</v>
      </c>
      <c r="E6" s="42" t="s">
        <v>102</v>
      </c>
      <c r="F6" s="42" t="s">
        <v>152</v>
      </c>
      <c r="G6" s="42" t="s">
        <v>373</v>
      </c>
      <c r="H6" t="s">
        <v>827</v>
      </c>
      <c r="I6" t="s">
        <v>644</v>
      </c>
      <c r="J6" s="42"/>
      <c r="K6" s="42" t="s">
        <v>101</v>
      </c>
      <c r="L6" t="s">
        <v>100</v>
      </c>
      <c r="M6" t="s">
        <v>61</v>
      </c>
      <c r="N6" s="42" t="s">
        <v>101</v>
      </c>
      <c r="O6" s="42" t="s">
        <v>102</v>
      </c>
      <c r="P6" s="42" t="s">
        <v>152</v>
      </c>
      <c r="Q6" s="42" t="s">
        <v>373</v>
      </c>
      <c r="R6" s="108" t="s">
        <v>210</v>
      </c>
      <c r="S6" t="s">
        <v>644</v>
      </c>
      <c r="U6" s="42" t="s">
        <v>442</v>
      </c>
      <c r="V6" t="s">
        <v>100</v>
      </c>
      <c r="W6" t="s">
        <v>443</v>
      </c>
      <c r="X6" s="42" t="s">
        <v>442</v>
      </c>
      <c r="Y6" s="42" t="s">
        <v>444</v>
      </c>
      <c r="Z6" s="42" t="s">
        <v>445</v>
      </c>
      <c r="AA6" s="118" t="s">
        <v>446</v>
      </c>
      <c r="AB6" s="42" t="s">
        <v>434</v>
      </c>
      <c r="AC6" t="s">
        <v>817</v>
      </c>
      <c r="AE6" s="42" t="s">
        <v>459</v>
      </c>
      <c r="AF6" t="s">
        <v>100</v>
      </c>
      <c r="AG6" t="s">
        <v>460</v>
      </c>
      <c r="AH6" s="42" t="s">
        <v>459</v>
      </c>
      <c r="AI6" s="42" t="s">
        <v>461</v>
      </c>
      <c r="AJ6" s="42" t="s">
        <v>462</v>
      </c>
      <c r="AK6" s="118" t="s">
        <v>372</v>
      </c>
      <c r="AL6" s="104" t="s">
        <v>463</v>
      </c>
      <c r="AM6" t="s">
        <v>655</v>
      </c>
      <c r="AQ6" s="84" t="s">
        <v>162</v>
      </c>
      <c r="AR6" s="84">
        <v>1950</v>
      </c>
      <c r="AS6" s="84">
        <v>11.1</v>
      </c>
      <c r="AU6" s="84" t="s">
        <v>162</v>
      </c>
      <c r="AW6" s="84" t="s">
        <v>711</v>
      </c>
      <c r="AY6" s="84" t="s">
        <v>757</v>
      </c>
      <c r="BA6" s="42" t="s">
        <v>841</v>
      </c>
      <c r="BB6" t="s">
        <v>843</v>
      </c>
      <c r="BC6" s="42" t="s">
        <v>842</v>
      </c>
      <c r="BG6" t="s">
        <v>645</v>
      </c>
      <c r="BH6" t="s">
        <v>656</v>
      </c>
      <c r="BI6" s="144" t="s">
        <v>650</v>
      </c>
    </row>
    <row r="7" spans="1:61">
      <c r="A7" s="42" t="s">
        <v>106</v>
      </c>
      <c r="B7" t="s">
        <v>858</v>
      </c>
      <c r="D7" s="42" t="s">
        <v>106</v>
      </c>
      <c r="E7" s="42" t="s">
        <v>107</v>
      </c>
      <c r="H7" t="s">
        <v>826</v>
      </c>
      <c r="I7" s="42" t="s">
        <v>641</v>
      </c>
      <c r="K7" s="42" t="s">
        <v>106</v>
      </c>
      <c r="L7" t="s">
        <v>858</v>
      </c>
      <c r="N7" s="42" t="s">
        <v>106</v>
      </c>
      <c r="O7" s="42" t="s">
        <v>107</v>
      </c>
      <c r="R7" s="108" t="s">
        <v>157</v>
      </c>
      <c r="S7" s="42" t="s">
        <v>641</v>
      </c>
      <c r="U7" s="42" t="s">
        <v>447</v>
      </c>
      <c r="V7" t="s">
        <v>858</v>
      </c>
      <c r="X7" s="42" t="s">
        <v>447</v>
      </c>
      <c r="Y7" s="42" t="s">
        <v>448</v>
      </c>
      <c r="AA7" s="104"/>
      <c r="AB7" s="42" t="s">
        <v>435</v>
      </c>
      <c r="AC7" s="42" t="s">
        <v>647</v>
      </c>
      <c r="AE7" s="42" t="s">
        <v>464</v>
      </c>
      <c r="AF7" t="s">
        <v>858</v>
      </c>
      <c r="AH7" s="42" t="s">
        <v>464</v>
      </c>
      <c r="AI7" s="42" t="s">
        <v>465</v>
      </c>
      <c r="AK7" s="104"/>
      <c r="AL7" s="104" t="s">
        <v>466</v>
      </c>
      <c r="AM7" t="s">
        <v>652</v>
      </c>
      <c r="AQ7" s="84" t="s">
        <v>163</v>
      </c>
      <c r="AR7" s="84">
        <v>750</v>
      </c>
      <c r="AS7" s="84">
        <v>4.2</v>
      </c>
      <c r="AU7" s="84" t="s">
        <v>163</v>
      </c>
      <c r="AW7" s="84" t="s">
        <v>712</v>
      </c>
      <c r="AY7" s="84" t="s">
        <v>758</v>
      </c>
      <c r="BC7" s="42"/>
    </row>
    <row r="8" spans="1:61" ht="16.5">
      <c r="A8" s="42" t="s">
        <v>108</v>
      </c>
      <c r="B8" t="s">
        <v>859</v>
      </c>
      <c r="D8" s="42" t="s">
        <v>108</v>
      </c>
      <c r="E8" s="42" t="s">
        <v>140</v>
      </c>
      <c r="K8" s="42" t="s">
        <v>108</v>
      </c>
      <c r="L8" t="s">
        <v>859</v>
      </c>
      <c r="N8" s="42" t="s">
        <v>108</v>
      </c>
      <c r="O8" s="42" t="s">
        <v>140</v>
      </c>
      <c r="R8" s="108" t="s">
        <v>158</v>
      </c>
      <c r="U8" s="42" t="s">
        <v>449</v>
      </c>
      <c r="V8" t="s">
        <v>859</v>
      </c>
      <c r="X8" s="42" t="s">
        <v>449</v>
      </c>
      <c r="Y8" s="42" t="s">
        <v>450</v>
      </c>
      <c r="AA8" s="104"/>
      <c r="AB8" s="42" t="s">
        <v>436</v>
      </c>
      <c r="AC8" s="42"/>
      <c r="AE8" s="42" t="s">
        <v>467</v>
      </c>
      <c r="AF8" t="s">
        <v>859</v>
      </c>
      <c r="AH8" s="42" t="s">
        <v>467</v>
      </c>
      <c r="AI8" s="42" t="s">
        <v>468</v>
      </c>
      <c r="AK8" s="104"/>
      <c r="AL8" s="104" t="s">
        <v>469</v>
      </c>
      <c r="AQ8" s="84" t="s">
        <v>164</v>
      </c>
      <c r="AR8" s="84">
        <v>1200</v>
      </c>
      <c r="AS8" s="84">
        <v>4.2</v>
      </c>
      <c r="AU8" s="84" t="s">
        <v>164</v>
      </c>
      <c r="AW8" s="84" t="s">
        <v>713</v>
      </c>
      <c r="AY8" s="84" t="s">
        <v>759</v>
      </c>
      <c r="BC8" s="42"/>
    </row>
    <row r="9" spans="1:61">
      <c r="F9" s="112"/>
      <c r="G9" s="112"/>
      <c r="R9" s="108" t="s">
        <v>159</v>
      </c>
      <c r="AA9" s="112"/>
      <c r="AB9" s="113" t="s">
        <v>285</v>
      </c>
      <c r="AC9" s="42"/>
      <c r="AK9" s="112"/>
      <c r="AL9" s="113" t="s">
        <v>470</v>
      </c>
      <c r="AQ9" s="84" t="s">
        <v>165</v>
      </c>
      <c r="AR9" s="84">
        <v>1300</v>
      </c>
      <c r="AS9" s="84">
        <v>6.9</v>
      </c>
      <c r="AU9" s="84" t="s">
        <v>165</v>
      </c>
      <c r="AW9" s="84" t="s">
        <v>714</v>
      </c>
      <c r="AY9" s="84" t="s">
        <v>760</v>
      </c>
      <c r="BC9" s="144"/>
    </row>
    <row r="10" spans="1:61">
      <c r="F10" s="112"/>
      <c r="G10" s="112"/>
      <c r="R10" s="108" t="s">
        <v>160</v>
      </c>
      <c r="AA10" s="112"/>
      <c r="AB10" s="113" t="s">
        <v>286</v>
      </c>
      <c r="AC10" s="144"/>
      <c r="AK10" s="112"/>
      <c r="AL10" s="113" t="s">
        <v>328</v>
      </c>
      <c r="AQ10" s="84" t="s">
        <v>166</v>
      </c>
      <c r="AR10" s="84">
        <v>1150</v>
      </c>
      <c r="AS10" s="84">
        <v>3.7</v>
      </c>
      <c r="AU10" s="84" t="s">
        <v>166</v>
      </c>
      <c r="AW10" s="84" t="s">
        <v>715</v>
      </c>
      <c r="AY10" s="84" t="s">
        <v>761</v>
      </c>
    </row>
    <row r="11" spans="1:61">
      <c r="B11" s="30" t="s">
        <v>860</v>
      </c>
      <c r="F11" s="112"/>
      <c r="G11" s="112"/>
      <c r="L11" s="30" t="s">
        <v>860</v>
      </c>
      <c r="R11" s="108" t="s">
        <v>161</v>
      </c>
      <c r="V11" s="30" t="s">
        <v>860</v>
      </c>
      <c r="Z11" s="112"/>
      <c r="AA11" s="112"/>
      <c r="AB11" s="113" t="s">
        <v>287</v>
      </c>
      <c r="AC11" s="112"/>
      <c r="AF11" s="30" t="s">
        <v>860</v>
      </c>
      <c r="AJ11" s="112"/>
      <c r="AK11" s="112"/>
      <c r="AL11" s="113" t="s">
        <v>329</v>
      </c>
      <c r="AQ11" s="84" t="s">
        <v>167</v>
      </c>
      <c r="AR11" s="84">
        <v>1350</v>
      </c>
      <c r="AS11" s="84">
        <v>4.0999999999999996</v>
      </c>
      <c r="AU11" s="84" t="s">
        <v>167</v>
      </c>
      <c r="AW11" s="84" t="s">
        <v>716</v>
      </c>
      <c r="AY11" s="84" t="s">
        <v>762</v>
      </c>
    </row>
    <row r="12" spans="1:61">
      <c r="B12" t="s">
        <v>114</v>
      </c>
      <c r="F12" s="112"/>
      <c r="G12" s="112"/>
      <c r="L12" t="s">
        <v>114</v>
      </c>
      <c r="R12" s="108" t="s">
        <v>162</v>
      </c>
      <c r="V12" t="s">
        <v>114</v>
      </c>
      <c r="Z12" s="112"/>
      <c r="AA12" s="112"/>
      <c r="AB12" s="113" t="s">
        <v>288</v>
      </c>
      <c r="AC12" s="112"/>
      <c r="AF12" t="s">
        <v>114</v>
      </c>
      <c r="AJ12" s="112"/>
      <c r="AK12" s="112"/>
      <c r="AL12" s="113" t="s">
        <v>330</v>
      </c>
      <c r="AQ12" s="84" t="s">
        <v>168</v>
      </c>
      <c r="AR12" s="84">
        <v>1700</v>
      </c>
      <c r="AS12" s="84">
        <v>9.6</v>
      </c>
      <c r="AU12" s="84" t="s">
        <v>168</v>
      </c>
      <c r="AW12" s="84" t="s">
        <v>717</v>
      </c>
      <c r="AY12" s="84" t="s">
        <v>763</v>
      </c>
    </row>
    <row r="13" spans="1:61">
      <c r="B13" t="s">
        <v>115</v>
      </c>
      <c r="F13" s="112"/>
      <c r="G13" s="112"/>
      <c r="L13" t="s">
        <v>115</v>
      </c>
      <c r="R13" s="108" t="s">
        <v>163</v>
      </c>
      <c r="V13" t="s">
        <v>115</v>
      </c>
      <c r="Z13" s="112"/>
      <c r="AA13" s="112"/>
      <c r="AB13" s="113" t="s">
        <v>289</v>
      </c>
      <c r="AC13" s="112"/>
      <c r="AF13" t="s">
        <v>115</v>
      </c>
      <c r="AJ13" s="112"/>
      <c r="AK13" s="112"/>
      <c r="AL13" s="113" t="s">
        <v>331</v>
      </c>
      <c r="AQ13" s="84" t="s">
        <v>682</v>
      </c>
      <c r="AR13" s="84">
        <v>1300</v>
      </c>
      <c r="AS13" s="84">
        <v>6.9</v>
      </c>
      <c r="AU13" s="84" t="s">
        <v>682</v>
      </c>
      <c r="AW13" s="84" t="s">
        <v>718</v>
      </c>
      <c r="AY13" s="84" t="s">
        <v>764</v>
      </c>
    </row>
    <row r="14" spans="1:61">
      <c r="B14" t="s">
        <v>859</v>
      </c>
      <c r="F14" s="112"/>
      <c r="G14" s="112"/>
      <c r="L14" t="s">
        <v>859</v>
      </c>
      <c r="R14" s="108" t="s">
        <v>164</v>
      </c>
      <c r="V14" t="s">
        <v>859</v>
      </c>
      <c r="Z14" s="112"/>
      <c r="AA14" s="112"/>
      <c r="AB14" s="113" t="s">
        <v>290</v>
      </c>
      <c r="AC14" s="112"/>
      <c r="AF14" t="s">
        <v>859</v>
      </c>
      <c r="AJ14" s="112"/>
      <c r="AK14" s="112"/>
      <c r="AL14" s="113" t="s">
        <v>332</v>
      </c>
      <c r="AQ14" s="84" t="s">
        <v>170</v>
      </c>
      <c r="AR14" s="84">
        <v>4000</v>
      </c>
      <c r="AS14" s="84">
        <v>45.8</v>
      </c>
      <c r="AU14" s="84" t="s">
        <v>170</v>
      </c>
      <c r="AW14" s="84" t="s">
        <v>719</v>
      </c>
      <c r="AY14" s="84" t="s">
        <v>765</v>
      </c>
    </row>
    <row r="15" spans="1:61">
      <c r="F15" s="112"/>
      <c r="G15" s="112"/>
      <c r="R15" s="108" t="s">
        <v>165</v>
      </c>
      <c r="Z15" s="112"/>
      <c r="AA15" s="112"/>
      <c r="AB15" s="113" t="s">
        <v>291</v>
      </c>
      <c r="AC15" s="112"/>
      <c r="AJ15" s="112"/>
      <c r="AK15" s="112"/>
      <c r="AL15" s="113" t="s">
        <v>333</v>
      </c>
      <c r="AQ15" s="84" t="s">
        <v>171</v>
      </c>
      <c r="AR15" s="84">
        <v>4000</v>
      </c>
      <c r="AS15" s="84">
        <v>45.8</v>
      </c>
      <c r="AU15" s="84" t="s">
        <v>171</v>
      </c>
      <c r="AW15" s="84" t="s">
        <v>720</v>
      </c>
      <c r="AY15" s="84" t="s">
        <v>766</v>
      </c>
    </row>
    <row r="16" spans="1:61">
      <c r="F16" s="112"/>
      <c r="G16" s="112"/>
      <c r="R16" s="108" t="s">
        <v>166</v>
      </c>
      <c r="Z16" s="112"/>
      <c r="AA16" s="112"/>
      <c r="AB16" s="113" t="s">
        <v>292</v>
      </c>
      <c r="AC16" s="112"/>
      <c r="AJ16" s="112"/>
      <c r="AK16" s="112"/>
      <c r="AL16" s="113" t="s">
        <v>334</v>
      </c>
      <c r="AQ16" s="84" t="s">
        <v>172</v>
      </c>
      <c r="AR16" s="84">
        <v>4000</v>
      </c>
      <c r="AS16" s="84">
        <v>36.6</v>
      </c>
      <c r="AU16" s="84" t="s">
        <v>172</v>
      </c>
      <c r="AW16" s="84" t="s">
        <v>721</v>
      </c>
      <c r="AY16" s="84" t="s">
        <v>767</v>
      </c>
    </row>
    <row r="17" spans="6:51">
      <c r="F17" s="112"/>
      <c r="G17" s="112"/>
      <c r="R17" s="108" t="s">
        <v>167</v>
      </c>
      <c r="Z17" s="112"/>
      <c r="AA17" s="112"/>
      <c r="AB17" s="113" t="s">
        <v>293</v>
      </c>
      <c r="AC17" s="112"/>
      <c r="AJ17" s="112"/>
      <c r="AK17" s="112"/>
      <c r="AL17" s="113" t="s">
        <v>335</v>
      </c>
      <c r="AQ17" s="84" t="s">
        <v>173</v>
      </c>
      <c r="AR17" s="84">
        <v>2500</v>
      </c>
      <c r="AS17" s="84">
        <v>8.6</v>
      </c>
      <c r="AU17" s="84" t="s">
        <v>173</v>
      </c>
      <c r="AW17" s="84" t="s">
        <v>173</v>
      </c>
      <c r="AY17" s="84" t="s">
        <v>768</v>
      </c>
    </row>
    <row r="18" spans="6:51">
      <c r="F18" s="112"/>
      <c r="G18" s="112"/>
      <c r="R18" s="108" t="s">
        <v>168</v>
      </c>
      <c r="Z18" s="112"/>
      <c r="AA18" s="112"/>
      <c r="AB18" s="113" t="s">
        <v>294</v>
      </c>
      <c r="AC18" s="112"/>
      <c r="AJ18" s="112"/>
      <c r="AK18" s="112"/>
      <c r="AL18" s="113" t="s">
        <v>336</v>
      </c>
      <c r="AQ18" s="84" t="s">
        <v>174</v>
      </c>
      <c r="AR18" s="84">
        <v>1500</v>
      </c>
      <c r="AS18" s="84">
        <v>3.1</v>
      </c>
      <c r="AU18" s="84" t="s">
        <v>174</v>
      </c>
      <c r="AW18" s="84" t="s">
        <v>722</v>
      </c>
      <c r="AY18" s="84" t="s">
        <v>769</v>
      </c>
    </row>
    <row r="19" spans="6:51">
      <c r="F19" s="112"/>
      <c r="G19" s="112"/>
      <c r="R19" s="108" t="s">
        <v>169</v>
      </c>
      <c r="Z19" s="112"/>
      <c r="AA19" s="112"/>
      <c r="AB19" s="113" t="s">
        <v>295</v>
      </c>
      <c r="AC19" s="112"/>
      <c r="AJ19" s="112"/>
      <c r="AK19" s="112"/>
      <c r="AL19" s="113" t="s">
        <v>337</v>
      </c>
      <c r="AQ19" s="84" t="s">
        <v>175</v>
      </c>
      <c r="AR19" s="84">
        <v>2450</v>
      </c>
      <c r="AS19" s="84">
        <v>29.1</v>
      </c>
      <c r="AU19" s="84" t="s">
        <v>175</v>
      </c>
      <c r="AW19" s="84" t="s">
        <v>723</v>
      </c>
      <c r="AY19" s="84" t="s">
        <v>770</v>
      </c>
    </row>
    <row r="20" spans="6:51">
      <c r="F20" s="112"/>
      <c r="G20" s="112"/>
      <c r="R20" s="108" t="s">
        <v>170</v>
      </c>
      <c r="Z20" s="112"/>
      <c r="AA20" s="112"/>
      <c r="AB20" s="113" t="s">
        <v>296</v>
      </c>
      <c r="AC20" s="112"/>
      <c r="AJ20" s="112"/>
      <c r="AK20" s="112"/>
      <c r="AL20" s="113" t="s">
        <v>338</v>
      </c>
      <c r="AQ20" s="84" t="s">
        <v>683</v>
      </c>
      <c r="AR20" s="84">
        <v>1900</v>
      </c>
      <c r="AS20" s="84">
        <v>19.2</v>
      </c>
      <c r="AU20" s="84" t="s">
        <v>683</v>
      </c>
      <c r="AW20" s="84" t="s">
        <v>724</v>
      </c>
      <c r="AY20" s="84" t="s">
        <v>771</v>
      </c>
    </row>
    <row r="21" spans="6:51">
      <c r="F21" s="112"/>
      <c r="G21" s="112"/>
      <c r="R21" s="108" t="s">
        <v>171</v>
      </c>
      <c r="Z21" s="112"/>
      <c r="AA21" s="112"/>
      <c r="AB21" s="113" t="s">
        <v>297</v>
      </c>
      <c r="AC21" s="112"/>
      <c r="AJ21" s="112"/>
      <c r="AK21" s="112"/>
      <c r="AL21" s="113" t="s">
        <v>339</v>
      </c>
      <c r="AQ21" s="84" t="s">
        <v>177</v>
      </c>
      <c r="AR21" s="84">
        <v>3000</v>
      </c>
      <c r="AS21" s="84">
        <v>16</v>
      </c>
      <c r="AU21" s="84" t="s">
        <v>177</v>
      </c>
      <c r="AW21" s="84" t="s">
        <v>725</v>
      </c>
      <c r="AY21" s="84" t="s">
        <v>772</v>
      </c>
    </row>
    <row r="22" spans="6:51">
      <c r="F22" s="112"/>
      <c r="G22" s="112"/>
      <c r="R22" s="108" t="s">
        <v>172</v>
      </c>
      <c r="Z22" s="112"/>
      <c r="AA22" s="112"/>
      <c r="AB22" s="113" t="s">
        <v>298</v>
      </c>
      <c r="AC22" s="112"/>
      <c r="AJ22" s="112"/>
      <c r="AK22" s="112"/>
      <c r="AL22" s="113" t="s">
        <v>340</v>
      </c>
      <c r="AQ22" s="84" t="s">
        <v>178</v>
      </c>
      <c r="AR22" s="84">
        <v>2750</v>
      </c>
      <c r="AS22" s="84">
        <v>12.3</v>
      </c>
      <c r="AU22" s="84" t="s">
        <v>178</v>
      </c>
      <c r="AW22" s="84" t="s">
        <v>726</v>
      </c>
      <c r="AY22" s="84" t="s">
        <v>773</v>
      </c>
    </row>
    <row r="23" spans="6:51">
      <c r="F23" s="112"/>
      <c r="G23" s="112"/>
      <c r="R23" s="108" t="s">
        <v>173</v>
      </c>
      <c r="Z23" s="112"/>
      <c r="AA23" s="112"/>
      <c r="AB23" s="113" t="s">
        <v>299</v>
      </c>
      <c r="AC23" s="112"/>
      <c r="AJ23" s="112"/>
      <c r="AK23" s="112"/>
      <c r="AL23" s="113" t="s">
        <v>341</v>
      </c>
      <c r="AQ23" s="84" t="s">
        <v>179</v>
      </c>
      <c r="AR23" s="84">
        <v>2750</v>
      </c>
      <c r="AS23" s="84">
        <v>24.5</v>
      </c>
      <c r="AU23" s="84" t="s">
        <v>179</v>
      </c>
      <c r="AW23" s="84" t="s">
        <v>727</v>
      </c>
      <c r="AY23" s="84" t="s">
        <v>774</v>
      </c>
    </row>
    <row r="24" spans="6:51">
      <c r="F24" s="112"/>
      <c r="G24" s="112"/>
      <c r="R24" s="108" t="s">
        <v>174</v>
      </c>
      <c r="Z24" s="112"/>
      <c r="AA24" s="112"/>
      <c r="AB24" s="113" t="s">
        <v>300</v>
      </c>
      <c r="AC24" s="112"/>
      <c r="AJ24" s="112"/>
      <c r="AK24" s="112"/>
      <c r="AL24" s="113" t="s">
        <v>342</v>
      </c>
      <c r="AQ24" s="84" t="s">
        <v>684</v>
      </c>
      <c r="AR24" s="84">
        <v>1550</v>
      </c>
      <c r="AS24" s="84">
        <v>5.8</v>
      </c>
      <c r="AU24" s="84" t="s">
        <v>684</v>
      </c>
      <c r="AW24" s="84" t="s">
        <v>728</v>
      </c>
      <c r="AY24" s="84" t="s">
        <v>775</v>
      </c>
    </row>
    <row r="25" spans="6:51">
      <c r="F25" s="112"/>
      <c r="G25" s="112"/>
      <c r="R25" s="108" t="s">
        <v>175</v>
      </c>
      <c r="Z25" s="112"/>
      <c r="AA25" s="112"/>
      <c r="AB25" s="113" t="s">
        <v>301</v>
      </c>
      <c r="AC25" s="112"/>
      <c r="AJ25" s="112"/>
      <c r="AK25" s="112"/>
      <c r="AL25" s="113" t="s">
        <v>343</v>
      </c>
      <c r="AQ25" s="84" t="s">
        <v>685</v>
      </c>
      <c r="AR25" s="84">
        <v>5650</v>
      </c>
      <c r="AS25" s="84">
        <v>47.4</v>
      </c>
      <c r="AU25" s="84" t="s">
        <v>685</v>
      </c>
      <c r="AW25" s="84" t="s">
        <v>729</v>
      </c>
      <c r="AY25" s="84" t="s">
        <v>776</v>
      </c>
    </row>
    <row r="26" spans="6:51">
      <c r="F26" s="112"/>
      <c r="G26" s="112"/>
      <c r="R26" s="108" t="s">
        <v>176</v>
      </c>
      <c r="Z26" s="112"/>
      <c r="AA26" s="112"/>
      <c r="AB26" s="113" t="s">
        <v>302</v>
      </c>
      <c r="AC26" s="112"/>
      <c r="AJ26" s="112"/>
      <c r="AK26" s="112"/>
      <c r="AL26" s="113" t="s">
        <v>344</v>
      </c>
      <c r="AQ26" s="84" t="s">
        <v>182</v>
      </c>
      <c r="AR26" s="84">
        <v>1650</v>
      </c>
      <c r="AS26" s="84">
        <v>15.6</v>
      </c>
      <c r="AU26" s="84" t="s">
        <v>182</v>
      </c>
      <c r="AW26" s="84" t="s">
        <v>730</v>
      </c>
      <c r="AY26" s="84" t="s">
        <v>777</v>
      </c>
    </row>
    <row r="27" spans="6:51">
      <c r="F27" s="112"/>
      <c r="G27" s="112"/>
      <c r="R27" s="108" t="s">
        <v>177</v>
      </c>
      <c r="Z27" s="112"/>
      <c r="AA27" s="112"/>
      <c r="AB27" s="113" t="s">
        <v>303</v>
      </c>
      <c r="AC27" s="112"/>
      <c r="AJ27" s="112"/>
      <c r="AK27" s="112"/>
      <c r="AL27" s="113" t="s">
        <v>345</v>
      </c>
      <c r="AQ27" s="84" t="s">
        <v>183</v>
      </c>
      <c r="AR27" s="84">
        <v>3950</v>
      </c>
      <c r="AS27" s="84">
        <v>16.100000000000001</v>
      </c>
      <c r="AU27" s="84" t="s">
        <v>183</v>
      </c>
      <c r="AW27" s="84" t="s">
        <v>731</v>
      </c>
      <c r="AY27" s="84" t="s">
        <v>778</v>
      </c>
    </row>
    <row r="28" spans="6:51">
      <c r="F28" s="112"/>
      <c r="G28" s="112"/>
      <c r="R28" s="108" t="s">
        <v>178</v>
      </c>
      <c r="Z28" s="112"/>
      <c r="AA28" s="112"/>
      <c r="AB28" s="113" t="s">
        <v>304</v>
      </c>
      <c r="AC28" s="112"/>
      <c r="AJ28" s="112"/>
      <c r="AK28" s="112"/>
      <c r="AL28" s="113" t="s">
        <v>346</v>
      </c>
      <c r="AQ28" s="84" t="s">
        <v>184</v>
      </c>
      <c r="AR28" s="84">
        <v>1550</v>
      </c>
      <c r="AS28" s="84">
        <v>9.6999999999999993</v>
      </c>
      <c r="AU28" s="84" t="s">
        <v>184</v>
      </c>
      <c r="AW28" s="84" t="s">
        <v>732</v>
      </c>
      <c r="AY28" s="84" t="s">
        <v>779</v>
      </c>
    </row>
    <row r="29" spans="6:51">
      <c r="F29" s="112"/>
      <c r="G29" s="112"/>
      <c r="R29" s="108" t="s">
        <v>179</v>
      </c>
      <c r="Z29" s="112"/>
      <c r="AA29" s="112"/>
      <c r="AB29" s="113" t="s">
        <v>305</v>
      </c>
      <c r="AC29" s="112"/>
      <c r="AJ29" s="112"/>
      <c r="AK29" s="112"/>
      <c r="AL29" s="113" t="s">
        <v>347</v>
      </c>
      <c r="AQ29" s="84" t="s">
        <v>185</v>
      </c>
      <c r="AR29" s="84">
        <v>1200</v>
      </c>
      <c r="AS29" s="84">
        <v>7.3</v>
      </c>
      <c r="AU29" s="84" t="s">
        <v>185</v>
      </c>
      <c r="AW29" s="84" t="s">
        <v>733</v>
      </c>
      <c r="AY29" s="84" t="s">
        <v>780</v>
      </c>
    </row>
    <row r="30" spans="6:51">
      <c r="F30" s="112"/>
      <c r="G30" s="112"/>
      <c r="R30" s="108" t="s">
        <v>180</v>
      </c>
      <c r="Z30" s="112"/>
      <c r="AA30" s="112"/>
      <c r="AB30" s="113" t="s">
        <v>306</v>
      </c>
      <c r="AC30" s="112"/>
      <c r="AJ30" s="112"/>
      <c r="AK30" s="112"/>
      <c r="AL30" s="113" t="s">
        <v>348</v>
      </c>
      <c r="AQ30" s="84" t="s">
        <v>186</v>
      </c>
      <c r="AR30" s="84">
        <v>3950</v>
      </c>
      <c r="AS30" s="84">
        <v>16.8</v>
      </c>
      <c r="AU30" s="84" t="s">
        <v>186</v>
      </c>
      <c r="AW30" s="84" t="s">
        <v>734</v>
      </c>
      <c r="AY30" s="84" t="s">
        <v>781</v>
      </c>
    </row>
    <row r="31" spans="6:51">
      <c r="F31" s="112"/>
      <c r="G31" s="112"/>
      <c r="R31" s="108" t="s">
        <v>181</v>
      </c>
      <c r="Z31" s="112"/>
      <c r="AA31" s="112"/>
      <c r="AB31" s="113" t="s">
        <v>307</v>
      </c>
      <c r="AC31" s="112"/>
      <c r="AJ31" s="112"/>
      <c r="AK31" s="112"/>
      <c r="AL31" s="113" t="s">
        <v>349</v>
      </c>
      <c r="AQ31" s="84" t="s">
        <v>187</v>
      </c>
      <c r="AR31" s="84">
        <v>2150</v>
      </c>
      <c r="AS31" s="84">
        <v>13.5</v>
      </c>
      <c r="AU31" s="84" t="s">
        <v>187</v>
      </c>
      <c r="AW31" s="84" t="s">
        <v>735</v>
      </c>
      <c r="AY31" s="84" t="s">
        <v>782</v>
      </c>
    </row>
    <row r="32" spans="6:51">
      <c r="F32" s="112"/>
      <c r="G32" s="112"/>
      <c r="R32" s="108" t="s">
        <v>182</v>
      </c>
      <c r="Z32" s="112"/>
      <c r="AA32" s="112"/>
      <c r="AB32" s="113" t="s">
        <v>308</v>
      </c>
      <c r="AC32" s="112"/>
      <c r="AJ32" s="112"/>
      <c r="AK32" s="112"/>
      <c r="AL32" s="113" t="s">
        <v>350</v>
      </c>
      <c r="AQ32" s="84" t="s">
        <v>188</v>
      </c>
      <c r="AR32" s="84">
        <v>3150</v>
      </c>
      <c r="AS32" s="84">
        <v>11.7</v>
      </c>
      <c r="AU32" s="84" t="s">
        <v>188</v>
      </c>
      <c r="AW32" s="84" t="s">
        <v>736</v>
      </c>
      <c r="AY32" s="84" t="s">
        <v>783</v>
      </c>
    </row>
    <row r="33" spans="6:51">
      <c r="F33" s="112"/>
      <c r="G33" s="112"/>
      <c r="R33" s="108" t="s">
        <v>183</v>
      </c>
      <c r="Z33" s="112"/>
      <c r="AA33" s="112"/>
      <c r="AB33" s="113" t="s">
        <v>309</v>
      </c>
      <c r="AC33" s="112"/>
      <c r="AJ33" s="112"/>
      <c r="AK33" s="112"/>
      <c r="AL33" s="113" t="s">
        <v>351</v>
      </c>
      <c r="AQ33" s="84" t="s">
        <v>189</v>
      </c>
      <c r="AR33" s="84">
        <v>2600</v>
      </c>
      <c r="AS33" s="84">
        <v>10.4</v>
      </c>
      <c r="AU33" s="84" t="s">
        <v>189</v>
      </c>
      <c r="AW33" s="84" t="s">
        <v>737</v>
      </c>
      <c r="AY33" s="84" t="s">
        <v>784</v>
      </c>
    </row>
    <row r="34" spans="6:51">
      <c r="F34" s="112"/>
      <c r="G34" s="112"/>
      <c r="R34" s="108" t="s">
        <v>184</v>
      </c>
      <c r="Z34" s="112"/>
      <c r="AA34" s="112"/>
      <c r="AB34" s="113" t="s">
        <v>310</v>
      </c>
      <c r="AC34" s="112"/>
      <c r="AJ34" s="112"/>
      <c r="AK34" s="112"/>
      <c r="AL34" s="113" t="s">
        <v>352</v>
      </c>
      <c r="AQ34" s="84" t="s">
        <v>190</v>
      </c>
      <c r="AR34" s="84">
        <v>1650</v>
      </c>
      <c r="AS34" s="84">
        <v>2.9</v>
      </c>
      <c r="AU34" s="84" t="s">
        <v>190</v>
      </c>
      <c r="AW34" s="84" t="s">
        <v>738</v>
      </c>
      <c r="AY34" s="84" t="s">
        <v>785</v>
      </c>
    </row>
    <row r="35" spans="6:51">
      <c r="F35" s="112"/>
      <c r="G35" s="112"/>
      <c r="R35" s="108" t="s">
        <v>185</v>
      </c>
      <c r="Z35" s="112"/>
      <c r="AA35" s="112"/>
      <c r="AB35" s="113" t="s">
        <v>311</v>
      </c>
      <c r="AC35" s="112"/>
      <c r="AJ35" s="112"/>
      <c r="AK35" s="112"/>
      <c r="AL35" s="113" t="s">
        <v>353</v>
      </c>
      <c r="AQ35" s="84" t="s">
        <v>686</v>
      </c>
      <c r="AR35" s="84">
        <v>3350</v>
      </c>
      <c r="AS35" s="84">
        <v>12.6</v>
      </c>
      <c r="AU35" s="84" t="s">
        <v>686</v>
      </c>
      <c r="AW35" s="84" t="s">
        <v>739</v>
      </c>
      <c r="AY35" s="84" t="s">
        <v>786</v>
      </c>
    </row>
    <row r="36" spans="6:51">
      <c r="F36" s="112"/>
      <c r="G36" s="112"/>
      <c r="R36" s="108" t="s">
        <v>186</v>
      </c>
      <c r="Z36" s="112"/>
      <c r="AA36" s="112"/>
      <c r="AB36" s="113" t="s">
        <v>312</v>
      </c>
      <c r="AC36" s="112"/>
      <c r="AJ36" s="112"/>
      <c r="AK36" s="112"/>
      <c r="AL36" s="113" t="s">
        <v>354</v>
      </c>
      <c r="AQ36" s="84" t="s">
        <v>192</v>
      </c>
      <c r="AR36" s="84">
        <v>1700</v>
      </c>
      <c r="AS36" s="84">
        <v>6.3</v>
      </c>
      <c r="AU36" s="84" t="s">
        <v>192</v>
      </c>
      <c r="AW36" s="84" t="s">
        <v>318</v>
      </c>
      <c r="AY36" s="84" t="s">
        <v>787</v>
      </c>
    </row>
    <row r="37" spans="6:51">
      <c r="F37" s="112"/>
      <c r="G37" s="112"/>
      <c r="R37" s="108" t="s">
        <v>187</v>
      </c>
      <c r="Z37" s="112"/>
      <c r="AA37" s="112"/>
      <c r="AB37" s="113" t="s">
        <v>313</v>
      </c>
      <c r="AC37" s="112"/>
      <c r="AJ37" s="112"/>
      <c r="AK37" s="112"/>
      <c r="AL37" s="113" t="s">
        <v>355</v>
      </c>
      <c r="AQ37" s="84" t="s">
        <v>193</v>
      </c>
      <c r="AR37" s="84">
        <v>1400</v>
      </c>
      <c r="AS37" s="84">
        <v>1.8</v>
      </c>
      <c r="AU37" s="84" t="s">
        <v>193</v>
      </c>
      <c r="AW37" s="84" t="s">
        <v>740</v>
      </c>
      <c r="AY37" s="84" t="s">
        <v>788</v>
      </c>
    </row>
    <row r="38" spans="6:51">
      <c r="F38" s="112"/>
      <c r="G38" s="112"/>
      <c r="R38" s="108" t="s">
        <v>188</v>
      </c>
      <c r="Z38" s="112"/>
      <c r="AA38" s="112"/>
      <c r="AB38" s="113" t="s">
        <v>314</v>
      </c>
      <c r="AC38" s="112"/>
      <c r="AJ38" s="112"/>
      <c r="AK38" s="112"/>
      <c r="AL38" s="113" t="s">
        <v>356</v>
      </c>
      <c r="AQ38" s="84" t="s">
        <v>194</v>
      </c>
      <c r="AR38" s="84">
        <v>850</v>
      </c>
      <c r="AS38" s="84">
        <v>1.8</v>
      </c>
      <c r="AU38" s="84" t="s">
        <v>194</v>
      </c>
      <c r="AW38" s="84" t="s">
        <v>741</v>
      </c>
      <c r="AY38" s="84" t="s">
        <v>789</v>
      </c>
    </row>
    <row r="39" spans="6:51">
      <c r="F39" s="112"/>
      <c r="G39" s="112"/>
      <c r="R39" s="108" t="s">
        <v>189</v>
      </c>
      <c r="Z39" s="112"/>
      <c r="AA39" s="112"/>
      <c r="AB39" s="113" t="s">
        <v>315</v>
      </c>
      <c r="AC39" s="112"/>
      <c r="AJ39" s="112"/>
      <c r="AK39" s="112"/>
      <c r="AL39" s="113" t="s">
        <v>357</v>
      </c>
      <c r="AQ39" s="84" t="s">
        <v>687</v>
      </c>
      <c r="AR39" s="84">
        <v>850</v>
      </c>
      <c r="AS39" s="84">
        <v>2.1</v>
      </c>
      <c r="AU39" s="84" t="s">
        <v>687</v>
      </c>
      <c r="AW39" s="84" t="s">
        <v>742</v>
      </c>
      <c r="AY39" s="84" t="s">
        <v>790</v>
      </c>
    </row>
    <row r="40" spans="6:51">
      <c r="F40" s="112"/>
      <c r="G40" s="112"/>
      <c r="R40" s="108" t="s">
        <v>190</v>
      </c>
      <c r="Z40" s="112"/>
      <c r="AA40" s="112"/>
      <c r="AB40" s="113" t="s">
        <v>316</v>
      </c>
      <c r="AC40" s="112"/>
      <c r="AJ40" s="112"/>
      <c r="AK40" s="112"/>
      <c r="AL40" s="113" t="s">
        <v>358</v>
      </c>
      <c r="AQ40" s="84" t="s">
        <v>196</v>
      </c>
      <c r="AR40" s="84">
        <v>800</v>
      </c>
      <c r="AS40" s="84">
        <v>3.3</v>
      </c>
      <c r="AU40" s="84" t="s">
        <v>196</v>
      </c>
      <c r="AW40" s="84" t="s">
        <v>196</v>
      </c>
      <c r="AY40" s="84" t="s">
        <v>196</v>
      </c>
    </row>
    <row r="41" spans="6:51">
      <c r="F41" s="112"/>
      <c r="G41" s="112"/>
      <c r="R41" s="108" t="s">
        <v>191</v>
      </c>
      <c r="Z41" s="112"/>
      <c r="AA41" s="112"/>
      <c r="AB41" s="113" t="s">
        <v>317</v>
      </c>
      <c r="AC41" s="112"/>
      <c r="AJ41" s="112"/>
      <c r="AK41" s="112"/>
      <c r="AL41" s="113" t="s">
        <v>359</v>
      </c>
      <c r="AQ41" s="84" t="s">
        <v>688</v>
      </c>
      <c r="AR41" s="84">
        <v>850</v>
      </c>
      <c r="AS41" s="84">
        <v>2.2000000000000002</v>
      </c>
      <c r="AU41" s="84" t="s">
        <v>688</v>
      </c>
      <c r="AW41" s="84" t="s">
        <v>743</v>
      </c>
      <c r="AY41" s="84" t="s">
        <v>791</v>
      </c>
    </row>
    <row r="42" spans="6:51">
      <c r="F42" s="112"/>
      <c r="G42" s="112"/>
      <c r="R42" s="108" t="s">
        <v>192</v>
      </c>
      <c r="Z42" s="112"/>
      <c r="AA42" s="112"/>
      <c r="AB42" s="113" t="s">
        <v>318</v>
      </c>
      <c r="AC42" s="112"/>
      <c r="AJ42" s="112"/>
      <c r="AK42" s="112"/>
      <c r="AL42" s="113" t="s">
        <v>360</v>
      </c>
      <c r="AQ42" s="84" t="s">
        <v>198</v>
      </c>
      <c r="AR42" s="84">
        <v>1600</v>
      </c>
      <c r="AS42" s="84">
        <v>1.2</v>
      </c>
      <c r="AU42" s="84" t="s">
        <v>198</v>
      </c>
      <c r="AW42" s="84" t="s">
        <v>744</v>
      </c>
      <c r="AY42" s="84" t="s">
        <v>792</v>
      </c>
    </row>
    <row r="43" spans="6:51">
      <c r="F43" s="112"/>
      <c r="G43" s="112"/>
      <c r="R43" s="108" t="s">
        <v>193</v>
      </c>
      <c r="Z43" s="112"/>
      <c r="AA43" s="112"/>
      <c r="AB43" s="113" t="s">
        <v>319</v>
      </c>
      <c r="AC43" s="112"/>
      <c r="AJ43" s="112"/>
      <c r="AK43" s="112"/>
      <c r="AL43" s="113" t="s">
        <v>361</v>
      </c>
      <c r="AQ43" s="84" t="s">
        <v>199</v>
      </c>
      <c r="AR43" s="84">
        <v>1100</v>
      </c>
      <c r="AS43" s="84">
        <v>4.3</v>
      </c>
      <c r="AU43" s="84" t="s">
        <v>199</v>
      </c>
      <c r="AW43" s="84" t="s">
        <v>745</v>
      </c>
      <c r="AY43" s="84" t="s">
        <v>793</v>
      </c>
    </row>
    <row r="44" spans="6:51">
      <c r="F44" s="112"/>
      <c r="G44" s="112"/>
      <c r="R44" s="108" t="s">
        <v>194</v>
      </c>
      <c r="Z44" s="112"/>
      <c r="AA44" s="112"/>
      <c r="AB44" s="113" t="s">
        <v>320</v>
      </c>
      <c r="AC44" s="112"/>
      <c r="AJ44" s="112"/>
      <c r="AK44" s="112"/>
      <c r="AL44" s="113" t="s">
        <v>362</v>
      </c>
      <c r="AQ44" s="84" t="s">
        <v>200</v>
      </c>
      <c r="AR44" s="84">
        <v>50</v>
      </c>
      <c r="AS44" s="84">
        <v>0.1</v>
      </c>
      <c r="AU44" s="84" t="s">
        <v>200</v>
      </c>
      <c r="AW44" s="84" t="s">
        <v>746</v>
      </c>
      <c r="AY44" s="84" t="s">
        <v>794</v>
      </c>
    </row>
    <row r="45" spans="6:51">
      <c r="F45" s="112"/>
      <c r="G45" s="112"/>
      <c r="R45" s="108" t="s">
        <v>195</v>
      </c>
      <c r="Z45" s="112"/>
      <c r="AA45" s="112"/>
      <c r="AB45" s="113" t="s">
        <v>321</v>
      </c>
      <c r="AC45" s="112"/>
      <c r="AJ45" s="112"/>
      <c r="AK45" s="112"/>
      <c r="AL45" s="113" t="s">
        <v>363</v>
      </c>
      <c r="AQ45" s="84" t="s">
        <v>201</v>
      </c>
      <c r="AR45" s="84">
        <v>50</v>
      </c>
      <c r="AS45" s="84">
        <v>0.1</v>
      </c>
      <c r="AU45" s="84" t="s">
        <v>201</v>
      </c>
      <c r="AW45" s="84" t="s">
        <v>747</v>
      </c>
      <c r="AY45" s="84" t="s">
        <v>795</v>
      </c>
    </row>
    <row r="46" spans="6:51">
      <c r="F46" s="112"/>
      <c r="G46" s="112"/>
      <c r="R46" s="108" t="s">
        <v>196</v>
      </c>
      <c r="Z46" s="112"/>
      <c r="AA46" s="112"/>
      <c r="AB46" s="113" t="s">
        <v>322</v>
      </c>
      <c r="AC46" s="112"/>
      <c r="AJ46" s="112"/>
      <c r="AK46" s="112"/>
      <c r="AL46" s="113" t="s">
        <v>322</v>
      </c>
    </row>
    <row r="47" spans="6:51">
      <c r="F47" s="112"/>
      <c r="G47" s="112"/>
      <c r="R47" s="108" t="s">
        <v>197</v>
      </c>
      <c r="Z47" s="112"/>
      <c r="AA47" s="112"/>
      <c r="AB47" s="113" t="s">
        <v>323</v>
      </c>
      <c r="AC47" s="112"/>
      <c r="AJ47" s="112"/>
      <c r="AK47" s="112"/>
      <c r="AL47" s="113" t="s">
        <v>364</v>
      </c>
    </row>
    <row r="48" spans="6:51">
      <c r="F48" s="112"/>
      <c r="G48" s="112"/>
      <c r="R48" s="108" t="s">
        <v>198</v>
      </c>
      <c r="Z48" s="112"/>
      <c r="AA48" s="112"/>
      <c r="AB48" s="113" t="s">
        <v>324</v>
      </c>
      <c r="AC48" s="112"/>
      <c r="AJ48" s="112"/>
      <c r="AK48" s="112"/>
      <c r="AL48" s="113" t="s">
        <v>365</v>
      </c>
    </row>
    <row r="49" spans="6:38">
      <c r="F49" s="112"/>
      <c r="G49" s="112"/>
      <c r="R49" s="108" t="s">
        <v>199</v>
      </c>
      <c r="Z49" s="112"/>
      <c r="AA49" s="112"/>
      <c r="AB49" s="113" t="s">
        <v>325</v>
      </c>
      <c r="AC49" s="112"/>
      <c r="AJ49" s="112"/>
      <c r="AK49" s="112"/>
      <c r="AL49" s="113" t="s">
        <v>366</v>
      </c>
    </row>
    <row r="50" spans="6:38">
      <c r="F50" s="112"/>
      <c r="G50" s="112"/>
      <c r="R50" s="108" t="s">
        <v>200</v>
      </c>
      <c r="Z50" s="112"/>
      <c r="AA50" s="112"/>
      <c r="AB50" s="113" t="s">
        <v>326</v>
      </c>
      <c r="AC50" s="112"/>
      <c r="AJ50" s="112"/>
      <c r="AK50" s="112"/>
      <c r="AL50" s="113" t="s">
        <v>367</v>
      </c>
    </row>
    <row r="51" spans="6:38">
      <c r="F51" s="112"/>
      <c r="G51" s="112"/>
      <c r="R51" s="108" t="s">
        <v>201</v>
      </c>
      <c r="Z51" s="112"/>
      <c r="AA51" s="112"/>
      <c r="AB51" s="113" t="s">
        <v>327</v>
      </c>
      <c r="AC51" s="112"/>
      <c r="AJ51" s="112"/>
      <c r="AK51" s="112"/>
      <c r="AL51" s="113" t="s">
        <v>368</v>
      </c>
    </row>
    <row r="52" spans="6:38">
      <c r="F52" s="112"/>
      <c r="G52" s="112"/>
      <c r="Z52" s="112"/>
      <c r="AA52" s="112"/>
      <c r="AB52" s="113"/>
      <c r="AC52" s="112"/>
      <c r="AJ52" s="112"/>
      <c r="AK52" s="112"/>
      <c r="AL52" s="113"/>
    </row>
  </sheetData>
  <sheetProtection algorithmName="SHA-512" hashValue="PkkvKPIf9mrZArm/Y2IZv3UC804nIy4Jsm9msjWVxk8Msi4XJb2sX8HpZlnqb8T2DnCU9gfrgH7jPyVt2o6kJw==" saltValue="VCDMlskQs5B7bi86euDLHw==" spinCount="100000" sheet="1" objects="1" scenarios="1"/>
  <mergeCells count="3">
    <mergeCell ref="K3:P3"/>
    <mergeCell ref="U3:Z3"/>
    <mergeCell ref="AE3:AJ3"/>
  </mergeCells>
  <pageMargins left="0.7" right="0.7" top="0.78740157499999996" bottom="0.78740157499999996" header="0.3" footer="0.3"/>
  <tableParts count="3">
    <tablePart r:id="rId1"/>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3346-5B03-45BE-9CA6-B899F22F2828}">
  <sheetPr codeName="Tabelle6"/>
  <dimension ref="A1:AC49"/>
  <sheetViews>
    <sheetView topLeftCell="D1" zoomScale="55" zoomScaleNormal="55" workbookViewId="0">
      <selection activeCell="I48" sqref="I48"/>
    </sheetView>
  </sheetViews>
  <sheetFormatPr baseColWidth="10" defaultColWidth="11.453125" defaultRowHeight="14.5"/>
  <cols>
    <col min="1" max="1" width="29.54296875" bestFit="1" customWidth="1"/>
    <col min="17" max="17" width="18.1796875" customWidth="1"/>
    <col min="18" max="18" width="15" customWidth="1"/>
    <col min="19" max="19" width="26.54296875" bestFit="1" customWidth="1"/>
    <col min="20" max="20" width="16.1796875" bestFit="1" customWidth="1"/>
  </cols>
  <sheetData>
    <row r="1" spans="1:29">
      <c r="A1">
        <v>1</v>
      </c>
      <c r="B1">
        <v>2</v>
      </c>
      <c r="C1">
        <v>3</v>
      </c>
      <c r="D1">
        <v>4</v>
      </c>
      <c r="E1">
        <v>5</v>
      </c>
      <c r="F1">
        <v>6</v>
      </c>
      <c r="G1">
        <v>7</v>
      </c>
      <c r="H1">
        <v>8</v>
      </c>
      <c r="I1">
        <v>9</v>
      </c>
      <c r="J1">
        <v>10</v>
      </c>
      <c r="K1">
        <v>11</v>
      </c>
      <c r="L1">
        <v>12</v>
      </c>
      <c r="M1">
        <v>13</v>
      </c>
      <c r="N1">
        <v>14</v>
      </c>
    </row>
    <row r="2" spans="1:29">
      <c r="A2" s="43" t="s">
        <v>226</v>
      </c>
      <c r="B2" s="43" t="s">
        <v>202</v>
      </c>
      <c r="I2" s="43" t="s">
        <v>203</v>
      </c>
      <c r="P2" s="47" t="s">
        <v>231</v>
      </c>
      <c r="Q2" s="47" t="s">
        <v>232</v>
      </c>
      <c r="R2" s="47" t="s">
        <v>233</v>
      </c>
      <c r="S2" s="47" t="s">
        <v>235</v>
      </c>
    </row>
    <row r="3" spans="1:29">
      <c r="A3" s="108" t="s">
        <v>205</v>
      </c>
      <c r="B3" s="42" t="s">
        <v>373</v>
      </c>
      <c r="C3" s="42" t="s">
        <v>373</v>
      </c>
      <c r="D3" s="42" t="s">
        <v>373</v>
      </c>
      <c r="E3" s="42" t="s">
        <v>373</v>
      </c>
      <c r="F3" s="42" t="s">
        <v>373</v>
      </c>
      <c r="G3" s="42" t="s">
        <v>373</v>
      </c>
      <c r="I3" s="42" t="s">
        <v>373</v>
      </c>
      <c r="J3" s="42" t="s">
        <v>373</v>
      </c>
      <c r="K3" s="42" t="s">
        <v>373</v>
      </c>
      <c r="L3" s="42" t="s">
        <v>373</v>
      </c>
      <c r="M3" s="42" t="s">
        <v>373</v>
      </c>
      <c r="N3" s="42" t="s">
        <v>373</v>
      </c>
    </row>
    <row r="4" spans="1:29">
      <c r="A4" s="108" t="s">
        <v>210</v>
      </c>
      <c r="B4" s="47">
        <v>1</v>
      </c>
      <c r="I4" s="47">
        <v>1</v>
      </c>
    </row>
    <row r="5" spans="1:29">
      <c r="A5" s="108" t="s">
        <v>157</v>
      </c>
      <c r="B5" s="68">
        <v>1</v>
      </c>
      <c r="C5" s="68">
        <v>0.8</v>
      </c>
      <c r="D5" s="68">
        <v>0.6</v>
      </c>
      <c r="E5" s="68">
        <v>0.4</v>
      </c>
      <c r="F5" s="68">
        <v>0</v>
      </c>
      <c r="G5" s="68"/>
      <c r="I5" s="44">
        <v>0.375</v>
      </c>
      <c r="J5" s="44">
        <v>0.16666666666666666</v>
      </c>
      <c r="K5" s="44">
        <v>4.1666666666666664E-2</v>
      </c>
      <c r="L5" s="44">
        <v>0.125</v>
      </c>
      <c r="M5" s="44">
        <v>0.29166666666666669</v>
      </c>
      <c r="N5" s="44">
        <v>0</v>
      </c>
      <c r="P5" s="47">
        <f>SUMPRODUCT(B5:G5,I5:N5)</f>
        <v>0.58333333333333337</v>
      </c>
      <c r="Q5">
        <f>P5*8760</f>
        <v>5110</v>
      </c>
      <c r="R5">
        <v>4620</v>
      </c>
      <c r="S5">
        <v>365</v>
      </c>
      <c r="T5" s="44">
        <f>S5/365</f>
        <v>1</v>
      </c>
    </row>
    <row r="6" spans="1:29">
      <c r="A6" s="108" t="s">
        <v>158</v>
      </c>
      <c r="B6" s="68">
        <v>1</v>
      </c>
      <c r="C6" s="68">
        <v>0.8</v>
      </c>
      <c r="D6" s="68">
        <v>0.6</v>
      </c>
      <c r="E6" s="68">
        <v>0.4</v>
      </c>
      <c r="F6" s="68">
        <v>0</v>
      </c>
      <c r="G6" s="68"/>
      <c r="I6" s="44">
        <v>0.375</v>
      </c>
      <c r="J6" s="44">
        <v>0.16666666666666666</v>
      </c>
      <c r="K6" s="44">
        <v>4.1666666666666664E-2</v>
      </c>
      <c r="L6" s="44">
        <v>0.125</v>
      </c>
      <c r="M6" s="44">
        <v>0.29166666666666669</v>
      </c>
      <c r="N6" s="44">
        <v>0</v>
      </c>
      <c r="P6" s="47">
        <f t="shared" ref="P6:P49" si="0">SUMPRODUCT(B6:G6,I6:N6)</f>
        <v>0.58333333333333337</v>
      </c>
      <c r="Q6">
        <f t="shared" ref="Q6:Q49" si="1">P6*8760</f>
        <v>5110</v>
      </c>
      <c r="R6">
        <v>4620</v>
      </c>
      <c r="S6">
        <v>365</v>
      </c>
      <c r="T6" s="44">
        <f t="shared" ref="T6:T49" si="2">S6/365</f>
        <v>1</v>
      </c>
      <c r="Z6" t="s">
        <v>91</v>
      </c>
    </row>
    <row r="7" spans="1:29">
      <c r="A7" s="108" t="s">
        <v>159</v>
      </c>
      <c r="B7" s="68">
        <v>1</v>
      </c>
      <c r="C7" s="68">
        <v>0.8</v>
      </c>
      <c r="D7" s="68">
        <v>0.6</v>
      </c>
      <c r="E7" s="68">
        <v>0.4</v>
      </c>
      <c r="F7" s="68">
        <v>0.2</v>
      </c>
      <c r="G7" s="68">
        <v>0</v>
      </c>
      <c r="I7" s="44">
        <v>0.33333333333333331</v>
      </c>
      <c r="J7" s="44">
        <v>0.125</v>
      </c>
      <c r="K7" s="44">
        <v>4.1666666666666664E-2</v>
      </c>
      <c r="L7" s="44">
        <v>8.3333333333333329E-2</v>
      </c>
      <c r="M7" s="44">
        <v>8.3333333333333329E-2</v>
      </c>
      <c r="N7" s="44">
        <v>0.33333333333333331</v>
      </c>
      <c r="P7" s="47">
        <f t="shared" si="0"/>
        <v>0.50833333333333341</v>
      </c>
      <c r="Q7">
        <f t="shared" si="1"/>
        <v>4453.0000000000009</v>
      </c>
      <c r="R7">
        <v>3440</v>
      </c>
      <c r="S7">
        <v>365</v>
      </c>
      <c r="T7" s="44">
        <f t="shared" si="2"/>
        <v>1</v>
      </c>
      <c r="Z7" s="84" t="s">
        <v>161</v>
      </c>
      <c r="AA7" s="84"/>
    </row>
    <row r="8" spans="1:29">
      <c r="A8" s="108" t="s">
        <v>160</v>
      </c>
      <c r="B8" s="68">
        <v>1</v>
      </c>
      <c r="C8" s="68">
        <v>0.5</v>
      </c>
      <c r="D8" s="68">
        <v>0.1</v>
      </c>
      <c r="E8" s="68"/>
      <c r="F8" s="68"/>
      <c r="G8" s="68"/>
      <c r="I8" s="44">
        <v>0.20833333333333334</v>
      </c>
      <c r="J8" s="44">
        <v>0.5</v>
      </c>
      <c r="K8" s="44">
        <v>0.125</v>
      </c>
      <c r="L8" s="44">
        <v>0.16666666666666666</v>
      </c>
      <c r="M8" s="44">
        <v>0</v>
      </c>
      <c r="N8" s="44">
        <v>0</v>
      </c>
      <c r="P8" s="47">
        <f t="shared" si="0"/>
        <v>0.47083333333333338</v>
      </c>
      <c r="Q8" s="88">
        <f t="shared" si="1"/>
        <v>4124.5</v>
      </c>
      <c r="R8">
        <v>2680</v>
      </c>
      <c r="S8">
        <v>365</v>
      </c>
      <c r="T8" s="44">
        <f t="shared" si="2"/>
        <v>1</v>
      </c>
      <c r="Z8" s="84" t="s">
        <v>202</v>
      </c>
      <c r="AA8" s="84" t="s">
        <v>203</v>
      </c>
    </row>
    <row r="9" spans="1:29">
      <c r="A9" s="108" t="s">
        <v>161</v>
      </c>
      <c r="B9" s="68">
        <v>1</v>
      </c>
      <c r="C9" s="68">
        <v>0.8</v>
      </c>
      <c r="D9" s="68">
        <v>0.6</v>
      </c>
      <c r="E9" s="68">
        <v>0.4</v>
      </c>
      <c r="F9" s="68">
        <v>0.2</v>
      </c>
      <c r="G9" s="68"/>
      <c r="I9" s="44">
        <v>0.125</v>
      </c>
      <c r="J9" s="44">
        <v>8.3333333333333329E-2</v>
      </c>
      <c r="K9" s="44">
        <v>0.125</v>
      </c>
      <c r="L9" s="44">
        <v>4.1666666666666664E-2</v>
      </c>
      <c r="M9" s="44">
        <v>8.3333333333333329E-2</v>
      </c>
      <c r="N9" s="44">
        <v>0.54166666666666663</v>
      </c>
      <c r="P9" s="47">
        <f t="shared" si="0"/>
        <v>0.3</v>
      </c>
      <c r="Q9">
        <f t="shared" si="1"/>
        <v>2628</v>
      </c>
      <c r="R9">
        <v>1630</v>
      </c>
      <c r="S9">
        <v>261</v>
      </c>
      <c r="T9" s="44">
        <f t="shared" si="2"/>
        <v>0.71506849315068488</v>
      </c>
      <c r="Z9" s="85">
        <v>1</v>
      </c>
      <c r="AA9" s="86">
        <v>0.125</v>
      </c>
      <c r="AB9">
        <v>3</v>
      </c>
      <c r="AC9" t="s">
        <v>228</v>
      </c>
    </row>
    <row r="10" spans="1:29">
      <c r="A10" s="108" t="s">
        <v>162</v>
      </c>
      <c r="B10" s="68">
        <v>1</v>
      </c>
      <c r="C10" s="68">
        <v>0.8</v>
      </c>
      <c r="D10" s="68">
        <v>0.6</v>
      </c>
      <c r="E10" s="68">
        <v>0.4</v>
      </c>
      <c r="F10" s="68">
        <v>0.2</v>
      </c>
      <c r="G10" s="68">
        <v>0</v>
      </c>
      <c r="I10" s="44">
        <v>0.125</v>
      </c>
      <c r="J10" s="44">
        <v>8.3333333333333329E-2</v>
      </c>
      <c r="K10" s="44">
        <v>0.125</v>
      </c>
      <c r="L10" s="44">
        <v>4.1666666666666664E-2</v>
      </c>
      <c r="M10" s="44">
        <v>8.3333333333333329E-2</v>
      </c>
      <c r="N10" s="44">
        <v>0.54166666666666663</v>
      </c>
      <c r="P10" s="47">
        <f t="shared" si="0"/>
        <v>0.3</v>
      </c>
      <c r="Q10">
        <f t="shared" si="1"/>
        <v>2628</v>
      </c>
      <c r="R10">
        <v>1630</v>
      </c>
      <c r="S10">
        <v>261</v>
      </c>
      <c r="T10" s="44">
        <f t="shared" si="2"/>
        <v>0.71506849315068488</v>
      </c>
      <c r="Z10" s="85">
        <v>0.8</v>
      </c>
      <c r="AA10" s="86">
        <v>8.3333333333333329E-2</v>
      </c>
      <c r="AB10">
        <v>2</v>
      </c>
      <c r="AC10" t="s">
        <v>228</v>
      </c>
    </row>
    <row r="11" spans="1:29">
      <c r="A11" s="108" t="s">
        <v>163</v>
      </c>
      <c r="B11" s="68">
        <v>1</v>
      </c>
      <c r="C11" s="68">
        <v>0.6</v>
      </c>
      <c r="D11" s="68">
        <v>0.4</v>
      </c>
      <c r="E11" s="68"/>
      <c r="F11" s="68"/>
      <c r="G11" s="68"/>
      <c r="I11" s="44">
        <v>8.3333333333333329E-2</v>
      </c>
      <c r="J11" s="44">
        <v>8.3333333333333329E-2</v>
      </c>
      <c r="K11" s="44">
        <v>8.3333333333333329E-2</v>
      </c>
      <c r="L11" s="44">
        <v>0.75</v>
      </c>
      <c r="M11" s="44">
        <v>0</v>
      </c>
      <c r="N11" s="44">
        <v>0</v>
      </c>
      <c r="P11" s="47">
        <f t="shared" si="0"/>
        <v>0.16666666666666666</v>
      </c>
      <c r="Q11">
        <f t="shared" si="1"/>
        <v>1460</v>
      </c>
      <c r="R11">
        <v>930</v>
      </c>
      <c r="S11">
        <v>261</v>
      </c>
      <c r="T11" s="44">
        <f t="shared" si="2"/>
        <v>0.71506849315068488</v>
      </c>
      <c r="Z11" s="85">
        <v>0.6</v>
      </c>
      <c r="AA11" s="86">
        <v>0.125</v>
      </c>
      <c r="AB11">
        <v>3</v>
      </c>
      <c r="AC11" t="s">
        <v>228</v>
      </c>
    </row>
    <row r="12" spans="1:29">
      <c r="A12" s="108" t="s">
        <v>164</v>
      </c>
      <c r="B12" s="68">
        <v>1</v>
      </c>
      <c r="C12" s="68">
        <v>0.8</v>
      </c>
      <c r="D12" s="68">
        <v>0.6</v>
      </c>
      <c r="E12" s="68">
        <v>0.4</v>
      </c>
      <c r="F12" s="68">
        <v>0.2</v>
      </c>
      <c r="G12" s="68"/>
      <c r="I12" s="44">
        <v>0.125</v>
      </c>
      <c r="J12" s="44">
        <v>8.3333333333333329E-2</v>
      </c>
      <c r="K12" s="44">
        <v>0.125</v>
      </c>
      <c r="L12" s="44">
        <v>4.1666666666666664E-2</v>
      </c>
      <c r="M12" s="44">
        <v>8.3333333333333329E-2</v>
      </c>
      <c r="N12" s="44">
        <v>0.54166666666666663</v>
      </c>
      <c r="P12" s="47">
        <f t="shared" si="0"/>
        <v>0.3</v>
      </c>
      <c r="Q12">
        <f t="shared" si="1"/>
        <v>2628</v>
      </c>
      <c r="R12">
        <v>1630</v>
      </c>
      <c r="S12">
        <v>261</v>
      </c>
      <c r="T12" s="44">
        <f t="shared" si="2"/>
        <v>0.71506849315068488</v>
      </c>
      <c r="Z12" s="85">
        <v>0.4</v>
      </c>
      <c r="AA12" s="86">
        <v>4.1666666666666664E-2</v>
      </c>
      <c r="AB12">
        <v>1</v>
      </c>
      <c r="AC12" t="s">
        <v>228</v>
      </c>
    </row>
    <row r="13" spans="1:29">
      <c r="A13" s="108" t="s">
        <v>165</v>
      </c>
      <c r="B13" s="68">
        <v>1</v>
      </c>
      <c r="C13" s="68">
        <v>0.8</v>
      </c>
      <c r="D13" s="68">
        <v>0.6</v>
      </c>
      <c r="E13" s="68">
        <v>0.2</v>
      </c>
      <c r="F13" s="68">
        <v>0.4</v>
      </c>
      <c r="G13" s="68"/>
      <c r="I13" s="44">
        <v>0.125</v>
      </c>
      <c r="J13" s="44">
        <v>0.125</v>
      </c>
      <c r="K13" s="44">
        <v>8.3333333333333329E-2</v>
      </c>
      <c r="L13" s="44">
        <v>4.1666666666666664E-2</v>
      </c>
      <c r="M13" s="44">
        <v>8.3333333333333329E-2</v>
      </c>
      <c r="N13" s="44">
        <v>0.54166666666666663</v>
      </c>
      <c r="P13" s="47">
        <f t="shared" si="0"/>
        <v>0.31666666666666671</v>
      </c>
      <c r="Q13">
        <f t="shared" si="1"/>
        <v>2774.0000000000005</v>
      </c>
      <c r="R13">
        <v>1340</v>
      </c>
      <c r="S13">
        <v>261</v>
      </c>
      <c r="T13" s="44">
        <f t="shared" si="2"/>
        <v>0.71506849315068488</v>
      </c>
      <c r="Z13" s="85">
        <v>0.2</v>
      </c>
      <c r="AA13" s="86">
        <v>8.3333333333333329E-2</v>
      </c>
      <c r="AB13">
        <v>2</v>
      </c>
      <c r="AC13" t="s">
        <v>228</v>
      </c>
    </row>
    <row r="14" spans="1:29">
      <c r="A14" s="108" t="s">
        <v>166</v>
      </c>
      <c r="B14" s="68">
        <v>1</v>
      </c>
      <c r="C14" s="68">
        <v>0.5</v>
      </c>
      <c r="D14" s="68"/>
      <c r="E14" s="68"/>
      <c r="F14" s="68"/>
      <c r="G14" s="68"/>
      <c r="I14" s="44">
        <v>4.1666666666666664E-2</v>
      </c>
      <c r="J14" s="44">
        <v>0.41666666666666669</v>
      </c>
      <c r="K14" s="44">
        <v>0.54166666666666663</v>
      </c>
      <c r="L14" s="44">
        <v>0</v>
      </c>
      <c r="M14" s="44">
        <v>0</v>
      </c>
      <c r="N14" s="44">
        <v>0</v>
      </c>
      <c r="P14" s="47">
        <f t="shared" si="0"/>
        <v>0.25</v>
      </c>
      <c r="Q14">
        <f t="shared" si="1"/>
        <v>2190</v>
      </c>
      <c r="R14">
        <v>920</v>
      </c>
      <c r="S14">
        <v>261</v>
      </c>
      <c r="T14" s="44">
        <f t="shared" si="2"/>
        <v>0.71506849315068488</v>
      </c>
      <c r="Z14" s="87" t="s">
        <v>227</v>
      </c>
      <c r="AA14" s="86">
        <v>0.54166666666666663</v>
      </c>
      <c r="AB14">
        <v>13</v>
      </c>
      <c r="AC14" t="s">
        <v>228</v>
      </c>
    </row>
    <row r="15" spans="1:29">
      <c r="A15" s="108" t="s">
        <v>167</v>
      </c>
      <c r="B15" s="68">
        <v>1</v>
      </c>
      <c r="C15" s="68">
        <v>0.5</v>
      </c>
      <c r="D15" s="68"/>
      <c r="E15" s="68"/>
      <c r="F15" s="68"/>
      <c r="G15" s="68"/>
      <c r="I15" s="44">
        <v>4.1666666666666664E-2</v>
      </c>
      <c r="J15" s="44">
        <v>0.41666666666666669</v>
      </c>
      <c r="K15" s="44">
        <v>0.54166666666666663</v>
      </c>
      <c r="L15" s="44">
        <v>0</v>
      </c>
      <c r="M15" s="44">
        <v>0</v>
      </c>
      <c r="N15" s="44">
        <v>0</v>
      </c>
      <c r="P15" s="47">
        <f t="shared" si="0"/>
        <v>0.25</v>
      </c>
      <c r="Q15">
        <f t="shared" si="1"/>
        <v>2190</v>
      </c>
      <c r="R15">
        <v>920</v>
      </c>
      <c r="S15">
        <v>261</v>
      </c>
      <c r="T15" s="44">
        <f t="shared" si="2"/>
        <v>0.71506849315068488</v>
      </c>
      <c r="AB15">
        <f>SUM(AB9:AB14)</f>
        <v>24</v>
      </c>
      <c r="AC15" t="s">
        <v>228</v>
      </c>
    </row>
    <row r="16" spans="1:29">
      <c r="A16" s="108" t="s">
        <v>168</v>
      </c>
      <c r="B16" s="68">
        <v>1</v>
      </c>
      <c r="C16" s="68">
        <v>0.8</v>
      </c>
      <c r="D16" s="68">
        <v>0.6</v>
      </c>
      <c r="E16" s="68">
        <v>0.2</v>
      </c>
      <c r="F16" s="68">
        <v>0.4</v>
      </c>
      <c r="G16" s="68"/>
      <c r="I16" s="44">
        <v>0.125</v>
      </c>
      <c r="J16" s="44">
        <v>0.125</v>
      </c>
      <c r="K16" s="44">
        <v>8.3333333333333329E-2</v>
      </c>
      <c r="L16" s="44">
        <v>4.1666666666666664E-2</v>
      </c>
      <c r="M16" s="44">
        <v>8.3333333333333329E-2</v>
      </c>
      <c r="N16" s="44">
        <v>0.54166666666666663</v>
      </c>
      <c r="P16" s="47">
        <f t="shared" si="0"/>
        <v>0.31666666666666671</v>
      </c>
      <c r="Q16">
        <f t="shared" si="1"/>
        <v>2774.0000000000005</v>
      </c>
      <c r="R16">
        <v>1340</v>
      </c>
      <c r="S16">
        <v>261</v>
      </c>
      <c r="T16" s="44">
        <f t="shared" si="2"/>
        <v>0.71506849315068488</v>
      </c>
      <c r="Y16" t="s">
        <v>229</v>
      </c>
      <c r="AA16">
        <f>SUMPRODUCT(Z9:Z14,AA9:AA14)*24</f>
        <v>7.1999999999999993</v>
      </c>
      <c r="AB16" t="s">
        <v>228</v>
      </c>
    </row>
    <row r="17" spans="1:28">
      <c r="A17" s="108" t="s">
        <v>169</v>
      </c>
      <c r="B17" s="68">
        <v>1</v>
      </c>
      <c r="C17" s="68">
        <v>0.8</v>
      </c>
      <c r="D17" s="68">
        <v>0.6</v>
      </c>
      <c r="E17" s="68">
        <v>0.2</v>
      </c>
      <c r="F17" s="68">
        <v>0.4</v>
      </c>
      <c r="G17" s="68"/>
      <c r="I17" s="44">
        <v>0.125</v>
      </c>
      <c r="J17" s="44">
        <v>0.125</v>
      </c>
      <c r="K17" s="44">
        <v>8.3333333333333329E-2</v>
      </c>
      <c r="L17" s="44">
        <v>4.1666666666666664E-2</v>
      </c>
      <c r="M17" s="44">
        <v>8.3333333333333329E-2</v>
      </c>
      <c r="N17" s="44">
        <v>0.54166666666666663</v>
      </c>
      <c r="P17" s="47">
        <f t="shared" si="0"/>
        <v>0.31666666666666671</v>
      </c>
      <c r="Q17">
        <f t="shared" si="1"/>
        <v>2774.0000000000005</v>
      </c>
      <c r="R17">
        <v>1340</v>
      </c>
      <c r="S17">
        <v>261</v>
      </c>
      <c r="T17" s="44">
        <f t="shared" si="2"/>
        <v>0.71506849315068488</v>
      </c>
      <c r="Y17" t="s">
        <v>230</v>
      </c>
      <c r="AA17">
        <f>AA16*365</f>
        <v>2627.9999999999995</v>
      </c>
      <c r="AB17" t="s">
        <v>228</v>
      </c>
    </row>
    <row r="18" spans="1:28">
      <c r="A18" s="108" t="s">
        <v>170</v>
      </c>
      <c r="B18" s="68">
        <v>1</v>
      </c>
      <c r="C18" s="68">
        <v>0.6</v>
      </c>
      <c r="D18" s="68">
        <v>0.4</v>
      </c>
      <c r="E18" s="68">
        <v>0.2</v>
      </c>
      <c r="F18" s="68"/>
      <c r="G18" s="68"/>
      <c r="I18" s="44">
        <v>4.1666666666666664E-2</v>
      </c>
      <c r="J18" s="44">
        <v>0.20833333333333334</v>
      </c>
      <c r="K18" s="44">
        <v>0.25</v>
      </c>
      <c r="L18" s="44">
        <v>4.1666666666666664E-2</v>
      </c>
      <c r="M18" s="44">
        <v>0.45833333333333331</v>
      </c>
      <c r="N18" s="44">
        <v>0</v>
      </c>
      <c r="P18" s="47">
        <f t="shared" si="0"/>
        <v>0.27500000000000002</v>
      </c>
      <c r="Q18">
        <f t="shared" si="1"/>
        <v>2409</v>
      </c>
      <c r="R18">
        <v>1490</v>
      </c>
      <c r="S18">
        <v>313</v>
      </c>
      <c r="T18" s="44">
        <f t="shared" si="2"/>
        <v>0.8575342465753425</v>
      </c>
    </row>
    <row r="19" spans="1:28">
      <c r="A19" s="108" t="s">
        <v>171</v>
      </c>
      <c r="B19" s="68">
        <v>1</v>
      </c>
      <c r="C19" s="68">
        <v>0.6</v>
      </c>
      <c r="D19" s="68">
        <v>0.4</v>
      </c>
      <c r="E19" s="68">
        <v>0.2</v>
      </c>
      <c r="F19" s="68"/>
      <c r="G19" s="68"/>
      <c r="I19" s="44">
        <v>4.1666666666666664E-2</v>
      </c>
      <c r="J19" s="44">
        <v>0.20833333333333334</v>
      </c>
      <c r="K19" s="44">
        <v>0.25</v>
      </c>
      <c r="L19" s="44">
        <v>4.1666666666666664E-2</v>
      </c>
      <c r="M19" s="44">
        <v>0.45833333333333331</v>
      </c>
      <c r="N19" s="44">
        <v>0</v>
      </c>
      <c r="P19" s="47">
        <f t="shared" si="0"/>
        <v>0.27500000000000002</v>
      </c>
      <c r="Q19">
        <f t="shared" si="1"/>
        <v>2409</v>
      </c>
      <c r="R19">
        <v>1490</v>
      </c>
      <c r="S19">
        <v>313</v>
      </c>
      <c r="T19" s="44">
        <f t="shared" si="2"/>
        <v>0.8575342465753425</v>
      </c>
    </row>
    <row r="20" spans="1:28">
      <c r="A20" s="108" t="s">
        <v>172</v>
      </c>
      <c r="B20" s="68">
        <v>1</v>
      </c>
      <c r="C20" s="68">
        <v>0.6</v>
      </c>
      <c r="D20" s="68">
        <v>0.4</v>
      </c>
      <c r="E20" s="68">
        <v>0.2</v>
      </c>
      <c r="F20" s="68"/>
      <c r="G20" s="68"/>
      <c r="I20" s="44">
        <v>4.1666666666666664E-2</v>
      </c>
      <c r="J20" s="44">
        <v>0.20833333333333334</v>
      </c>
      <c r="K20" s="44">
        <v>0.20833333333333334</v>
      </c>
      <c r="L20" s="44">
        <v>4.1666666666666664E-2</v>
      </c>
      <c r="M20" s="44">
        <v>0.5</v>
      </c>
      <c r="N20" s="44">
        <v>0</v>
      </c>
      <c r="P20" s="47">
        <f t="shared" si="0"/>
        <v>0.25833333333333336</v>
      </c>
      <c r="Q20">
        <f t="shared" si="1"/>
        <v>2263</v>
      </c>
      <c r="R20">
        <v>1400</v>
      </c>
      <c r="S20">
        <v>313</v>
      </c>
      <c r="T20" s="44">
        <f t="shared" si="2"/>
        <v>0.8575342465753425</v>
      </c>
    </row>
    <row r="21" spans="1:28">
      <c r="A21" s="108" t="s">
        <v>173</v>
      </c>
      <c r="B21" s="68">
        <v>1</v>
      </c>
      <c r="C21" s="68">
        <v>0.6</v>
      </c>
      <c r="D21" s="68">
        <v>0.2</v>
      </c>
      <c r="E21" s="68">
        <v>0</v>
      </c>
      <c r="F21" s="68"/>
      <c r="G21" s="68"/>
      <c r="I21" s="44">
        <v>8.3333333333333329E-2</v>
      </c>
      <c r="J21" s="44">
        <v>0.125</v>
      </c>
      <c r="K21" s="44">
        <v>0.29166666666666669</v>
      </c>
      <c r="L21" s="44">
        <v>0.5</v>
      </c>
      <c r="M21" s="44">
        <v>0</v>
      </c>
      <c r="N21" s="44">
        <v>0</v>
      </c>
      <c r="P21" s="47">
        <f t="shared" si="0"/>
        <v>0.21666666666666667</v>
      </c>
      <c r="Q21">
        <f t="shared" si="1"/>
        <v>1898</v>
      </c>
      <c r="R21">
        <v>1550</v>
      </c>
      <c r="S21">
        <v>313</v>
      </c>
      <c r="T21" s="44">
        <f t="shared" si="2"/>
        <v>0.8575342465753425</v>
      </c>
    </row>
    <row r="22" spans="1:28">
      <c r="A22" s="108" t="s">
        <v>174</v>
      </c>
      <c r="B22" s="68">
        <v>1</v>
      </c>
      <c r="C22" s="68">
        <v>0.4</v>
      </c>
      <c r="D22" s="68">
        <v>0.2</v>
      </c>
      <c r="E22" s="68"/>
      <c r="F22" s="68"/>
      <c r="G22" s="68"/>
      <c r="I22" s="44">
        <v>4.1666666666666664E-2</v>
      </c>
      <c r="J22" s="44">
        <v>0.16666666666666666</v>
      </c>
      <c r="K22" s="44">
        <v>8.3333333333333329E-2</v>
      </c>
      <c r="L22" s="44">
        <v>0.70833333333333337</v>
      </c>
      <c r="M22" s="44">
        <v>0</v>
      </c>
      <c r="N22" s="44">
        <v>0</v>
      </c>
      <c r="P22" s="47">
        <f t="shared" si="0"/>
        <v>0.125</v>
      </c>
      <c r="Q22">
        <f t="shared" si="1"/>
        <v>1095</v>
      </c>
      <c r="R22">
        <v>760</v>
      </c>
      <c r="S22">
        <v>313</v>
      </c>
      <c r="T22" s="44">
        <f t="shared" si="2"/>
        <v>0.8575342465753425</v>
      </c>
    </row>
    <row r="23" spans="1:28">
      <c r="A23" s="108" t="s">
        <v>175</v>
      </c>
      <c r="B23" s="68">
        <v>1</v>
      </c>
      <c r="C23" s="68">
        <v>0.8</v>
      </c>
      <c r="D23" s="68">
        <v>0.6</v>
      </c>
      <c r="E23" s="68">
        <v>0.4</v>
      </c>
      <c r="F23" s="68">
        <v>0.2</v>
      </c>
      <c r="G23" s="68"/>
      <c r="I23" s="44">
        <v>0.16666666666666666</v>
      </c>
      <c r="J23" s="44">
        <v>8.3333333333333329E-2</v>
      </c>
      <c r="K23" s="44">
        <v>8.3333333333333329E-2</v>
      </c>
      <c r="L23" s="44">
        <v>0.16666666666666666</v>
      </c>
      <c r="M23" s="44">
        <v>4.1666666666666664E-2</v>
      </c>
      <c r="N23" s="44">
        <v>0.45833333333333331</v>
      </c>
      <c r="P23" s="47">
        <f t="shared" si="0"/>
        <v>0.35833333333333334</v>
      </c>
      <c r="Q23">
        <f t="shared" si="1"/>
        <v>3139</v>
      </c>
      <c r="R23">
        <v>2160</v>
      </c>
      <c r="S23">
        <v>313</v>
      </c>
      <c r="T23" s="44">
        <f t="shared" si="2"/>
        <v>0.8575342465753425</v>
      </c>
      <c r="Y23" s="105"/>
    </row>
    <row r="24" spans="1:28">
      <c r="A24" s="108" t="s">
        <v>176</v>
      </c>
      <c r="B24" s="68">
        <v>1</v>
      </c>
      <c r="C24" s="68">
        <v>0.8</v>
      </c>
      <c r="D24" s="68">
        <v>0.6</v>
      </c>
      <c r="E24" s="68">
        <v>0.4</v>
      </c>
      <c r="F24" s="68">
        <v>0.2</v>
      </c>
      <c r="G24" s="68"/>
      <c r="I24" s="44">
        <v>8.3333333333333329E-2</v>
      </c>
      <c r="J24" s="44">
        <v>4.1666666666666664E-2</v>
      </c>
      <c r="K24" s="44">
        <v>4.1666666666666664E-2</v>
      </c>
      <c r="L24" s="44">
        <v>0.125</v>
      </c>
      <c r="M24" s="44">
        <v>8.3333333333333329E-2</v>
      </c>
      <c r="N24" s="44">
        <v>0.625</v>
      </c>
      <c r="P24" s="47">
        <f t="shared" si="0"/>
        <v>0.20833333333333331</v>
      </c>
      <c r="Q24">
        <f t="shared" si="1"/>
        <v>1824.9999999999998</v>
      </c>
      <c r="R24">
        <v>1240</v>
      </c>
      <c r="S24">
        <v>313</v>
      </c>
      <c r="T24" s="44">
        <f t="shared" si="2"/>
        <v>0.8575342465753425</v>
      </c>
      <c r="Y24" s="105"/>
    </row>
    <row r="25" spans="1:28">
      <c r="A25" s="108" t="s">
        <v>177</v>
      </c>
      <c r="B25" s="68">
        <v>1</v>
      </c>
      <c r="C25" s="68">
        <v>0.2</v>
      </c>
      <c r="D25" s="68">
        <v>0.6</v>
      </c>
      <c r="E25" s="68"/>
      <c r="F25" s="68"/>
      <c r="G25" s="68"/>
      <c r="I25" s="44">
        <v>0.125</v>
      </c>
      <c r="J25" s="44">
        <v>8.3333333333333329E-2</v>
      </c>
      <c r="K25" s="44">
        <v>0.29166666666666669</v>
      </c>
      <c r="L25" s="44">
        <v>0.5</v>
      </c>
      <c r="M25" s="44">
        <v>0</v>
      </c>
      <c r="N25" s="44">
        <v>0</v>
      </c>
      <c r="P25" s="47">
        <f t="shared" si="0"/>
        <v>0.31666666666666665</v>
      </c>
      <c r="Q25">
        <f t="shared" si="1"/>
        <v>2774</v>
      </c>
      <c r="R25">
        <v>1820</v>
      </c>
      <c r="S25">
        <v>313</v>
      </c>
      <c r="T25" s="44">
        <f t="shared" si="2"/>
        <v>0.8575342465753425</v>
      </c>
    </row>
    <row r="26" spans="1:28">
      <c r="A26" s="108" t="s">
        <v>178</v>
      </c>
      <c r="B26" s="90">
        <v>1</v>
      </c>
      <c r="C26" s="90">
        <v>0.2</v>
      </c>
      <c r="D26" s="90">
        <v>0.6</v>
      </c>
      <c r="E26" s="90"/>
      <c r="F26" s="90"/>
      <c r="G26" s="90"/>
      <c r="H26" s="89"/>
      <c r="I26" s="91">
        <v>0.25</v>
      </c>
      <c r="J26" s="91">
        <v>0.16666666666666666</v>
      </c>
      <c r="K26" s="91">
        <v>0.25</v>
      </c>
      <c r="L26" s="91">
        <v>0.33333333333333331</v>
      </c>
      <c r="M26" s="91">
        <v>0</v>
      </c>
      <c r="N26" s="91">
        <v>0</v>
      </c>
      <c r="O26" s="89"/>
      <c r="P26" s="92">
        <f>SUMPRODUCT(B26:G26,I26:N26)</f>
        <v>0.43333333333333335</v>
      </c>
      <c r="Q26" s="89">
        <f t="shared" si="1"/>
        <v>3796</v>
      </c>
      <c r="R26" s="89">
        <v>2580</v>
      </c>
      <c r="S26">
        <v>313</v>
      </c>
      <c r="T26" s="44">
        <f t="shared" si="2"/>
        <v>0.8575342465753425</v>
      </c>
    </row>
    <row r="27" spans="1:28">
      <c r="A27" s="108" t="s">
        <v>179</v>
      </c>
      <c r="B27" s="68">
        <v>1</v>
      </c>
      <c r="C27" s="68">
        <v>0.2</v>
      </c>
      <c r="D27" s="68">
        <v>0.6</v>
      </c>
      <c r="E27" s="68"/>
      <c r="F27" s="68"/>
      <c r="G27" s="68"/>
      <c r="I27" s="44">
        <v>0.25</v>
      </c>
      <c r="J27" s="44">
        <v>0.16666666666666666</v>
      </c>
      <c r="K27" s="44">
        <v>0.25</v>
      </c>
      <c r="L27" s="44">
        <v>0.33333333333333331</v>
      </c>
      <c r="M27" s="44">
        <v>0</v>
      </c>
      <c r="N27" s="44">
        <v>0</v>
      </c>
      <c r="P27" s="47">
        <f t="shared" si="0"/>
        <v>0.43333333333333335</v>
      </c>
      <c r="Q27">
        <f t="shared" si="1"/>
        <v>3796</v>
      </c>
      <c r="R27">
        <v>2580</v>
      </c>
      <c r="S27">
        <v>313</v>
      </c>
      <c r="T27" s="44">
        <f t="shared" si="2"/>
        <v>0.8575342465753425</v>
      </c>
    </row>
    <row r="28" spans="1:28">
      <c r="A28" s="108" t="s">
        <v>180</v>
      </c>
      <c r="B28" s="68">
        <v>1</v>
      </c>
      <c r="C28" s="68"/>
      <c r="D28" s="68"/>
      <c r="E28" s="68"/>
      <c r="F28" s="68"/>
      <c r="G28" s="68"/>
      <c r="I28" s="44">
        <v>1</v>
      </c>
      <c r="J28" s="44">
        <v>0</v>
      </c>
      <c r="K28" s="44">
        <v>0</v>
      </c>
      <c r="L28" s="44">
        <v>0</v>
      </c>
      <c r="M28" s="44">
        <v>0</v>
      </c>
      <c r="N28" s="44">
        <v>0</v>
      </c>
      <c r="P28" s="47">
        <f t="shared" si="0"/>
        <v>1</v>
      </c>
      <c r="Q28">
        <f t="shared" si="1"/>
        <v>8760</v>
      </c>
      <c r="R28">
        <v>7010</v>
      </c>
      <c r="S28">
        <v>365</v>
      </c>
      <c r="T28" s="44">
        <f t="shared" si="2"/>
        <v>1</v>
      </c>
    </row>
    <row r="29" spans="1:28">
      <c r="A29" s="108" t="s">
        <v>181</v>
      </c>
      <c r="B29" s="68">
        <v>1</v>
      </c>
      <c r="C29" s="68">
        <v>0.6</v>
      </c>
      <c r="D29" s="68">
        <v>0.4</v>
      </c>
      <c r="E29" s="68">
        <v>0.2</v>
      </c>
      <c r="F29" s="68"/>
      <c r="G29" s="68"/>
      <c r="I29" s="44">
        <v>0.125</v>
      </c>
      <c r="J29" s="44">
        <v>0.33333333333333331</v>
      </c>
      <c r="K29" s="44">
        <v>8.3333333333333329E-2</v>
      </c>
      <c r="L29" s="44">
        <v>0.45833333333333331</v>
      </c>
      <c r="M29" s="44">
        <v>0</v>
      </c>
      <c r="N29" s="44">
        <v>0</v>
      </c>
      <c r="P29" s="47">
        <f t="shared" si="0"/>
        <v>0.44999999999999996</v>
      </c>
      <c r="Q29">
        <f t="shared" si="1"/>
        <v>3941.9999999999995</v>
      </c>
      <c r="R29">
        <v>2920</v>
      </c>
      <c r="S29">
        <v>365</v>
      </c>
      <c r="T29" s="44">
        <f t="shared" si="2"/>
        <v>1</v>
      </c>
    </row>
    <row r="30" spans="1:28">
      <c r="A30" s="108" t="s">
        <v>182</v>
      </c>
      <c r="B30" s="68">
        <v>1</v>
      </c>
      <c r="C30" s="68">
        <v>0.8</v>
      </c>
      <c r="D30" s="68">
        <v>0.6</v>
      </c>
      <c r="E30" s="68">
        <v>0.4</v>
      </c>
      <c r="F30" s="68">
        <v>0.2</v>
      </c>
      <c r="G30" s="68"/>
      <c r="I30" s="44">
        <v>0.125</v>
      </c>
      <c r="J30" s="44">
        <v>8.3333333333333329E-2</v>
      </c>
      <c r="K30" s="44">
        <v>0.125</v>
      </c>
      <c r="L30" s="44">
        <v>4.1666666666666664E-2</v>
      </c>
      <c r="M30" s="44">
        <v>8.3333333333333329E-2</v>
      </c>
      <c r="N30" s="44">
        <v>0.54166666666666663</v>
      </c>
      <c r="P30" s="47">
        <f t="shared" si="0"/>
        <v>0.3</v>
      </c>
      <c r="Q30">
        <f t="shared" si="1"/>
        <v>2628</v>
      </c>
      <c r="R30">
        <v>1780</v>
      </c>
      <c r="S30">
        <v>313</v>
      </c>
      <c r="T30" s="44">
        <f t="shared" si="2"/>
        <v>0.8575342465753425</v>
      </c>
    </row>
    <row r="31" spans="1:28">
      <c r="A31" s="108" t="s">
        <v>183</v>
      </c>
      <c r="B31" s="68">
        <v>1</v>
      </c>
      <c r="C31" s="68">
        <v>0.8</v>
      </c>
      <c r="D31" s="68">
        <v>0.5</v>
      </c>
      <c r="E31" s="68">
        <v>0.2</v>
      </c>
      <c r="F31" s="68"/>
      <c r="G31" s="68"/>
      <c r="I31" s="44">
        <v>0.20833333333333334</v>
      </c>
      <c r="J31" s="44">
        <v>0.25</v>
      </c>
      <c r="K31" s="44">
        <v>0.25</v>
      </c>
      <c r="L31" s="44">
        <v>0.29166666666666669</v>
      </c>
      <c r="M31" s="44">
        <v>0</v>
      </c>
      <c r="N31" s="44">
        <v>0</v>
      </c>
      <c r="P31" s="47">
        <f t="shared" si="0"/>
        <v>0.59166666666666667</v>
      </c>
      <c r="Q31">
        <f t="shared" si="1"/>
        <v>5183</v>
      </c>
      <c r="R31">
        <v>2740</v>
      </c>
      <c r="S31">
        <v>261</v>
      </c>
      <c r="T31" s="44">
        <f t="shared" si="2"/>
        <v>0.71506849315068488</v>
      </c>
    </row>
    <row r="32" spans="1:28">
      <c r="A32" s="108" t="s">
        <v>184</v>
      </c>
      <c r="B32" s="68">
        <v>1</v>
      </c>
      <c r="C32" s="68">
        <v>0.8</v>
      </c>
      <c r="D32" s="68">
        <v>0.6</v>
      </c>
      <c r="E32" s="68">
        <v>0.4</v>
      </c>
      <c r="F32" s="68">
        <v>0.2</v>
      </c>
      <c r="G32" s="68"/>
      <c r="I32" s="44">
        <v>0.125</v>
      </c>
      <c r="J32" s="44">
        <v>8.3333333333333329E-2</v>
      </c>
      <c r="K32" s="44">
        <v>0.125</v>
      </c>
      <c r="L32" s="44">
        <v>4.1666666666666664E-2</v>
      </c>
      <c r="M32" s="44">
        <v>8.3333333333333329E-2</v>
      </c>
      <c r="N32" s="44">
        <v>0.54166666666666663</v>
      </c>
      <c r="P32" s="47">
        <f t="shared" si="0"/>
        <v>0.3</v>
      </c>
      <c r="Q32">
        <f t="shared" si="1"/>
        <v>2628</v>
      </c>
      <c r="R32">
        <v>1470</v>
      </c>
      <c r="S32">
        <v>261</v>
      </c>
      <c r="T32" s="44">
        <f t="shared" si="2"/>
        <v>0.71506849315068488</v>
      </c>
    </row>
    <row r="33" spans="1:20">
      <c r="A33" s="108" t="s">
        <v>185</v>
      </c>
      <c r="B33" s="68">
        <v>1</v>
      </c>
      <c r="C33" s="68">
        <v>0.8</v>
      </c>
      <c r="D33" s="68">
        <v>0.6</v>
      </c>
      <c r="E33" s="68">
        <v>0.4</v>
      </c>
      <c r="F33" s="68">
        <v>0.2</v>
      </c>
      <c r="G33" s="68"/>
      <c r="I33" s="44">
        <v>0.125</v>
      </c>
      <c r="J33" s="44">
        <v>8.3333333333333329E-2</v>
      </c>
      <c r="K33" s="44">
        <v>0.125</v>
      </c>
      <c r="L33" s="44">
        <v>4.1666666666666664E-2</v>
      </c>
      <c r="M33" s="44">
        <v>8.3333333333333329E-2</v>
      </c>
      <c r="N33" s="44">
        <v>0.54166666666666663</v>
      </c>
      <c r="P33" s="47">
        <f t="shared" si="0"/>
        <v>0.3</v>
      </c>
      <c r="Q33">
        <f t="shared" si="1"/>
        <v>2628</v>
      </c>
      <c r="R33">
        <v>1470</v>
      </c>
      <c r="S33">
        <v>261</v>
      </c>
      <c r="T33" s="44">
        <f t="shared" si="2"/>
        <v>0.71506849315068488</v>
      </c>
    </row>
    <row r="34" spans="1:20">
      <c r="A34" s="108" t="s">
        <v>186</v>
      </c>
      <c r="B34" s="68">
        <v>1</v>
      </c>
      <c r="C34" s="68">
        <v>0.8</v>
      </c>
      <c r="D34" s="68">
        <v>0.5</v>
      </c>
      <c r="E34" s="68">
        <v>0.2</v>
      </c>
      <c r="F34" s="68"/>
      <c r="G34" s="68"/>
      <c r="I34" s="44">
        <v>0.20833333333333334</v>
      </c>
      <c r="J34" s="44">
        <v>0.25</v>
      </c>
      <c r="K34" s="44">
        <v>0.25</v>
      </c>
      <c r="L34" s="44">
        <v>0.29166666666666669</v>
      </c>
      <c r="M34" s="44">
        <v>0</v>
      </c>
      <c r="N34" s="44">
        <v>0</v>
      </c>
      <c r="P34" s="47">
        <f t="shared" si="0"/>
        <v>0.59166666666666667</v>
      </c>
      <c r="Q34">
        <f t="shared" si="1"/>
        <v>5183</v>
      </c>
      <c r="R34">
        <v>3240</v>
      </c>
      <c r="S34">
        <v>261</v>
      </c>
      <c r="T34" s="44">
        <f t="shared" si="2"/>
        <v>0.71506849315068488</v>
      </c>
    </row>
    <row r="35" spans="1:20">
      <c r="A35" s="108" t="s">
        <v>187</v>
      </c>
      <c r="B35" s="90">
        <v>1</v>
      </c>
      <c r="C35" s="90">
        <v>0.8</v>
      </c>
      <c r="D35" s="90">
        <v>0.5</v>
      </c>
      <c r="E35" s="90">
        <v>0</v>
      </c>
      <c r="F35" s="90"/>
      <c r="G35" s="90"/>
      <c r="H35" s="89"/>
      <c r="I35" s="91">
        <v>0.16666666666666666</v>
      </c>
      <c r="J35" s="91">
        <v>0.29166666666666669</v>
      </c>
      <c r="K35" s="91">
        <v>0.16666666666666666</v>
      </c>
      <c r="L35" s="91">
        <v>0.375</v>
      </c>
      <c r="M35" s="91">
        <v>0</v>
      </c>
      <c r="N35" s="91">
        <v>0</v>
      </c>
      <c r="O35" s="89"/>
      <c r="P35" s="92">
        <f t="shared" si="0"/>
        <v>0.48333333333333334</v>
      </c>
      <c r="Q35" s="89">
        <f t="shared" si="1"/>
        <v>4234</v>
      </c>
      <c r="R35" s="89">
        <v>2470</v>
      </c>
      <c r="S35">
        <v>261</v>
      </c>
      <c r="T35" s="44">
        <f t="shared" si="2"/>
        <v>0.71506849315068488</v>
      </c>
    </row>
    <row r="36" spans="1:20">
      <c r="A36" s="108" t="s">
        <v>188</v>
      </c>
      <c r="B36" s="68">
        <v>1</v>
      </c>
      <c r="C36" s="68">
        <v>0.8</v>
      </c>
      <c r="D36" s="68">
        <v>0.5</v>
      </c>
      <c r="E36" s="68">
        <v>0</v>
      </c>
      <c r="F36" s="68"/>
      <c r="G36" s="68"/>
      <c r="I36" s="44">
        <v>0.16666666666666666</v>
      </c>
      <c r="J36" s="44">
        <v>0.29166666666666669</v>
      </c>
      <c r="K36" s="44">
        <v>0.16666666666666666</v>
      </c>
      <c r="L36" s="44">
        <v>0.375</v>
      </c>
      <c r="M36" s="44">
        <v>0</v>
      </c>
      <c r="N36" s="44">
        <v>0</v>
      </c>
      <c r="P36" s="47">
        <f t="shared" si="0"/>
        <v>0.48333333333333334</v>
      </c>
      <c r="Q36">
        <f t="shared" si="1"/>
        <v>4234</v>
      </c>
      <c r="R36">
        <v>2800</v>
      </c>
      <c r="S36">
        <v>313</v>
      </c>
      <c r="T36" s="44">
        <f t="shared" si="2"/>
        <v>0.8575342465753425</v>
      </c>
    </row>
    <row r="37" spans="1:20">
      <c r="A37" s="108" t="s">
        <v>189</v>
      </c>
      <c r="B37" s="68">
        <v>1</v>
      </c>
      <c r="C37" s="68">
        <v>0.8</v>
      </c>
      <c r="D37" s="68">
        <v>0.5</v>
      </c>
      <c r="E37" s="68">
        <v>0</v>
      </c>
      <c r="F37" s="68"/>
      <c r="G37" s="68"/>
      <c r="I37" s="44">
        <v>0.16666666666666666</v>
      </c>
      <c r="J37" s="44">
        <v>0.29166666666666669</v>
      </c>
      <c r="K37" s="44">
        <v>0.16666666666666666</v>
      </c>
      <c r="L37" s="44">
        <v>0.375</v>
      </c>
      <c r="M37" s="44">
        <v>0</v>
      </c>
      <c r="N37" s="44">
        <v>0</v>
      </c>
      <c r="P37" s="47">
        <f t="shared" si="0"/>
        <v>0.48333333333333334</v>
      </c>
      <c r="Q37">
        <f t="shared" si="1"/>
        <v>4234</v>
      </c>
      <c r="R37">
        <v>3370</v>
      </c>
      <c r="S37">
        <v>313</v>
      </c>
      <c r="T37" s="44">
        <f t="shared" si="2"/>
        <v>0.8575342465753425</v>
      </c>
    </row>
    <row r="38" spans="1:20">
      <c r="A38" s="108" t="s">
        <v>190</v>
      </c>
      <c r="B38" s="68">
        <v>0.4</v>
      </c>
      <c r="C38" s="68">
        <v>0.2</v>
      </c>
      <c r="D38" s="68"/>
      <c r="E38" s="68"/>
      <c r="F38" s="68"/>
      <c r="G38" s="68"/>
      <c r="I38" s="44">
        <v>0.45833333333333331</v>
      </c>
      <c r="J38" s="44">
        <v>8.3333333333333329E-2</v>
      </c>
      <c r="K38" s="44">
        <v>0.45833333333333331</v>
      </c>
      <c r="L38" s="44">
        <v>0</v>
      </c>
      <c r="M38" s="44">
        <v>0</v>
      </c>
      <c r="N38" s="44">
        <v>0</v>
      </c>
      <c r="P38" s="47">
        <f t="shared" si="0"/>
        <v>0.2</v>
      </c>
      <c r="Q38">
        <f t="shared" si="1"/>
        <v>1752</v>
      </c>
      <c r="R38">
        <v>1100</v>
      </c>
      <c r="S38">
        <v>365</v>
      </c>
      <c r="T38" s="44">
        <f t="shared" si="2"/>
        <v>1</v>
      </c>
    </row>
    <row r="39" spans="1:20">
      <c r="A39" s="108" t="s">
        <v>191</v>
      </c>
      <c r="B39" s="68">
        <v>0.4</v>
      </c>
      <c r="C39" s="68">
        <v>0.2</v>
      </c>
      <c r="D39" s="68"/>
      <c r="E39" s="68"/>
      <c r="F39" s="68"/>
      <c r="G39" s="68"/>
      <c r="I39" s="44">
        <v>0.45833333333333331</v>
      </c>
      <c r="J39" s="44">
        <v>0.54166666666666663</v>
      </c>
      <c r="K39" s="44">
        <v>0</v>
      </c>
      <c r="L39" s="44">
        <v>0</v>
      </c>
      <c r="M39" s="44">
        <v>0</v>
      </c>
      <c r="N39" s="44">
        <v>0</v>
      </c>
      <c r="P39" s="47">
        <f t="shared" si="0"/>
        <v>0.29166666666666669</v>
      </c>
      <c r="Q39">
        <f t="shared" si="1"/>
        <v>2555</v>
      </c>
      <c r="R39">
        <v>1770</v>
      </c>
      <c r="S39">
        <v>365</v>
      </c>
      <c r="T39" s="44">
        <f t="shared" si="2"/>
        <v>1</v>
      </c>
    </row>
    <row r="40" spans="1:20">
      <c r="A40" s="108" t="s">
        <v>192</v>
      </c>
      <c r="B40" s="68">
        <v>0.4</v>
      </c>
      <c r="C40" s="68">
        <v>0.2</v>
      </c>
      <c r="D40" s="68"/>
      <c r="E40" s="68"/>
      <c r="F40" s="68"/>
      <c r="G40" s="68"/>
      <c r="I40" s="44">
        <v>0.45833333333333331</v>
      </c>
      <c r="J40" s="44">
        <v>8.3333333333333329E-2</v>
      </c>
      <c r="K40" s="44">
        <v>0.45833333333333331</v>
      </c>
      <c r="L40" s="44">
        <v>0</v>
      </c>
      <c r="M40" s="44">
        <v>0</v>
      </c>
      <c r="N40" s="44">
        <v>0</v>
      </c>
      <c r="P40" s="47">
        <f t="shared" si="0"/>
        <v>0.2</v>
      </c>
      <c r="Q40">
        <f t="shared" si="1"/>
        <v>1752</v>
      </c>
      <c r="R40" t="s">
        <v>234</v>
      </c>
      <c r="S40">
        <v>365</v>
      </c>
      <c r="T40" s="44">
        <f t="shared" si="2"/>
        <v>1</v>
      </c>
    </row>
    <row r="41" spans="1:20">
      <c r="A41" s="108" t="s">
        <v>193</v>
      </c>
      <c r="B41" s="68">
        <v>0.4</v>
      </c>
      <c r="C41" s="68">
        <v>0.2</v>
      </c>
      <c r="D41" s="68"/>
      <c r="E41" s="68"/>
      <c r="F41" s="68"/>
      <c r="G41" s="68"/>
      <c r="I41" s="44">
        <v>0.45833333333333331</v>
      </c>
      <c r="J41" s="44">
        <v>8.3333333333333329E-2</v>
      </c>
      <c r="K41" s="44">
        <v>0.45833333333333331</v>
      </c>
      <c r="L41" s="44">
        <v>0</v>
      </c>
      <c r="M41" s="44">
        <v>0</v>
      </c>
      <c r="N41" s="44">
        <v>0</v>
      </c>
      <c r="P41" s="47">
        <f t="shared" si="0"/>
        <v>0.2</v>
      </c>
      <c r="Q41">
        <f t="shared" si="1"/>
        <v>1752</v>
      </c>
      <c r="R41">
        <v>1100</v>
      </c>
      <c r="S41">
        <v>261</v>
      </c>
      <c r="T41" s="44">
        <f t="shared" si="2"/>
        <v>0.71506849315068488</v>
      </c>
    </row>
    <row r="42" spans="1:20">
      <c r="A42" s="108" t="s">
        <v>194</v>
      </c>
      <c r="B42" s="68">
        <v>1</v>
      </c>
      <c r="C42" s="68">
        <v>0.8</v>
      </c>
      <c r="D42" s="68">
        <v>0.4</v>
      </c>
      <c r="E42" s="68">
        <v>0.2</v>
      </c>
      <c r="F42" s="68"/>
      <c r="G42" s="68"/>
      <c r="I42" s="44">
        <v>4.1666666666666664E-2</v>
      </c>
      <c r="J42" s="44">
        <v>8.3333333333333329E-2</v>
      </c>
      <c r="K42" s="44">
        <v>8.3333333333333329E-2</v>
      </c>
      <c r="L42" s="44">
        <v>0.25</v>
      </c>
      <c r="M42" s="44">
        <v>0.54166666666666663</v>
      </c>
      <c r="N42" s="44">
        <v>0</v>
      </c>
      <c r="P42" s="47">
        <f t="shared" si="0"/>
        <v>0.19166666666666665</v>
      </c>
      <c r="Q42">
        <f t="shared" si="1"/>
        <v>1678.9999999999998</v>
      </c>
      <c r="R42">
        <v>1030</v>
      </c>
      <c r="S42">
        <v>261</v>
      </c>
      <c r="T42" s="44">
        <f t="shared" si="2"/>
        <v>0.71506849315068488</v>
      </c>
    </row>
    <row r="43" spans="1:20">
      <c r="A43" s="108" t="s">
        <v>195</v>
      </c>
      <c r="B43" s="68">
        <v>0.8</v>
      </c>
      <c r="C43" s="68">
        <v>0.6</v>
      </c>
      <c r="D43" s="68">
        <v>0.4</v>
      </c>
      <c r="E43" s="68">
        <v>0.2</v>
      </c>
      <c r="F43" s="68"/>
      <c r="G43" s="68"/>
      <c r="I43" s="44">
        <v>0.16666666666666666</v>
      </c>
      <c r="J43" s="44">
        <v>8.3333333333333329E-2</v>
      </c>
      <c r="K43" s="44">
        <v>0.125</v>
      </c>
      <c r="L43" s="44">
        <v>8.3333333333333329E-2</v>
      </c>
      <c r="M43" s="44">
        <v>0.54166666666666663</v>
      </c>
      <c r="N43" s="44">
        <v>0</v>
      </c>
      <c r="P43" s="47">
        <f t="shared" si="0"/>
        <v>0.25</v>
      </c>
      <c r="Q43">
        <f t="shared" si="1"/>
        <v>2190</v>
      </c>
      <c r="R43">
        <v>1160</v>
      </c>
      <c r="S43">
        <v>261</v>
      </c>
      <c r="T43" s="44">
        <f t="shared" si="2"/>
        <v>0.71506849315068488</v>
      </c>
    </row>
    <row r="44" spans="1:20">
      <c r="A44" s="108" t="s">
        <v>196</v>
      </c>
      <c r="B44" s="68">
        <v>0.8</v>
      </c>
      <c r="C44" s="68">
        <v>0.6</v>
      </c>
      <c r="D44" s="68">
        <v>0.4</v>
      </c>
      <c r="E44" s="68">
        <v>0.2</v>
      </c>
      <c r="F44" s="68"/>
      <c r="G44" s="68"/>
      <c r="I44" s="44">
        <v>0.16666666666666666</v>
      </c>
      <c r="J44" s="44">
        <v>8.3333333333333329E-2</v>
      </c>
      <c r="K44" s="44">
        <v>0.125</v>
      </c>
      <c r="L44" s="44">
        <v>8.3333333333333329E-2</v>
      </c>
      <c r="M44" s="44">
        <v>0.54166666666666663</v>
      </c>
      <c r="N44" s="44">
        <v>0</v>
      </c>
      <c r="P44" s="47">
        <f t="shared" si="0"/>
        <v>0.25</v>
      </c>
      <c r="Q44">
        <f t="shared" si="1"/>
        <v>2190</v>
      </c>
      <c r="R44">
        <v>1160</v>
      </c>
      <c r="S44">
        <v>261</v>
      </c>
      <c r="T44" s="44">
        <f t="shared" si="2"/>
        <v>0.71506849315068488</v>
      </c>
    </row>
    <row r="45" spans="1:20">
      <c r="A45" s="108" t="s">
        <v>197</v>
      </c>
      <c r="B45" s="90">
        <v>0.8</v>
      </c>
      <c r="C45" s="90">
        <v>0.6</v>
      </c>
      <c r="D45" s="90">
        <v>0.4</v>
      </c>
      <c r="E45" s="90">
        <v>0.2</v>
      </c>
      <c r="F45" s="90"/>
      <c r="G45" s="90"/>
      <c r="H45" s="89"/>
      <c r="I45" s="91">
        <v>0.16666666666666666</v>
      </c>
      <c r="J45" s="91">
        <v>8.3333333333333329E-2</v>
      </c>
      <c r="K45" s="91">
        <v>0.125</v>
      </c>
      <c r="L45" s="91">
        <v>8.3333333333333329E-2</v>
      </c>
      <c r="M45" s="91">
        <v>0.54166666666666663</v>
      </c>
      <c r="N45" s="91">
        <v>0</v>
      </c>
      <c r="O45" s="89"/>
      <c r="P45" s="92">
        <f t="shared" si="0"/>
        <v>0.25</v>
      </c>
      <c r="Q45" s="89">
        <f t="shared" si="1"/>
        <v>2190</v>
      </c>
      <c r="R45" s="89">
        <v>1160</v>
      </c>
      <c r="S45">
        <v>313</v>
      </c>
      <c r="T45" s="44">
        <f t="shared" si="2"/>
        <v>0.8575342465753425</v>
      </c>
    </row>
    <row r="46" spans="1:20">
      <c r="A46" s="108" t="s">
        <v>198</v>
      </c>
      <c r="B46" s="68">
        <v>0.8</v>
      </c>
      <c r="C46" s="68">
        <v>0.6</v>
      </c>
      <c r="D46" s="68">
        <v>0.4</v>
      </c>
      <c r="E46" s="68">
        <v>0.2</v>
      </c>
      <c r="F46" s="68"/>
      <c r="G46" s="68"/>
      <c r="I46" s="44">
        <v>0.16666666666666666</v>
      </c>
      <c r="J46" s="44">
        <v>8.3333333333333329E-2</v>
      </c>
      <c r="K46" s="44">
        <v>0.125</v>
      </c>
      <c r="L46" s="44">
        <v>8.3333333333333329E-2</v>
      </c>
      <c r="M46" s="44">
        <v>0.54166666666666663</v>
      </c>
      <c r="N46" s="44">
        <v>0</v>
      </c>
      <c r="P46" s="47">
        <f t="shared" si="0"/>
        <v>0.25</v>
      </c>
      <c r="Q46">
        <f t="shared" si="1"/>
        <v>2190</v>
      </c>
      <c r="R46">
        <v>2100</v>
      </c>
      <c r="S46">
        <v>365</v>
      </c>
      <c r="T46" s="44">
        <f t="shared" si="2"/>
        <v>1</v>
      </c>
    </row>
    <row r="47" spans="1:20">
      <c r="A47" s="108" t="s">
        <v>199</v>
      </c>
      <c r="B47" s="68">
        <v>0.8</v>
      </c>
      <c r="C47" s="68">
        <v>0.6</v>
      </c>
      <c r="D47" s="68">
        <v>0.4</v>
      </c>
      <c r="E47" s="68">
        <v>0.2</v>
      </c>
      <c r="F47" s="68"/>
      <c r="G47" s="68"/>
      <c r="I47" s="44">
        <v>0.16666666666666666</v>
      </c>
      <c r="J47" s="44">
        <v>8.3333333333333329E-2</v>
      </c>
      <c r="K47" s="44">
        <v>0.125</v>
      </c>
      <c r="L47" s="44">
        <v>8.3333333333333329E-2</v>
      </c>
      <c r="M47" s="44">
        <v>0.54166666666666663</v>
      </c>
      <c r="N47" s="44">
        <v>0</v>
      </c>
      <c r="P47" s="47">
        <f t="shared" si="0"/>
        <v>0.25</v>
      </c>
      <c r="Q47">
        <f t="shared" si="1"/>
        <v>2190</v>
      </c>
      <c r="R47">
        <v>1490</v>
      </c>
      <c r="S47">
        <v>365</v>
      </c>
      <c r="T47" s="44">
        <f t="shared" si="2"/>
        <v>1</v>
      </c>
    </row>
    <row r="48" spans="1:20">
      <c r="A48" s="108" t="s">
        <v>200</v>
      </c>
      <c r="B48" s="42" t="s">
        <v>373</v>
      </c>
      <c r="C48" s="42" t="s">
        <v>373</v>
      </c>
      <c r="D48" s="42" t="s">
        <v>373</v>
      </c>
      <c r="E48" s="42" t="s">
        <v>373</v>
      </c>
      <c r="F48" s="42" t="s">
        <v>373</v>
      </c>
      <c r="G48" s="42" t="s">
        <v>373</v>
      </c>
      <c r="I48" s="42" t="s">
        <v>373</v>
      </c>
      <c r="J48" s="42" t="s">
        <v>373</v>
      </c>
      <c r="K48" s="42" t="s">
        <v>373</v>
      </c>
      <c r="L48" s="42" t="s">
        <v>373</v>
      </c>
      <c r="M48" s="42" t="s">
        <v>373</v>
      </c>
      <c r="N48" s="42" t="s">
        <v>373</v>
      </c>
      <c r="P48" s="47"/>
      <c r="S48">
        <v>261</v>
      </c>
      <c r="T48" s="44">
        <f t="shared" si="2"/>
        <v>0.71506849315068488</v>
      </c>
    </row>
    <row r="49" spans="1:20">
      <c r="A49" s="108" t="s">
        <v>201</v>
      </c>
      <c r="B49" s="68">
        <v>0.8</v>
      </c>
      <c r="C49" s="68">
        <v>0.6</v>
      </c>
      <c r="D49" s="68">
        <v>0.4</v>
      </c>
      <c r="E49" s="68">
        <v>0.2</v>
      </c>
      <c r="F49" s="44"/>
      <c r="G49" s="44"/>
      <c r="I49" s="44">
        <v>0.16666666666666666</v>
      </c>
      <c r="J49" s="44">
        <v>8.3333333333333329E-2</v>
      </c>
      <c r="K49" s="44">
        <v>0.125</v>
      </c>
      <c r="L49" s="44">
        <v>8.3333333333333329E-2</v>
      </c>
      <c r="M49" s="44">
        <v>0.54166666666666663</v>
      </c>
      <c r="N49" s="44">
        <v>0</v>
      </c>
      <c r="P49" s="47">
        <f t="shared" si="0"/>
        <v>0.25</v>
      </c>
      <c r="Q49">
        <f t="shared" si="1"/>
        <v>2190</v>
      </c>
      <c r="R49">
        <v>2100</v>
      </c>
      <c r="S49">
        <v>365</v>
      </c>
      <c r="T49" s="44">
        <f t="shared" si="2"/>
        <v>1</v>
      </c>
    </row>
  </sheetData>
  <sheetProtection algorithmName="SHA-512" hashValue="w/zJ19mXnhBEKzUM+pHNIO4fq31vbuciAmHWX86lejOyQbTyXVIoaTzsU90qh5fKFgCJoADEVQFwCqinVBqI3A==" saltValue="rZMBNyZ4gVhr6Ugw5wdMFw==" spinCount="100000" sheet="1" objects="1" scenarios="1"/>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E626-7D62-4FAD-A420-CDE3492863B7}">
  <sheetPr codeName="Tabelle7"/>
  <dimension ref="A1:AZ9"/>
  <sheetViews>
    <sheetView topLeftCell="AP1" workbookViewId="0">
      <selection activeCell="BB7" sqref="BB7"/>
    </sheetView>
  </sheetViews>
  <sheetFormatPr baseColWidth="10" defaultColWidth="11.453125" defaultRowHeight="14.5"/>
  <cols>
    <col min="40" max="40" width="39.1796875" customWidth="1"/>
  </cols>
  <sheetData>
    <row r="1" spans="1:52" ht="15" thickBot="1">
      <c r="A1" s="606" t="s">
        <v>237</v>
      </c>
      <c r="B1" s="607"/>
      <c r="C1" s="607"/>
      <c r="D1" s="607"/>
      <c r="E1" s="607"/>
      <c r="F1" s="607"/>
      <c r="G1" s="607"/>
      <c r="H1" s="607"/>
      <c r="I1" s="607"/>
      <c r="J1" s="607"/>
      <c r="K1" s="608"/>
      <c r="M1" s="605" t="s">
        <v>238</v>
      </c>
      <c r="N1" s="605"/>
      <c r="O1" s="605"/>
      <c r="P1" s="605"/>
      <c r="Q1" s="605"/>
      <c r="S1" s="606" t="s">
        <v>239</v>
      </c>
      <c r="T1" s="607"/>
      <c r="U1" s="607"/>
      <c r="V1" s="607"/>
      <c r="W1" s="607"/>
      <c r="X1" s="607"/>
      <c r="Y1" s="607"/>
      <c r="Z1" s="607"/>
      <c r="AA1" s="608"/>
      <c r="AC1" s="605" t="s">
        <v>240</v>
      </c>
      <c r="AD1" s="605"/>
      <c r="AE1" s="605"/>
      <c r="AF1" s="605"/>
      <c r="AG1" s="605"/>
      <c r="AH1" s="605"/>
      <c r="AI1" s="605"/>
      <c r="AJ1" s="605"/>
      <c r="AK1" s="605"/>
      <c r="AM1" s="609" t="s">
        <v>241</v>
      </c>
      <c r="AN1" s="610"/>
      <c r="AP1" s="603" t="s">
        <v>244</v>
      </c>
      <c r="AQ1" s="604"/>
      <c r="AR1" s="604"/>
      <c r="AS1" s="604"/>
      <c r="AT1" s="604"/>
      <c r="AU1" s="604"/>
      <c r="AV1" s="604"/>
      <c r="AW1" s="604"/>
      <c r="AX1" s="604"/>
      <c r="AY1" s="604"/>
      <c r="AZ1" s="604"/>
    </row>
    <row r="2" spans="1:52" s="75" customFormat="1" ht="86.25" customHeight="1" thickBot="1">
      <c r="A2" s="72" t="s">
        <v>3</v>
      </c>
      <c r="B2" s="72" t="s">
        <v>5</v>
      </c>
      <c r="C2" s="72" t="s">
        <v>59</v>
      </c>
      <c r="D2" s="72" t="s">
        <v>213</v>
      </c>
      <c r="E2" s="72" t="s">
        <v>214</v>
      </c>
      <c r="F2" s="73" t="s">
        <v>14</v>
      </c>
      <c r="G2" s="72" t="s">
        <v>4</v>
      </c>
      <c r="H2" s="72" t="s">
        <v>6</v>
      </c>
      <c r="I2" s="72" t="s">
        <v>9</v>
      </c>
      <c r="J2" s="73" t="s">
        <v>215</v>
      </c>
      <c r="K2" s="72" t="s">
        <v>216</v>
      </c>
      <c r="L2" s="74"/>
      <c r="M2" s="72" t="s">
        <v>217</v>
      </c>
      <c r="N2" s="72" t="s">
        <v>218</v>
      </c>
      <c r="O2" s="72" t="s">
        <v>59</v>
      </c>
      <c r="P2" s="72" t="s">
        <v>213</v>
      </c>
      <c r="Q2" s="72" t="s">
        <v>214</v>
      </c>
      <c r="S2" s="72" t="s">
        <v>3</v>
      </c>
      <c r="T2" s="72" t="s">
        <v>59</v>
      </c>
      <c r="U2" s="72" t="s">
        <v>213</v>
      </c>
      <c r="V2" s="72" t="s">
        <v>214</v>
      </c>
      <c r="W2" s="73" t="s">
        <v>14</v>
      </c>
      <c r="X2" s="72" t="s">
        <v>4</v>
      </c>
      <c r="Y2" s="72" t="s">
        <v>6</v>
      </c>
      <c r="Z2" s="73" t="s">
        <v>215</v>
      </c>
      <c r="AA2" s="72" t="s">
        <v>216</v>
      </c>
      <c r="AB2"/>
      <c r="AC2" s="76" t="s">
        <v>3</v>
      </c>
      <c r="AD2" s="76" t="s">
        <v>59</v>
      </c>
      <c r="AE2" s="76" t="s">
        <v>213</v>
      </c>
      <c r="AF2" s="76" t="s">
        <v>214</v>
      </c>
      <c r="AG2" s="76" t="s">
        <v>14</v>
      </c>
      <c r="AH2" s="76" t="s">
        <v>4</v>
      </c>
      <c r="AI2" s="76" t="s">
        <v>6</v>
      </c>
      <c r="AJ2" s="76" t="s">
        <v>215</v>
      </c>
      <c r="AK2" s="76" t="s">
        <v>216</v>
      </c>
      <c r="AL2"/>
      <c r="AM2" s="120" t="s">
        <v>242</v>
      </c>
      <c r="AN2" s="76" t="s">
        <v>243</v>
      </c>
      <c r="AP2" s="121" t="s">
        <v>615</v>
      </c>
      <c r="AQ2" s="122" t="s">
        <v>616</v>
      </c>
      <c r="AR2" s="122" t="s">
        <v>617</v>
      </c>
      <c r="AS2" s="122" t="s">
        <v>618</v>
      </c>
      <c r="AT2" s="122" t="s">
        <v>619</v>
      </c>
      <c r="AU2" s="122" t="s">
        <v>620</v>
      </c>
      <c r="AV2" s="122" t="s">
        <v>621</v>
      </c>
      <c r="AW2" s="122" t="s">
        <v>622</v>
      </c>
      <c r="AX2" s="122" t="s">
        <v>623</v>
      </c>
      <c r="AY2" s="122" t="s">
        <v>624</v>
      </c>
      <c r="AZ2" s="122" t="s">
        <v>625</v>
      </c>
    </row>
    <row r="3" spans="1:52" s="75" customFormat="1">
      <c r="A3" s="75">
        <f>Antragsteller_Daten!F17</f>
        <v>0</v>
      </c>
      <c r="B3" s="75">
        <f>Antragsteller_Daten!F18</f>
        <v>0</v>
      </c>
      <c r="C3" s="75">
        <f>Antragsteller_Daten!F19</f>
        <v>0</v>
      </c>
      <c r="D3" s="75">
        <f>Antragsteller_Daten!F20</f>
        <v>0</v>
      </c>
      <c r="E3" s="75">
        <f>Antragsteller_Daten!I20</f>
        <v>0</v>
      </c>
      <c r="F3" s="75">
        <f>Antragsteller_Daten!F21</f>
        <v>0</v>
      </c>
      <c r="G3" s="75">
        <f>Antragsteller_Daten!S17</f>
        <v>0</v>
      </c>
      <c r="H3" s="75">
        <f>Antragsteller_Daten!S18</f>
        <v>0</v>
      </c>
      <c r="I3" s="75">
        <f>Antragsteller_Daten!S19</f>
        <v>0</v>
      </c>
      <c r="J3" s="77">
        <f>Antragsteller_Daten!S20</f>
        <v>0</v>
      </c>
      <c r="K3" s="75">
        <f>Antragsteller_Daten!S21</f>
        <v>0</v>
      </c>
      <c r="M3" s="75" t="str">
        <f>IF(Antragsteller_Daten!O27="x","Ja","Nein")</f>
        <v>Nein</v>
      </c>
      <c r="N3" s="75">
        <f>Antragsteller_Daten!F29</f>
        <v>0</v>
      </c>
      <c r="O3" s="75">
        <f>Antragsteller_Daten!S29</f>
        <v>0</v>
      </c>
      <c r="P3" s="75">
        <f>Antragsteller_Daten!F30</f>
        <v>0</v>
      </c>
      <c r="Q3" s="75">
        <f>Antragsteller_Daten!I30</f>
        <v>0</v>
      </c>
      <c r="S3" s="75">
        <f>Antragsteller_Daten!F38</f>
        <v>0</v>
      </c>
      <c r="T3" s="75">
        <f>Antragsteller_Daten!F39</f>
        <v>0</v>
      </c>
      <c r="U3" s="75">
        <f>Antragsteller_Daten!F40</f>
        <v>0</v>
      </c>
      <c r="V3" s="75">
        <f>Antragsteller_Daten!I40</f>
        <v>0</v>
      </c>
      <c r="W3" s="75">
        <f>Antragsteller_Daten!F41</f>
        <v>0</v>
      </c>
      <c r="X3" s="75">
        <f>Antragsteller_Daten!S38</f>
        <v>0</v>
      </c>
      <c r="Y3" s="75">
        <f>Antragsteller_Daten!S39</f>
        <v>0</v>
      </c>
      <c r="Z3" s="77">
        <f>Antragsteller_Daten!S40</f>
        <v>0</v>
      </c>
      <c r="AA3" s="75">
        <f>Antragsteller_Daten!S41</f>
        <v>0</v>
      </c>
      <c r="AB3"/>
      <c r="AC3">
        <f>Antragsteller_Daten!F49</f>
        <v>0</v>
      </c>
      <c r="AD3">
        <f>Antragsteller_Daten!F50</f>
        <v>0</v>
      </c>
      <c r="AE3">
        <f>Antragsteller_Daten!F51</f>
        <v>0</v>
      </c>
      <c r="AF3">
        <f>Antragsteller_Daten!I51</f>
        <v>0</v>
      </c>
      <c r="AG3">
        <f>Antragsteller_Daten!F52</f>
        <v>0</v>
      </c>
      <c r="AH3">
        <f>Antragsteller_Daten!S49</f>
        <v>0</v>
      </c>
      <c r="AI3">
        <f>Antragsteller_Daten!S50</f>
        <v>0</v>
      </c>
      <c r="AJ3" s="93">
        <f>Antragsteller_Daten!S51</f>
        <v>0</v>
      </c>
      <c r="AK3">
        <f>Antragsteller_Daten!S52</f>
        <v>0</v>
      </c>
      <c r="AL3"/>
      <c r="AM3" s="119" t="e">
        <f>Förderrechner!#REF!</f>
        <v>#REF!</v>
      </c>
      <c r="AN3" s="94" t="e">
        <f>Förderrechner!#REF!</f>
        <v>#REF!</v>
      </c>
      <c r="AP3" s="78">
        <f>Förderrechner!Y23</f>
        <v>0</v>
      </c>
      <c r="AQ3" s="78">
        <f>Förderrechner!Y25</f>
        <v>0</v>
      </c>
      <c r="AR3" s="78">
        <f>Förderrechner!Y31</f>
        <v>0</v>
      </c>
      <c r="AS3" s="78">
        <f>Förderrechner!Y27</f>
        <v>0</v>
      </c>
      <c r="AT3" s="78">
        <f>Förderrechner!Y16</f>
        <v>0</v>
      </c>
      <c r="AU3" s="78" t="str">
        <f>Förderrechner!Y43</f>
        <v>-</v>
      </c>
      <c r="AV3" s="79"/>
      <c r="AW3" s="123">
        <v>0.3</v>
      </c>
      <c r="AX3" s="79">
        <f>Förderrechner!Y35</f>
        <v>0</v>
      </c>
      <c r="AY3" s="78">
        <f>Förderrechner!Y41</f>
        <v>0</v>
      </c>
      <c r="AZ3" s="78"/>
    </row>
    <row r="6" spans="1:52" s="75" customFormat="1" ht="29">
      <c r="A6" s="75">
        <f>Infos_Demandeur!F17</f>
        <v>0</v>
      </c>
      <c r="B6" s="75">
        <f>Infos_Demandeur!F18</f>
        <v>0</v>
      </c>
      <c r="C6" s="75">
        <f>Infos_Demandeur!F19</f>
        <v>0</v>
      </c>
      <c r="D6" s="75">
        <f>Infos_Demandeur!F20</f>
        <v>0</v>
      </c>
      <c r="E6" s="75">
        <f>Infos_Demandeur!I20</f>
        <v>0</v>
      </c>
      <c r="F6" s="75">
        <f>Infos_Demandeur!F21</f>
        <v>0</v>
      </c>
      <c r="G6" s="75">
        <f>Infos_Demandeur!S17</f>
        <v>0</v>
      </c>
      <c r="H6" s="75">
        <f>Infos_Demandeur!S18</f>
        <v>0</v>
      </c>
      <c r="I6" s="75">
        <f>Infos_Demandeur!S19</f>
        <v>0</v>
      </c>
      <c r="J6" s="77">
        <f>Infos_Demandeur!S20</f>
        <v>0</v>
      </c>
      <c r="K6" s="75">
        <f>Infos_Demandeur!S21</f>
        <v>0</v>
      </c>
      <c r="M6" s="75" t="str">
        <f>IF(Infos_Demandeur!O27="x","Ja","Nein")</f>
        <v>Nein</v>
      </c>
      <c r="N6" s="75">
        <f>Infos_Demandeur!F29</f>
        <v>0</v>
      </c>
      <c r="O6" s="75">
        <f>Infos_Demandeur!S29</f>
        <v>0</v>
      </c>
      <c r="P6" s="75">
        <f>Infos_Demandeur!F30</f>
        <v>0</v>
      </c>
      <c r="Q6" s="75">
        <f>Infos_Demandeur!I30</f>
        <v>0</v>
      </c>
      <c r="S6" s="75">
        <f>Infos_Demandeur!F38</f>
        <v>0</v>
      </c>
      <c r="T6" s="75">
        <f>Infos_Demandeur!F39</f>
        <v>0</v>
      </c>
      <c r="U6" s="75">
        <f>Infos_Demandeur!F40</f>
        <v>0</v>
      </c>
      <c r="V6" s="75">
        <f>Infos_Demandeur!I40</f>
        <v>0</v>
      </c>
      <c r="W6" s="75">
        <f>Infos_Demandeur!F41</f>
        <v>0</v>
      </c>
      <c r="X6" s="75">
        <f>Infos_Demandeur!S38</f>
        <v>0</v>
      </c>
      <c r="Y6" s="75">
        <f>Infos_Demandeur!S39</f>
        <v>0</v>
      </c>
      <c r="Z6" s="77">
        <f>Infos_Demandeur!S40</f>
        <v>0</v>
      </c>
      <c r="AA6" s="75">
        <f>Infos_Demandeur!S41</f>
        <v>0</v>
      </c>
      <c r="AB6"/>
      <c r="AC6">
        <f>Infos_Demandeur!F49</f>
        <v>0</v>
      </c>
      <c r="AD6">
        <f>Infos_Demandeur!F50</f>
        <v>0</v>
      </c>
      <c r="AE6">
        <f>Infos_Demandeur!F51</f>
        <v>0</v>
      </c>
      <c r="AF6">
        <f>Infos_Demandeur!I51</f>
        <v>0</v>
      </c>
      <c r="AG6">
        <f>Infos_Demandeur!F52</f>
        <v>0</v>
      </c>
      <c r="AH6">
        <f>Infos_Demandeur!S49</f>
        <v>0</v>
      </c>
      <c r="AI6">
        <f>Infos_Demandeur!S50</f>
        <v>0</v>
      </c>
      <c r="AJ6" s="93">
        <f>Infos_Demandeur!S51</f>
        <v>0</v>
      </c>
      <c r="AK6">
        <f>Infos_Demandeur!S52</f>
        <v>0</v>
      </c>
      <c r="AL6"/>
      <c r="AM6" s="119" t="str">
        <f>'Informations sur le projet'!B17</f>
        <v>Prière de décrire ici brièvement ce qui va être remplacé ou rénové.</v>
      </c>
      <c r="AN6" s="94" t="str">
        <f>'Informations sur le projet'!B105</f>
        <v>Prière de décrire ici brièvement comment la consommation avant/après est évaluée.</v>
      </c>
      <c r="AP6" s="78">
        <f>'Informations sur le projet'!Y42</f>
        <v>0</v>
      </c>
      <c r="AQ6" s="78">
        <f>'Informations sur le projet'!Y44</f>
        <v>0</v>
      </c>
      <c r="AR6" s="78">
        <f>'Informations sur le projet'!Y50</f>
        <v>0</v>
      </c>
      <c r="AS6" s="78">
        <f>'Informations sur le projet'!Y46</f>
        <v>0</v>
      </c>
      <c r="AT6" s="78">
        <f>'Informations sur le projet'!Y35</f>
        <v>0</v>
      </c>
      <c r="AU6" s="78" t="str">
        <f>'Informations sur le projet'!Y62</f>
        <v>-</v>
      </c>
      <c r="AV6" s="79"/>
      <c r="AW6" s="123">
        <v>0.3</v>
      </c>
      <c r="AX6" s="79">
        <f>'Informations sur le projet'!Y54</f>
        <v>0</v>
      </c>
      <c r="AY6" s="78">
        <f>'Informations sur le projet'!Y60</f>
        <v>0</v>
      </c>
      <c r="AZ6" s="78"/>
    </row>
    <row r="9" spans="1:52" s="75" customFormat="1" ht="43.5">
      <c r="A9" s="75">
        <f>Informazioni_Richiedente!F17</f>
        <v>0</v>
      </c>
      <c r="B9" s="75">
        <f>Informazioni_Richiedente!F18</f>
        <v>0</v>
      </c>
      <c r="C9" s="75">
        <f>Informazioni_Richiedente!F19</f>
        <v>0</v>
      </c>
      <c r="D9" s="75">
        <f>Informazioni_Richiedente!F20</f>
        <v>0</v>
      </c>
      <c r="E9" s="75">
        <f>Informazioni_Richiedente!I20</f>
        <v>0</v>
      </c>
      <c r="F9" s="75">
        <f>Informazioni_Richiedente!F21</f>
        <v>0</v>
      </c>
      <c r="G9" s="75">
        <f>Informazioni_Richiedente!S17</f>
        <v>0</v>
      </c>
      <c r="H9" s="75">
        <f>Informazioni_Richiedente!S18</f>
        <v>0</v>
      </c>
      <c r="I9" s="75">
        <f>Informazioni_Richiedente!S19</f>
        <v>0</v>
      </c>
      <c r="J9" s="77">
        <f>Informazioni_Richiedente!S20</f>
        <v>0</v>
      </c>
      <c r="K9" s="75">
        <f>Informazioni_Richiedente!S21</f>
        <v>0</v>
      </c>
      <c r="M9" s="75" t="str">
        <f>IF(Informazioni_Richiedente!O27="x","Ja","Nein")</f>
        <v>Nein</v>
      </c>
      <c r="N9" s="75">
        <f>Informazioni_Richiedente!F29</f>
        <v>0</v>
      </c>
      <c r="O9" s="75">
        <f>Informazioni_Richiedente!S29</f>
        <v>0</v>
      </c>
      <c r="P9" s="75">
        <f>Informazioni_Richiedente!F30</f>
        <v>0</v>
      </c>
      <c r="Q9" s="75">
        <f>Informazioni_Richiedente!I30</f>
        <v>0</v>
      </c>
      <c r="S9" s="75">
        <f>Informazioni_Richiedente!F38</f>
        <v>0</v>
      </c>
      <c r="T9" s="75">
        <f>Informazioni_Richiedente!F39</f>
        <v>0</v>
      </c>
      <c r="U9" s="75">
        <f>Informazioni_Richiedente!F40</f>
        <v>0</v>
      </c>
      <c r="V9" s="75">
        <f>Informazioni_Richiedente!I40</f>
        <v>0</v>
      </c>
      <c r="W9" s="75">
        <f>Informazioni_Richiedente!F41</f>
        <v>0</v>
      </c>
      <c r="X9" s="75">
        <f>Informazioni_Richiedente!S38</f>
        <v>0</v>
      </c>
      <c r="Y9" s="75">
        <f>Informazioni_Richiedente!S39</f>
        <v>0</v>
      </c>
      <c r="Z9" s="77">
        <f>Informazioni_Richiedente!S40</f>
        <v>0</v>
      </c>
      <c r="AA9" s="75">
        <f>Informazioni_Richiedente!S41</f>
        <v>0</v>
      </c>
      <c r="AB9"/>
      <c r="AC9">
        <f>Informazioni_Richiedente!F49</f>
        <v>0</v>
      </c>
      <c r="AD9">
        <f>Informazioni_Richiedente!F50</f>
        <v>0</v>
      </c>
      <c r="AE9">
        <f>Informazioni_Richiedente!F51</f>
        <v>0</v>
      </c>
      <c r="AF9">
        <f>Informazioni_Richiedente!I51</f>
        <v>0</v>
      </c>
      <c r="AG9">
        <f>Informazioni_Richiedente!F52</f>
        <v>0</v>
      </c>
      <c r="AH9">
        <f>Informazioni_Richiedente!S49</f>
        <v>0</v>
      </c>
      <c r="AI9">
        <f>Informazioni_Richiedente!S50</f>
        <v>0</v>
      </c>
      <c r="AJ9" s="93">
        <f>Informazioni_Richiedente!S51</f>
        <v>0</v>
      </c>
      <c r="AK9">
        <f>Informazioni_Richiedente!S52</f>
        <v>0</v>
      </c>
      <c r="AL9"/>
      <c r="AM9" s="119" t="str">
        <f>'Informazioni sul progetto'!B17</f>
        <v>Descrivere qui in breve cosa si sostituisce o modifica.</v>
      </c>
      <c r="AN9" s="94" t="str">
        <f>'Informazioni sul progetto'!B105</f>
        <v>Inserire qui una breve descrizione del metodo di documentazione del consumo prima/dopo.</v>
      </c>
      <c r="AP9" s="78">
        <f>'Informazioni sul progetto'!Y42</f>
        <v>0</v>
      </c>
      <c r="AQ9" s="78">
        <f>'Informazioni sul progetto'!Y44</f>
        <v>0</v>
      </c>
      <c r="AR9" s="78">
        <f>'Informazioni sul progetto'!Y50</f>
        <v>0</v>
      </c>
      <c r="AS9" s="78">
        <f>'Informazioni sul progetto'!Y46</f>
        <v>0</v>
      </c>
      <c r="AT9" s="78">
        <f>'Informazioni sul progetto'!Y35</f>
        <v>0</v>
      </c>
      <c r="AU9" s="78" t="str">
        <f>'Informazioni sul progetto'!Y62</f>
        <v>-</v>
      </c>
      <c r="AV9" s="79"/>
      <c r="AW9" s="123">
        <v>0.3</v>
      </c>
      <c r="AX9" s="79">
        <f>'Informazioni sul progetto'!Y54</f>
        <v>0</v>
      </c>
      <c r="AY9" s="78">
        <f>'Informazioni sul progetto'!Y60</f>
        <v>0</v>
      </c>
      <c r="AZ9" s="78"/>
    </row>
  </sheetData>
  <sheetProtection algorithmName="SHA-512" hashValue="cin9pDEa8M1NpUcdRHymBzUYqBnBmDsjmz8xH5xYo9wxo/iHR4ZW6IJPO+dO4yCUNQgf1a8QU1kQZH+jECALjg==" saltValue="aB8MrbuT5jCiGZtw8Yk8Cw==" spinCount="100000" sheet="1" objects="1" scenarios="1"/>
  <mergeCells count="6">
    <mergeCell ref="AP1:AZ1"/>
    <mergeCell ref="AC1:AK1"/>
    <mergeCell ref="A1:K1"/>
    <mergeCell ref="M1:Q1"/>
    <mergeCell ref="S1:AA1"/>
    <mergeCell ref="AM1:AN1"/>
  </mergeCells>
  <hyperlinks>
    <hyperlink ref="D2" r:id="rId1" display="www.rhb.ch" xr:uid="{A2316885-8EAF-4BE9-83E3-F097986BA6DB}"/>
    <hyperlink ref="H2" r:id="rId2" display="Heinrich.Ryffel@rhb.ch" xr:uid="{6AD3E693-9622-447A-A095-9303B5EDC666}"/>
    <hyperlink ref="T2" r:id="rId3" display="www.energieingenieur.ch" xr:uid="{C9F1D8A8-06FD-4F60-AE6A-9EADAF3EF6A3}"/>
  </hyperlinks>
  <pageMargins left="0.7" right="0.7" top="0.78740157499999996" bottom="0.78740157499999996" header="0.3" footer="0.3"/>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9C71A-5E64-4E65-A25C-BFA47F571D28}">
  <sheetPr codeName="Tabelle10">
    <tabColor rgb="FF92D050"/>
    <pageSetUpPr fitToPage="1"/>
  </sheetPr>
  <dimension ref="A1:AH83"/>
  <sheetViews>
    <sheetView showGridLines="0" zoomScaleNormal="100" workbookViewId="0">
      <selection activeCell="B6" sqref="B6:B7"/>
    </sheetView>
  </sheetViews>
  <sheetFormatPr baseColWidth="10" defaultColWidth="11.453125" defaultRowHeight="12.5"/>
  <cols>
    <col min="1" max="1" width="1.54296875" style="1" customWidth="1"/>
    <col min="2" max="4" width="3.453125" style="1" customWidth="1"/>
    <col min="5" max="5" width="4.54296875" style="1" customWidth="1"/>
    <col min="6" max="11" width="3.453125" style="1" customWidth="1"/>
    <col min="12" max="12" width="7.453125" style="1" customWidth="1"/>
    <col min="13" max="13" width="3.453125" style="1" customWidth="1"/>
    <col min="14" max="14" width="4.54296875" style="1" customWidth="1"/>
    <col min="15" max="26" width="3.453125" style="1" customWidth="1"/>
    <col min="27" max="27" width="1.54296875" style="1" customWidth="1"/>
    <col min="28" max="28" width="3.453125" style="1" customWidth="1"/>
    <col min="29" max="31" width="11.453125" style="1" hidden="1" customWidth="1"/>
    <col min="32" max="16384" width="11.453125" style="1"/>
  </cols>
  <sheetData>
    <row r="1" spans="1:27" ht="13">
      <c r="B1" s="2" t="s">
        <v>824</v>
      </c>
    </row>
    <row r="2" spans="1:27">
      <c r="B2" s="17" t="s">
        <v>17</v>
      </c>
    </row>
    <row r="3" spans="1:27">
      <c r="A3" s="20"/>
      <c r="B3" s="17" t="s">
        <v>62</v>
      </c>
    </row>
    <row r="4" spans="1:27">
      <c r="A4" s="20"/>
      <c r="B4" s="17" t="s">
        <v>869</v>
      </c>
    </row>
    <row r="5" spans="1:27">
      <c r="A5" s="20"/>
      <c r="B5" s="17" t="s">
        <v>113</v>
      </c>
    </row>
    <row r="6" spans="1:27" ht="14.5">
      <c r="A6" s="20"/>
      <c r="B6" s="165" t="s">
        <v>871</v>
      </c>
    </row>
    <row r="7" spans="1:27" ht="14.5">
      <c r="A7" s="20"/>
      <c r="B7" s="165" t="s">
        <v>844</v>
      </c>
    </row>
    <row r="8" spans="1:27" ht="9" customHeight="1"/>
    <row r="9" spans="1:27" ht="9" customHeight="1"/>
    <row r="10" spans="1:27" ht="25">
      <c r="B10" s="3" t="s">
        <v>471</v>
      </c>
    </row>
    <row r="11" spans="1:27" ht="9" customHeight="1"/>
    <row r="12" spans="1:27" ht="18">
      <c r="B12" s="16" t="s">
        <v>472</v>
      </c>
    </row>
    <row r="13" spans="1:27" ht="4.5" customHeight="1"/>
    <row r="14" spans="1:27" ht="9" customHeight="1">
      <c r="A14" s="4"/>
      <c r="B14" s="5"/>
      <c r="C14" s="5"/>
      <c r="D14" s="5"/>
      <c r="E14" s="5"/>
      <c r="F14" s="5"/>
      <c r="G14" s="5"/>
      <c r="H14" s="5"/>
      <c r="I14" s="5"/>
      <c r="J14" s="5"/>
      <c r="K14" s="5"/>
      <c r="L14" s="5"/>
      <c r="M14" s="5"/>
      <c r="N14" s="5"/>
      <c r="O14" s="5"/>
      <c r="P14" s="5"/>
      <c r="Q14" s="5"/>
      <c r="R14" s="5"/>
      <c r="S14" s="5"/>
      <c r="T14" s="5"/>
      <c r="U14" s="5"/>
      <c r="V14" s="5"/>
      <c r="W14" s="5"/>
      <c r="X14" s="5"/>
      <c r="Y14" s="5"/>
      <c r="Z14" s="5"/>
      <c r="AA14" s="6"/>
    </row>
    <row r="15" spans="1:27" ht="13.5" customHeight="1">
      <c r="A15" s="7"/>
      <c r="B15" s="8" t="s">
        <v>473</v>
      </c>
      <c r="C15" s="8"/>
      <c r="D15" s="8"/>
      <c r="E15" s="8"/>
      <c r="F15" s="8"/>
      <c r="G15" s="8"/>
      <c r="H15" s="8"/>
      <c r="I15" s="8"/>
      <c r="J15" s="8"/>
      <c r="K15" s="8"/>
      <c r="L15" s="8"/>
      <c r="M15" s="8"/>
      <c r="N15" s="8"/>
      <c r="O15" s="8" t="s">
        <v>474</v>
      </c>
      <c r="P15" s="8"/>
      <c r="Q15" s="8"/>
      <c r="R15" s="8"/>
      <c r="S15" s="8"/>
      <c r="T15" s="8"/>
      <c r="U15" s="8"/>
      <c r="V15" s="8"/>
      <c r="W15" s="8"/>
      <c r="X15" s="8"/>
      <c r="Y15" s="8"/>
      <c r="Z15" s="8"/>
      <c r="AA15" s="9"/>
    </row>
    <row r="16" spans="1:27" ht="4.5" customHeight="1">
      <c r="A16" s="7"/>
      <c r="B16" s="10"/>
      <c r="O16" s="11"/>
      <c r="P16" s="11"/>
      <c r="Q16" s="11"/>
      <c r="U16" s="11"/>
      <c r="V16" s="11"/>
      <c r="W16" s="11"/>
      <c r="AA16" s="9"/>
    </row>
    <row r="17" spans="1:29" ht="15" customHeight="1">
      <c r="A17" s="7"/>
      <c r="B17" s="1" t="s">
        <v>475</v>
      </c>
      <c r="F17" s="512"/>
      <c r="G17" s="512"/>
      <c r="H17" s="512"/>
      <c r="I17" s="512"/>
      <c r="J17" s="512"/>
      <c r="K17" s="512"/>
      <c r="L17" s="512"/>
      <c r="M17" s="512"/>
      <c r="O17" s="1" t="s">
        <v>476</v>
      </c>
      <c r="S17" s="513"/>
      <c r="T17" s="513"/>
      <c r="U17" s="513"/>
      <c r="V17" s="513"/>
      <c r="W17" s="513"/>
      <c r="X17" s="513"/>
      <c r="Y17" s="513"/>
      <c r="Z17" s="513"/>
      <c r="AA17" s="9"/>
    </row>
    <row r="18" spans="1:29" ht="15" customHeight="1">
      <c r="A18" s="7"/>
      <c r="B18" s="1" t="s">
        <v>477</v>
      </c>
      <c r="F18" s="514"/>
      <c r="G18" s="514"/>
      <c r="H18" s="514"/>
      <c r="I18" s="514"/>
      <c r="J18" s="514"/>
      <c r="K18" s="514"/>
      <c r="L18" s="514"/>
      <c r="M18" s="514"/>
      <c r="O18" s="1" t="s">
        <v>478</v>
      </c>
      <c r="S18" s="515"/>
      <c r="T18" s="515"/>
      <c r="U18" s="515"/>
      <c r="V18" s="515"/>
      <c r="W18" s="515"/>
      <c r="X18" s="515"/>
      <c r="Y18" s="515"/>
      <c r="Z18" s="515"/>
      <c r="AA18" s="9"/>
      <c r="AC18" s="1" t="s">
        <v>7</v>
      </c>
    </row>
    <row r="19" spans="1:29" ht="15" customHeight="1">
      <c r="A19" s="7"/>
      <c r="B19" s="1" t="s">
        <v>479</v>
      </c>
      <c r="F19" s="514"/>
      <c r="G19" s="514"/>
      <c r="H19" s="514"/>
      <c r="I19" s="514"/>
      <c r="J19" s="514"/>
      <c r="K19" s="514"/>
      <c r="L19" s="514"/>
      <c r="M19" s="514"/>
      <c r="O19" s="1" t="s">
        <v>480</v>
      </c>
      <c r="S19" s="515"/>
      <c r="T19" s="515"/>
      <c r="U19" s="515"/>
      <c r="V19" s="515"/>
      <c r="W19" s="515"/>
      <c r="X19" s="515"/>
      <c r="Y19" s="515"/>
      <c r="Z19" s="515"/>
      <c r="AA19" s="9"/>
      <c r="AC19" s="1" t="s">
        <v>10</v>
      </c>
    </row>
    <row r="20" spans="1:29" ht="15" customHeight="1">
      <c r="A20" s="7"/>
      <c r="B20" s="1" t="s">
        <v>481</v>
      </c>
      <c r="F20" s="515"/>
      <c r="G20" s="515"/>
      <c r="H20" s="146"/>
      <c r="I20" s="515"/>
      <c r="J20" s="515"/>
      <c r="K20" s="515"/>
      <c r="L20" s="515"/>
      <c r="M20" s="515"/>
      <c r="O20" s="1" t="s">
        <v>482</v>
      </c>
      <c r="S20" s="516"/>
      <c r="T20" s="516"/>
      <c r="U20" s="516"/>
      <c r="V20" s="516"/>
      <c r="W20" s="516"/>
      <c r="X20" s="516"/>
      <c r="Y20" s="516"/>
      <c r="Z20" s="516"/>
      <c r="AA20" s="9"/>
      <c r="AC20" s="1" t="s">
        <v>13</v>
      </c>
    </row>
    <row r="21" spans="1:29" ht="15" customHeight="1">
      <c r="A21" s="7"/>
      <c r="B21" s="1" t="s">
        <v>483</v>
      </c>
      <c r="F21" s="517"/>
      <c r="G21" s="515"/>
      <c r="H21" s="515"/>
      <c r="I21" s="515"/>
      <c r="J21" s="515"/>
      <c r="K21" s="515"/>
      <c r="L21" s="515"/>
      <c r="M21" s="515"/>
      <c r="O21" s="1" t="s">
        <v>484</v>
      </c>
      <c r="S21" s="517"/>
      <c r="T21" s="515"/>
      <c r="U21" s="515"/>
      <c r="V21" s="515"/>
      <c r="W21" s="515"/>
      <c r="X21" s="515"/>
      <c r="Y21" s="515"/>
      <c r="Z21" s="515"/>
      <c r="AA21" s="9"/>
      <c r="AC21" s="1" t="s">
        <v>16</v>
      </c>
    </row>
    <row r="22" spans="1:29" ht="9"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row>
    <row r="23" spans="1:29" ht="9" customHeight="1"/>
    <row r="24" spans="1:29" ht="20">
      <c r="A24" s="15"/>
      <c r="B24" s="16" t="s">
        <v>485</v>
      </c>
    </row>
    <row r="25" spans="1:29" ht="4.5" customHeight="1"/>
    <row r="26" spans="1:29" ht="9" customHeight="1" thickBot="1">
      <c r="A26" s="4"/>
      <c r="B26" s="5"/>
      <c r="C26" s="5"/>
      <c r="D26" s="5"/>
      <c r="E26" s="5"/>
      <c r="F26" s="5"/>
      <c r="G26" s="5"/>
      <c r="H26" s="5"/>
      <c r="I26" s="5"/>
      <c r="J26" s="5"/>
      <c r="K26" s="5"/>
      <c r="L26" s="5"/>
      <c r="M26" s="5"/>
      <c r="N26" s="5"/>
      <c r="O26" s="5"/>
      <c r="P26" s="5"/>
      <c r="Q26" s="5"/>
      <c r="R26" s="5"/>
      <c r="S26" s="5"/>
      <c r="T26" s="5"/>
      <c r="U26" s="5"/>
      <c r="V26" s="5"/>
      <c r="W26" s="5"/>
      <c r="X26" s="5"/>
      <c r="Y26" s="5"/>
      <c r="Z26" s="5"/>
      <c r="AA26" s="6"/>
    </row>
    <row r="27" spans="1:29" ht="15" customHeight="1" thickBot="1">
      <c r="A27" s="7"/>
      <c r="B27" s="1" t="s">
        <v>486</v>
      </c>
      <c r="F27" s="8"/>
      <c r="G27" s="8"/>
      <c r="H27" s="8"/>
      <c r="I27" s="8"/>
      <c r="J27" s="8"/>
      <c r="K27" s="8"/>
      <c r="L27" s="8"/>
      <c r="O27" s="26"/>
      <c r="S27" s="8"/>
      <c r="T27" s="8"/>
      <c r="U27" s="8"/>
      <c r="V27" s="8"/>
      <c r="W27" s="8"/>
      <c r="X27" s="8"/>
      <c r="Y27" s="8"/>
      <c r="Z27" s="8"/>
      <c r="AA27" s="9"/>
    </row>
    <row r="28" spans="1:29" ht="4.5" customHeight="1">
      <c r="A28" s="7"/>
      <c r="B28" s="10"/>
      <c r="O28" s="11"/>
      <c r="P28" s="11"/>
      <c r="Q28" s="11"/>
      <c r="U28" s="11"/>
      <c r="V28" s="11"/>
      <c r="W28" s="11"/>
      <c r="AA28" s="9"/>
    </row>
    <row r="29" spans="1:29" ht="15" customHeight="1">
      <c r="A29" s="7"/>
      <c r="B29" s="1" t="s">
        <v>487</v>
      </c>
      <c r="F29" s="512"/>
      <c r="G29" s="512"/>
      <c r="H29" s="512"/>
      <c r="I29" s="512"/>
      <c r="J29" s="512"/>
      <c r="K29" s="512"/>
      <c r="L29" s="512"/>
      <c r="M29" s="512"/>
      <c r="O29" s="1" t="s">
        <v>488</v>
      </c>
      <c r="S29" s="513"/>
      <c r="T29" s="513"/>
      <c r="U29" s="513"/>
      <c r="V29" s="513"/>
      <c r="W29" s="513"/>
      <c r="X29" s="513"/>
      <c r="Y29" s="513"/>
      <c r="Z29" s="513"/>
      <c r="AA29" s="9"/>
    </row>
    <row r="30" spans="1:29" ht="15" customHeight="1">
      <c r="A30" s="7"/>
      <c r="B30" s="1" t="s">
        <v>481</v>
      </c>
      <c r="F30" s="515"/>
      <c r="G30" s="515"/>
      <c r="H30" s="147"/>
      <c r="I30" s="515"/>
      <c r="J30" s="515"/>
      <c r="K30" s="515"/>
      <c r="L30" s="515"/>
      <c r="M30" s="515"/>
      <c r="AA30" s="9"/>
      <c r="AC30" s="1" t="s">
        <v>13</v>
      </c>
    </row>
    <row r="31" spans="1:29" ht="9"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4"/>
    </row>
    <row r="32" spans="1:29" ht="9" customHeight="1"/>
    <row r="33" spans="1:29" ht="18">
      <c r="B33" s="16" t="s">
        <v>857</v>
      </c>
    </row>
    <row r="34" spans="1:29" ht="4.5" customHeight="1"/>
    <row r="35" spans="1:29" ht="9" customHeight="1">
      <c r="A35" s="4"/>
      <c r="B35" s="5"/>
      <c r="C35" s="5"/>
      <c r="D35" s="5"/>
      <c r="E35" s="5"/>
      <c r="F35" s="5"/>
      <c r="G35" s="5"/>
      <c r="H35" s="5"/>
      <c r="I35" s="5"/>
      <c r="J35" s="5"/>
      <c r="K35" s="5"/>
      <c r="L35" s="5"/>
      <c r="M35" s="5"/>
      <c r="N35" s="5"/>
      <c r="O35" s="5"/>
      <c r="P35" s="5"/>
      <c r="Q35" s="5"/>
      <c r="R35" s="5"/>
      <c r="S35" s="5"/>
      <c r="T35" s="5"/>
      <c r="U35" s="5"/>
      <c r="V35" s="5"/>
      <c r="W35" s="5"/>
      <c r="X35" s="5"/>
      <c r="Y35" s="5"/>
      <c r="Z35" s="5"/>
      <c r="AA35" s="6"/>
    </row>
    <row r="36" spans="1:29" ht="13.5" customHeight="1">
      <c r="A36" s="7"/>
      <c r="B36" s="8" t="s">
        <v>473</v>
      </c>
      <c r="C36" s="8"/>
      <c r="D36" s="8"/>
      <c r="E36" s="8"/>
      <c r="F36" s="8"/>
      <c r="G36" s="8"/>
      <c r="H36" s="8"/>
      <c r="I36" s="8"/>
      <c r="J36" s="8"/>
      <c r="K36" s="8"/>
      <c r="L36" s="8"/>
      <c r="M36" s="8"/>
      <c r="N36" s="8"/>
      <c r="O36" s="8" t="s">
        <v>474</v>
      </c>
      <c r="P36" s="8"/>
      <c r="Q36" s="8"/>
      <c r="R36" s="8"/>
      <c r="S36" s="8"/>
      <c r="T36" s="8"/>
      <c r="U36" s="8"/>
      <c r="V36" s="8"/>
      <c r="W36" s="8"/>
      <c r="X36" s="8"/>
      <c r="Y36" s="8"/>
      <c r="Z36" s="8"/>
      <c r="AA36" s="9"/>
    </row>
    <row r="37" spans="1:29" ht="4.5" customHeight="1">
      <c r="A37" s="7"/>
      <c r="B37" s="10"/>
      <c r="O37" s="11"/>
      <c r="P37" s="11"/>
      <c r="Q37" s="11"/>
      <c r="U37" s="11"/>
      <c r="V37" s="11"/>
      <c r="W37" s="11"/>
      <c r="AA37" s="9"/>
    </row>
    <row r="38" spans="1:29" ht="15" customHeight="1">
      <c r="A38" s="7"/>
      <c r="B38" s="1" t="s">
        <v>475</v>
      </c>
      <c r="F38" s="513"/>
      <c r="G38" s="513"/>
      <c r="H38" s="513"/>
      <c r="I38" s="513"/>
      <c r="J38" s="513"/>
      <c r="K38" s="513"/>
      <c r="L38" s="513"/>
      <c r="M38" s="513"/>
      <c r="O38" s="1" t="s">
        <v>476</v>
      </c>
      <c r="S38" s="513"/>
      <c r="T38" s="513"/>
      <c r="U38" s="513"/>
      <c r="V38" s="513"/>
      <c r="W38" s="513"/>
      <c r="X38" s="513"/>
      <c r="Y38" s="513"/>
      <c r="Z38" s="513"/>
      <c r="AA38" s="9"/>
    </row>
    <row r="39" spans="1:29" ht="15" customHeight="1">
      <c r="A39" s="7"/>
      <c r="B39" s="1" t="s">
        <v>479</v>
      </c>
      <c r="F39" s="515"/>
      <c r="G39" s="515"/>
      <c r="H39" s="515"/>
      <c r="I39" s="515"/>
      <c r="J39" s="515"/>
      <c r="K39" s="515"/>
      <c r="L39" s="515"/>
      <c r="M39" s="515"/>
      <c r="O39" s="1" t="s">
        <v>478</v>
      </c>
      <c r="S39" s="515"/>
      <c r="T39" s="515"/>
      <c r="U39" s="515"/>
      <c r="V39" s="515"/>
      <c r="W39" s="515"/>
      <c r="X39" s="515"/>
      <c r="Y39" s="515"/>
      <c r="Z39" s="515"/>
      <c r="AA39" s="9"/>
      <c r="AC39" s="1" t="s">
        <v>7</v>
      </c>
    </row>
    <row r="40" spans="1:29" ht="15" customHeight="1">
      <c r="A40" s="7"/>
      <c r="B40" s="1" t="s">
        <v>481</v>
      </c>
      <c r="F40" s="515"/>
      <c r="G40" s="515"/>
      <c r="H40" s="148"/>
      <c r="I40" s="515"/>
      <c r="J40" s="515"/>
      <c r="K40" s="515"/>
      <c r="L40" s="515"/>
      <c r="M40" s="515"/>
      <c r="O40" s="1" t="s">
        <v>482</v>
      </c>
      <c r="S40" s="516"/>
      <c r="T40" s="516"/>
      <c r="U40" s="516"/>
      <c r="V40" s="516"/>
      <c r="W40" s="516"/>
      <c r="X40" s="516"/>
      <c r="Y40" s="516"/>
      <c r="Z40" s="516"/>
      <c r="AA40" s="9"/>
      <c r="AC40" s="1" t="s">
        <v>10</v>
      </c>
    </row>
    <row r="41" spans="1:29" ht="15" customHeight="1">
      <c r="A41" s="7"/>
      <c r="B41" s="1" t="s">
        <v>483</v>
      </c>
      <c r="F41" s="517"/>
      <c r="G41" s="515"/>
      <c r="H41" s="515"/>
      <c r="I41" s="515"/>
      <c r="J41" s="515"/>
      <c r="K41" s="515"/>
      <c r="L41" s="515"/>
      <c r="M41" s="515"/>
      <c r="O41" s="1" t="s">
        <v>484</v>
      </c>
      <c r="S41" s="517"/>
      <c r="T41" s="515"/>
      <c r="U41" s="515"/>
      <c r="V41" s="515"/>
      <c r="W41" s="515"/>
      <c r="X41" s="515"/>
      <c r="Y41" s="515"/>
      <c r="Z41" s="515"/>
      <c r="AA41" s="9"/>
      <c r="AC41" s="1" t="s">
        <v>13</v>
      </c>
    </row>
    <row r="42" spans="1:29" ht="9"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4"/>
    </row>
    <row r="43" spans="1:29" ht="9" customHeight="1"/>
    <row r="44" spans="1:29" ht="18">
      <c r="B44" s="16" t="s">
        <v>489</v>
      </c>
    </row>
    <row r="45" spans="1:29" ht="4.5" customHeight="1"/>
    <row r="46" spans="1:29" ht="9" customHeight="1">
      <c r="A46" s="4"/>
      <c r="B46" s="5"/>
      <c r="C46" s="5"/>
      <c r="D46" s="5"/>
      <c r="E46" s="5"/>
      <c r="F46" s="5"/>
      <c r="G46" s="5"/>
      <c r="H46" s="5"/>
      <c r="I46" s="5"/>
      <c r="J46" s="5"/>
      <c r="K46" s="5"/>
      <c r="L46" s="5"/>
      <c r="M46" s="5"/>
      <c r="N46" s="5"/>
      <c r="O46" s="5"/>
      <c r="P46" s="5"/>
      <c r="Q46" s="5"/>
      <c r="R46" s="5"/>
      <c r="S46" s="5"/>
      <c r="T46" s="5"/>
      <c r="U46" s="5"/>
      <c r="V46" s="5"/>
      <c r="W46" s="5"/>
      <c r="X46" s="5"/>
      <c r="Y46" s="5"/>
      <c r="Z46" s="5"/>
      <c r="AA46" s="6"/>
    </row>
    <row r="47" spans="1:29" ht="13.5" customHeight="1">
      <c r="A47" s="7"/>
      <c r="B47" s="8" t="s">
        <v>473</v>
      </c>
      <c r="C47" s="8"/>
      <c r="D47" s="8"/>
      <c r="E47" s="8"/>
      <c r="F47" s="8"/>
      <c r="G47" s="8"/>
      <c r="H47" s="8"/>
      <c r="I47" s="8"/>
      <c r="J47" s="8"/>
      <c r="K47" s="8"/>
      <c r="L47" s="8"/>
      <c r="M47" s="8"/>
      <c r="N47" s="8"/>
      <c r="O47" s="8" t="s">
        <v>474</v>
      </c>
      <c r="P47" s="8"/>
      <c r="Q47" s="8"/>
      <c r="R47" s="8"/>
      <c r="S47" s="8"/>
      <c r="T47" s="8"/>
      <c r="U47" s="8"/>
      <c r="V47" s="8"/>
      <c r="W47" s="8"/>
      <c r="X47" s="8"/>
      <c r="Y47" s="8"/>
      <c r="Z47" s="8"/>
      <c r="AA47" s="9"/>
    </row>
    <row r="48" spans="1:29" ht="4.5" customHeight="1">
      <c r="A48" s="7"/>
      <c r="B48" s="10"/>
      <c r="O48" s="11"/>
      <c r="P48" s="11"/>
      <c r="Q48" s="11"/>
      <c r="U48" s="11"/>
      <c r="V48" s="11"/>
      <c r="W48" s="11"/>
      <c r="AA48" s="9"/>
    </row>
    <row r="49" spans="1:34" ht="15" customHeight="1">
      <c r="A49" s="7"/>
      <c r="B49" s="1" t="s">
        <v>475</v>
      </c>
      <c r="F49" s="513"/>
      <c r="G49" s="513"/>
      <c r="H49" s="513"/>
      <c r="I49" s="513"/>
      <c r="J49" s="513"/>
      <c r="K49" s="513"/>
      <c r="L49" s="513"/>
      <c r="M49" s="513"/>
      <c r="O49" s="1" t="s">
        <v>476</v>
      </c>
      <c r="S49" s="513"/>
      <c r="T49" s="513"/>
      <c r="U49" s="513"/>
      <c r="V49" s="513"/>
      <c r="W49" s="513"/>
      <c r="X49" s="513"/>
      <c r="Y49" s="513"/>
      <c r="Z49" s="513"/>
      <c r="AA49" s="9"/>
    </row>
    <row r="50" spans="1:34" ht="15" customHeight="1">
      <c r="A50" s="7"/>
      <c r="B50" s="1" t="s">
        <v>479</v>
      </c>
      <c r="F50" s="515"/>
      <c r="G50" s="515"/>
      <c r="H50" s="515"/>
      <c r="I50" s="515"/>
      <c r="J50" s="515"/>
      <c r="K50" s="515"/>
      <c r="L50" s="515"/>
      <c r="M50" s="515"/>
      <c r="O50" s="1" t="s">
        <v>478</v>
      </c>
      <c r="S50" s="515"/>
      <c r="T50" s="515"/>
      <c r="U50" s="515"/>
      <c r="V50" s="515"/>
      <c r="W50" s="515"/>
      <c r="X50" s="515"/>
      <c r="Y50" s="515"/>
      <c r="Z50" s="515"/>
      <c r="AA50" s="9"/>
      <c r="AC50" s="1" t="s">
        <v>7</v>
      </c>
    </row>
    <row r="51" spans="1:34" ht="15" customHeight="1">
      <c r="A51" s="7"/>
      <c r="B51" s="1" t="s">
        <v>481</v>
      </c>
      <c r="F51" s="515"/>
      <c r="G51" s="515"/>
      <c r="H51" s="148"/>
      <c r="I51" s="515"/>
      <c r="J51" s="515"/>
      <c r="K51" s="515"/>
      <c r="L51" s="515"/>
      <c r="M51" s="515"/>
      <c r="O51" s="1" t="s">
        <v>482</v>
      </c>
      <c r="S51" s="516"/>
      <c r="T51" s="516"/>
      <c r="U51" s="516"/>
      <c r="V51" s="516"/>
      <c r="W51" s="516"/>
      <c r="X51" s="516"/>
      <c r="Y51" s="516"/>
      <c r="Z51" s="516"/>
      <c r="AA51" s="9"/>
      <c r="AC51" s="1" t="s">
        <v>10</v>
      </c>
    </row>
    <row r="52" spans="1:34" ht="15" customHeight="1">
      <c r="A52" s="7"/>
      <c r="B52" s="1" t="s">
        <v>483</v>
      </c>
      <c r="F52" s="517"/>
      <c r="G52" s="515"/>
      <c r="H52" s="515"/>
      <c r="I52" s="515"/>
      <c r="J52" s="515"/>
      <c r="K52" s="515"/>
      <c r="L52" s="515"/>
      <c r="M52" s="515"/>
      <c r="O52" s="1" t="s">
        <v>484</v>
      </c>
      <c r="S52" s="517"/>
      <c r="T52" s="515"/>
      <c r="U52" s="515"/>
      <c r="V52" s="515"/>
      <c r="W52" s="515"/>
      <c r="X52" s="515"/>
      <c r="Y52" s="515"/>
      <c r="Z52" s="515"/>
      <c r="AA52" s="9"/>
      <c r="AC52" s="1" t="s">
        <v>13</v>
      </c>
    </row>
    <row r="53" spans="1:34" ht="9" customHeight="1">
      <c r="A53" s="12"/>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4"/>
      <c r="AH53" s="18"/>
    </row>
    <row r="54" spans="1:34" ht="9" customHeight="1"/>
    <row r="55" spans="1:34" ht="18" hidden="1">
      <c r="B55" s="16" t="s">
        <v>21</v>
      </c>
    </row>
    <row r="56" spans="1:34" ht="4.5" hidden="1" customHeight="1"/>
    <row r="57" spans="1:34" ht="9" hidden="1" customHeight="1">
      <c r="A57" s="4"/>
      <c r="B57" s="5"/>
      <c r="C57" s="5"/>
      <c r="D57" s="5"/>
      <c r="E57" s="5"/>
      <c r="F57" s="5"/>
      <c r="G57" s="5"/>
      <c r="H57" s="5"/>
      <c r="I57" s="5"/>
      <c r="J57" s="5"/>
      <c r="K57" s="5"/>
      <c r="L57" s="5"/>
      <c r="M57" s="5"/>
      <c r="N57" s="5"/>
      <c r="O57" s="5"/>
      <c r="P57" s="5"/>
      <c r="Q57" s="5"/>
      <c r="R57" s="5"/>
      <c r="S57" s="5"/>
      <c r="T57" s="5"/>
      <c r="U57" s="5"/>
      <c r="V57" s="5"/>
      <c r="W57" s="5"/>
      <c r="X57" s="5"/>
      <c r="Y57" s="5"/>
      <c r="Z57" s="5"/>
      <c r="AA57" s="6"/>
    </row>
    <row r="58" spans="1:34" ht="14.25" hidden="1" customHeight="1">
      <c r="A58" s="7"/>
      <c r="B58" s="46"/>
      <c r="C58" s="519" t="s">
        <v>22</v>
      </c>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9"/>
    </row>
    <row r="59" spans="1:34" ht="14.25" hidden="1" customHeight="1">
      <c r="A59" s="7"/>
      <c r="B59" s="19"/>
      <c r="C59" s="518" t="s">
        <v>23</v>
      </c>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9"/>
    </row>
    <row r="60" spans="1:34" ht="14.25" hidden="1" customHeight="1">
      <c r="A60" s="7"/>
      <c r="B60" s="19"/>
      <c r="C60" s="518" t="s">
        <v>24</v>
      </c>
      <c r="D60" s="518"/>
      <c r="E60" s="518"/>
      <c r="F60" s="518"/>
      <c r="G60" s="518"/>
      <c r="H60" s="518"/>
      <c r="I60" s="518"/>
      <c r="J60" s="518"/>
      <c r="K60" s="518"/>
      <c r="L60" s="518"/>
      <c r="M60" s="518"/>
      <c r="N60" s="518"/>
      <c r="O60" s="518"/>
      <c r="P60" s="518"/>
      <c r="Q60" s="518"/>
      <c r="R60" s="518"/>
      <c r="S60" s="518"/>
      <c r="T60" s="518"/>
      <c r="U60" s="518"/>
      <c r="V60" s="518"/>
      <c r="W60" s="518"/>
      <c r="X60" s="518"/>
      <c r="Y60" s="518"/>
      <c r="Z60" s="518"/>
      <c r="AA60" s="9"/>
    </row>
    <row r="61" spans="1:34" ht="4.5" hidden="1" customHeight="1">
      <c r="A61" s="7"/>
      <c r="B61" s="10"/>
      <c r="O61" s="11"/>
      <c r="P61" s="11"/>
      <c r="Q61" s="11"/>
      <c r="U61" s="11"/>
      <c r="V61" s="11"/>
      <c r="W61" s="11"/>
      <c r="AA61" s="9"/>
    </row>
    <row r="62" spans="1:34" ht="14.25" hidden="1" customHeight="1">
      <c r="A62" s="7"/>
      <c r="B62" s="46"/>
      <c r="C62" s="518" t="s">
        <v>25</v>
      </c>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9"/>
    </row>
    <row r="63" spans="1:34" ht="4.5" hidden="1" customHeight="1">
      <c r="A63" s="7"/>
      <c r="B63" s="10"/>
      <c r="O63" s="11"/>
      <c r="P63" s="11"/>
      <c r="Q63" s="11"/>
      <c r="U63" s="11"/>
      <c r="V63" s="11"/>
      <c r="W63" s="11"/>
      <c r="AA63" s="9"/>
    </row>
    <row r="64" spans="1:34" ht="14.25" hidden="1" customHeight="1">
      <c r="A64" s="7"/>
      <c r="B64" s="46"/>
      <c r="C64" s="518" t="s">
        <v>26</v>
      </c>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9"/>
    </row>
    <row r="65" spans="1:27" ht="4.5" hidden="1" customHeight="1">
      <c r="A65" s="7"/>
      <c r="B65" s="10"/>
      <c r="O65" s="11"/>
      <c r="P65" s="11"/>
      <c r="Q65" s="11"/>
      <c r="U65" s="11"/>
      <c r="V65" s="11"/>
      <c r="W65" s="11"/>
      <c r="AA65" s="9"/>
    </row>
    <row r="66" spans="1:27" ht="14.25" hidden="1" customHeight="1">
      <c r="A66" s="7"/>
      <c r="B66" s="46"/>
      <c r="C66" s="518" t="s">
        <v>27</v>
      </c>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9"/>
    </row>
    <row r="67" spans="1:27" ht="4.5" hidden="1" customHeight="1">
      <c r="A67" s="7"/>
      <c r="B67" s="10"/>
      <c r="O67" s="11"/>
      <c r="P67" s="11"/>
      <c r="Q67" s="11"/>
      <c r="U67" s="11"/>
      <c r="V67" s="11"/>
      <c r="W67" s="11"/>
      <c r="AA67" s="9"/>
    </row>
    <row r="68" spans="1:27" ht="14.25" hidden="1" customHeight="1">
      <c r="A68" s="7"/>
      <c r="B68" s="46"/>
      <c r="C68" s="518" t="s">
        <v>28</v>
      </c>
      <c r="D68" s="518"/>
      <c r="E68" s="518"/>
      <c r="F68" s="518"/>
      <c r="G68" s="518"/>
      <c r="H68" s="518"/>
      <c r="I68" s="518"/>
      <c r="J68" s="518"/>
      <c r="K68" s="518"/>
      <c r="L68" s="518"/>
      <c r="M68" s="518"/>
      <c r="N68" s="518"/>
      <c r="O68" s="518"/>
      <c r="P68" s="518"/>
      <c r="Q68" s="518"/>
      <c r="R68" s="518"/>
      <c r="S68" s="518"/>
      <c r="T68" s="518"/>
      <c r="U68" s="518"/>
      <c r="V68" s="518"/>
      <c r="W68" s="518"/>
      <c r="X68" s="518"/>
      <c r="Y68" s="518"/>
      <c r="Z68" s="518"/>
      <c r="AA68" s="9"/>
    </row>
    <row r="69" spans="1:27" ht="4.5" hidden="1" customHeight="1">
      <c r="A69" s="7"/>
      <c r="B69" s="10"/>
      <c r="O69" s="11"/>
      <c r="P69" s="11"/>
      <c r="Q69" s="11"/>
      <c r="U69" s="11"/>
      <c r="V69" s="11"/>
      <c r="W69" s="11"/>
      <c r="AA69" s="9"/>
    </row>
    <row r="70" spans="1:27" ht="14.25" hidden="1" customHeight="1">
      <c r="A70" s="7"/>
      <c r="B70" s="46"/>
      <c r="C70" s="518" t="s">
        <v>29</v>
      </c>
      <c r="D70" s="518"/>
      <c r="E70" s="518"/>
      <c r="F70" s="518"/>
      <c r="G70" s="518"/>
      <c r="H70" s="518"/>
      <c r="I70" s="518"/>
      <c r="J70" s="518"/>
      <c r="K70" s="518"/>
      <c r="L70" s="518"/>
      <c r="M70" s="518"/>
      <c r="N70" s="518"/>
      <c r="O70" s="518"/>
      <c r="P70" s="518"/>
      <c r="Q70" s="518"/>
      <c r="R70" s="518"/>
      <c r="S70" s="518"/>
      <c r="T70" s="518"/>
      <c r="U70" s="518"/>
      <c r="V70" s="518"/>
      <c r="W70" s="518"/>
      <c r="X70" s="518"/>
      <c r="Y70" s="518"/>
      <c r="Z70" s="518"/>
      <c r="AA70" s="9"/>
    </row>
    <row r="71" spans="1:27" ht="14.25" hidden="1" customHeight="1">
      <c r="A71" s="7"/>
      <c r="B71" s="19"/>
      <c r="C71" s="518" t="s">
        <v>30</v>
      </c>
      <c r="D71" s="518"/>
      <c r="E71" s="518"/>
      <c r="F71" s="518"/>
      <c r="G71" s="518"/>
      <c r="H71" s="518"/>
      <c r="I71" s="518"/>
      <c r="J71" s="518"/>
      <c r="K71" s="518"/>
      <c r="L71" s="518"/>
      <c r="M71" s="518"/>
      <c r="N71" s="518"/>
      <c r="O71" s="518"/>
      <c r="P71" s="518"/>
      <c r="Q71" s="518"/>
      <c r="R71" s="518"/>
      <c r="S71" s="518"/>
      <c r="T71" s="518"/>
      <c r="U71" s="518"/>
      <c r="V71" s="518"/>
      <c r="W71" s="518"/>
      <c r="X71" s="518"/>
      <c r="Y71" s="518"/>
      <c r="Z71" s="518"/>
      <c r="AA71" s="9"/>
    </row>
    <row r="72" spans="1:27" ht="4.5" hidden="1" customHeight="1">
      <c r="A72" s="7"/>
      <c r="B72" s="10"/>
      <c r="O72" s="11"/>
      <c r="P72" s="11"/>
      <c r="Q72" s="11"/>
      <c r="U72" s="11"/>
      <c r="V72" s="11"/>
      <c r="W72" s="11"/>
      <c r="AA72" s="9"/>
    </row>
    <row r="73" spans="1:27" ht="14.25" hidden="1" customHeight="1">
      <c r="A73" s="7"/>
      <c r="B73" s="46"/>
      <c r="C73" s="518" t="s">
        <v>31</v>
      </c>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9"/>
    </row>
    <row r="74" spans="1:27" ht="14.25" hidden="1" customHeight="1">
      <c r="A74" s="7"/>
      <c r="B74" s="19"/>
      <c r="C74" s="518" t="s">
        <v>32</v>
      </c>
      <c r="D74" s="518"/>
      <c r="E74" s="518"/>
      <c r="F74" s="518"/>
      <c r="G74" s="518"/>
      <c r="H74" s="518"/>
      <c r="I74" s="518"/>
      <c r="J74" s="518"/>
      <c r="K74" s="518"/>
      <c r="L74" s="518"/>
      <c r="M74" s="518"/>
      <c r="N74" s="518"/>
      <c r="O74" s="518"/>
      <c r="P74" s="518"/>
      <c r="Q74" s="518"/>
      <c r="R74" s="518"/>
      <c r="S74" s="518"/>
      <c r="T74" s="518"/>
      <c r="U74" s="518"/>
      <c r="V74" s="518"/>
      <c r="W74" s="518"/>
      <c r="X74" s="518"/>
      <c r="Y74" s="518"/>
      <c r="Z74" s="518"/>
      <c r="AA74" s="9"/>
    </row>
    <row r="75" spans="1:27" ht="4.5" hidden="1" customHeight="1">
      <c r="A75" s="7"/>
      <c r="B75" s="10"/>
      <c r="O75" s="11"/>
      <c r="P75" s="11"/>
      <c r="Q75" s="11"/>
      <c r="U75" s="11"/>
      <c r="V75" s="11"/>
      <c r="W75" s="11"/>
      <c r="AA75" s="9"/>
    </row>
    <row r="76" spans="1:27" ht="14.25" hidden="1" customHeight="1">
      <c r="A76" s="7"/>
      <c r="B76" s="46"/>
      <c r="C76" s="518" t="s">
        <v>33</v>
      </c>
      <c r="D76" s="518"/>
      <c r="E76" s="518"/>
      <c r="F76" s="518"/>
      <c r="G76" s="518"/>
      <c r="H76" s="518"/>
      <c r="I76" s="518"/>
      <c r="J76" s="518"/>
      <c r="K76" s="518"/>
      <c r="L76" s="518"/>
      <c r="M76" s="518"/>
      <c r="N76" s="518"/>
      <c r="O76" s="518"/>
      <c r="P76" s="518"/>
      <c r="Q76" s="518"/>
      <c r="R76" s="518"/>
      <c r="S76" s="518"/>
      <c r="T76" s="518"/>
      <c r="U76" s="518"/>
      <c r="V76" s="518"/>
      <c r="W76" s="518"/>
      <c r="X76" s="518"/>
      <c r="Y76" s="518"/>
      <c r="Z76" s="518"/>
      <c r="AA76" s="9"/>
    </row>
    <row r="77" spans="1:27" ht="4.5" hidden="1" customHeight="1">
      <c r="A77" s="7"/>
      <c r="B77" s="10"/>
      <c r="O77" s="11"/>
      <c r="P77" s="11"/>
      <c r="Q77" s="11"/>
      <c r="U77" s="11"/>
      <c r="V77" s="11"/>
      <c r="W77" s="11"/>
      <c r="AA77" s="9"/>
    </row>
    <row r="78" spans="1:27" ht="14.25" hidden="1" customHeight="1">
      <c r="A78" s="7"/>
      <c r="B78" s="46"/>
      <c r="C78" s="518" t="s">
        <v>34</v>
      </c>
      <c r="D78" s="518"/>
      <c r="E78" s="518"/>
      <c r="F78" s="518"/>
      <c r="G78" s="518"/>
      <c r="H78" s="518"/>
      <c r="I78" s="518"/>
      <c r="J78" s="518"/>
      <c r="K78" s="518"/>
      <c r="L78" s="518"/>
      <c r="M78" s="518"/>
      <c r="N78" s="518"/>
      <c r="O78" s="518"/>
      <c r="P78" s="518"/>
      <c r="Q78" s="518"/>
      <c r="R78" s="518"/>
      <c r="S78" s="518"/>
      <c r="T78" s="518"/>
      <c r="U78" s="518"/>
      <c r="V78" s="518"/>
      <c r="W78" s="518"/>
      <c r="X78" s="518"/>
      <c r="Y78" s="518"/>
      <c r="Z78" s="518"/>
      <c r="AA78" s="9"/>
    </row>
    <row r="79" spans="1:27" ht="14.25" hidden="1" customHeight="1">
      <c r="A79" s="7"/>
      <c r="B79" s="19"/>
      <c r="C79" s="518" t="s">
        <v>35</v>
      </c>
      <c r="D79" s="518"/>
      <c r="E79" s="518"/>
      <c r="F79" s="518"/>
      <c r="G79" s="518"/>
      <c r="H79" s="518"/>
      <c r="I79" s="518"/>
      <c r="J79" s="518"/>
      <c r="K79" s="518"/>
      <c r="L79" s="518"/>
      <c r="M79" s="518"/>
      <c r="N79" s="518"/>
      <c r="O79" s="518"/>
      <c r="P79" s="518"/>
      <c r="Q79" s="518"/>
      <c r="R79" s="518"/>
      <c r="S79" s="518"/>
      <c r="T79" s="518"/>
      <c r="U79" s="518"/>
      <c r="V79" s="518"/>
      <c r="W79" s="518"/>
      <c r="X79" s="518"/>
      <c r="Y79" s="518"/>
      <c r="Z79" s="518"/>
      <c r="AA79" s="9"/>
    </row>
    <row r="80" spans="1:27" ht="14.25" hidden="1" customHeight="1">
      <c r="A80" s="7"/>
      <c r="B80" s="19"/>
      <c r="C80" s="518" t="s">
        <v>36</v>
      </c>
      <c r="D80" s="518"/>
      <c r="E80" s="518"/>
      <c r="F80" s="518"/>
      <c r="G80" s="518"/>
      <c r="H80" s="518"/>
      <c r="I80" s="518"/>
      <c r="J80" s="518"/>
      <c r="K80" s="518"/>
      <c r="L80" s="518"/>
      <c r="M80" s="518"/>
      <c r="N80" s="518"/>
      <c r="O80" s="518"/>
      <c r="P80" s="518"/>
      <c r="Q80" s="518"/>
      <c r="R80" s="518"/>
      <c r="S80" s="518"/>
      <c r="T80" s="518"/>
      <c r="U80" s="518"/>
      <c r="V80" s="518"/>
      <c r="W80" s="518"/>
      <c r="X80" s="518"/>
      <c r="Y80" s="518"/>
      <c r="Z80" s="518"/>
      <c r="AA80" s="9"/>
    </row>
    <row r="81" spans="1:27" ht="9" hidden="1" customHeight="1">
      <c r="A81" s="12"/>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4"/>
    </row>
    <row r="83" spans="1:27">
      <c r="B83" s="115"/>
    </row>
  </sheetData>
  <sheetProtection algorithmName="SHA-512" hashValue="EHoq+wo1yLG68IgBvDz4KJWyv+7SasftRlKZN4NEdWMSFWKO80K4hdVPhGgxYCc4ZPUpSJaHosUugRGbrSd9pw==" saltValue="8x1b+aNEjVJFpr/sTsDkuw==" spinCount="100000" sheet="1" objects="1" scenarios="1" selectLockedCells="1"/>
  <mergeCells count="48">
    <mergeCell ref="C78:Z78"/>
    <mergeCell ref="C79:Z79"/>
    <mergeCell ref="C80:Z80"/>
    <mergeCell ref="C68:Z68"/>
    <mergeCell ref="C70:Z70"/>
    <mergeCell ref="C71:Z71"/>
    <mergeCell ref="C73:Z73"/>
    <mergeCell ref="C74:Z74"/>
    <mergeCell ref="C76:Z76"/>
    <mergeCell ref="C66:Z66"/>
    <mergeCell ref="F50:M50"/>
    <mergeCell ref="S50:Z50"/>
    <mergeCell ref="F51:G51"/>
    <mergeCell ref="I51:M51"/>
    <mergeCell ref="S51:Z51"/>
    <mergeCell ref="F52:M52"/>
    <mergeCell ref="S52:Z52"/>
    <mergeCell ref="C58:Z58"/>
    <mergeCell ref="C59:Z59"/>
    <mergeCell ref="C60:Z60"/>
    <mergeCell ref="C62:Z62"/>
    <mergeCell ref="C64:Z64"/>
    <mergeCell ref="F49:M49"/>
    <mergeCell ref="S49:Z49"/>
    <mergeCell ref="F30:G30"/>
    <mergeCell ref="I30:M30"/>
    <mergeCell ref="F38:M38"/>
    <mergeCell ref="S38:Z38"/>
    <mergeCell ref="F39:M39"/>
    <mergeCell ref="S39:Z39"/>
    <mergeCell ref="F40:G40"/>
    <mergeCell ref="I40:M40"/>
    <mergeCell ref="S40:Z40"/>
    <mergeCell ref="F41:M41"/>
    <mergeCell ref="S41:Z41"/>
    <mergeCell ref="F29:M29"/>
    <mergeCell ref="S29:Z29"/>
    <mergeCell ref="F17:M17"/>
    <mergeCell ref="S17:Z17"/>
    <mergeCell ref="F18:M18"/>
    <mergeCell ref="S18:Z18"/>
    <mergeCell ref="F19:M19"/>
    <mergeCell ref="S19:Z19"/>
    <mergeCell ref="F20:G20"/>
    <mergeCell ref="I20:M20"/>
    <mergeCell ref="S20:Z20"/>
    <mergeCell ref="F21:M21"/>
    <mergeCell ref="S21:Z21"/>
  </mergeCells>
  <hyperlinks>
    <hyperlink ref="B7" r:id="rId1" xr:uid="{6280B8FF-FE44-42BD-AD9F-8E53F54AF0E0}"/>
    <hyperlink ref="B6" r:id="rId2" display="mailto:stromeffizienz@energiezukunftschweiz.ch" xr:uid="{FB67CBB2-BF23-4B0E-A17F-40D95DA1C81B}"/>
  </hyperlinks>
  <pageMargins left="0.7" right="0.7" top="0.78740157499999996" bottom="0.78740157499999996" header="0.3" footer="0.3"/>
  <pageSetup paperSize="9" scale="90" orientation="portrait" horizont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92D050"/>
    <pageSetUpPr fitToPage="1"/>
  </sheetPr>
  <dimension ref="A1:AH83"/>
  <sheetViews>
    <sheetView showGridLines="0" zoomScaleNormal="100" workbookViewId="0">
      <selection activeCell="B6" sqref="B6"/>
    </sheetView>
  </sheetViews>
  <sheetFormatPr baseColWidth="10" defaultColWidth="11.453125" defaultRowHeight="12.5"/>
  <cols>
    <col min="1" max="1" width="1.54296875" style="1" customWidth="1"/>
    <col min="2" max="4" width="3.453125" style="1" customWidth="1"/>
    <col min="5" max="5" width="4.54296875" style="1" customWidth="1"/>
    <col min="6" max="11" width="3.453125" style="1" customWidth="1"/>
    <col min="12" max="12" width="7.453125" style="1" customWidth="1"/>
    <col min="13" max="13" width="3.453125" style="1" customWidth="1"/>
    <col min="14" max="14" width="4.54296875" style="1" customWidth="1"/>
    <col min="15" max="26" width="3.453125" style="1" customWidth="1"/>
    <col min="27" max="27" width="1.54296875" style="1" customWidth="1"/>
    <col min="28" max="28" width="3.1796875" style="1" customWidth="1"/>
    <col min="29" max="31" width="11.453125" style="1" hidden="1" customWidth="1"/>
    <col min="32" max="16384" width="11.453125" style="1"/>
  </cols>
  <sheetData>
    <row r="1" spans="1:27" ht="13">
      <c r="B1" s="2" t="s">
        <v>822</v>
      </c>
    </row>
    <row r="2" spans="1:27">
      <c r="B2" s="17" t="s">
        <v>633</v>
      </c>
    </row>
    <row r="3" spans="1:27">
      <c r="A3" s="20"/>
      <c r="B3" s="17" t="s">
        <v>867</v>
      </c>
    </row>
    <row r="4" spans="1:27">
      <c r="A4" s="20"/>
      <c r="B4" s="17" t="s">
        <v>868</v>
      </c>
    </row>
    <row r="5" spans="1:27">
      <c r="A5" s="20"/>
      <c r="B5" s="17" t="s">
        <v>113</v>
      </c>
    </row>
    <row r="6" spans="1:27" ht="14.5">
      <c r="A6" s="20"/>
      <c r="B6" s="165" t="s">
        <v>871</v>
      </c>
    </row>
    <row r="7" spans="1:27" ht="14.5">
      <c r="A7" s="20"/>
      <c r="B7" s="165" t="s">
        <v>844</v>
      </c>
    </row>
    <row r="8" spans="1:27" ht="9" customHeight="1"/>
    <row r="9" spans="1:27" ht="9" customHeight="1"/>
    <row r="10" spans="1:27" ht="25">
      <c r="B10" s="3" t="s">
        <v>20</v>
      </c>
    </row>
    <row r="11" spans="1:27" ht="9" customHeight="1"/>
    <row r="12" spans="1:27" ht="18">
      <c r="B12" s="16" t="s">
        <v>52</v>
      </c>
    </row>
    <row r="13" spans="1:27" ht="4.5" customHeight="1"/>
    <row r="14" spans="1:27" ht="9" customHeight="1">
      <c r="A14" s="4"/>
      <c r="B14" s="5"/>
      <c r="C14" s="5"/>
      <c r="D14" s="5"/>
      <c r="E14" s="5"/>
      <c r="F14" s="5"/>
      <c r="G14" s="5"/>
      <c r="H14" s="5"/>
      <c r="I14" s="5"/>
      <c r="J14" s="5"/>
      <c r="K14" s="5"/>
      <c r="L14" s="5"/>
      <c r="M14" s="5"/>
      <c r="N14" s="5"/>
      <c r="O14" s="5"/>
      <c r="P14" s="5"/>
      <c r="Q14" s="5"/>
      <c r="R14" s="5"/>
      <c r="S14" s="5"/>
      <c r="T14" s="5"/>
      <c r="U14" s="5"/>
      <c r="V14" s="5"/>
      <c r="W14" s="5"/>
      <c r="X14" s="5"/>
      <c r="Y14" s="5"/>
      <c r="Z14" s="5"/>
      <c r="AA14" s="6"/>
    </row>
    <row r="15" spans="1:27" ht="13.5" customHeight="1">
      <c r="A15" s="7"/>
      <c r="B15" s="8" t="s">
        <v>57</v>
      </c>
      <c r="C15" s="8"/>
      <c r="D15" s="8"/>
      <c r="E15" s="8"/>
      <c r="F15" s="8"/>
      <c r="G15" s="8"/>
      <c r="H15" s="8"/>
      <c r="I15" s="8"/>
      <c r="J15" s="8"/>
      <c r="K15" s="8"/>
      <c r="L15" s="8"/>
      <c r="M15" s="8"/>
      <c r="N15" s="8"/>
      <c r="O15" s="8" t="s">
        <v>19</v>
      </c>
      <c r="P15" s="8"/>
      <c r="Q15" s="8"/>
      <c r="R15" s="8"/>
      <c r="S15" s="8"/>
      <c r="T15" s="8"/>
      <c r="U15" s="8"/>
      <c r="V15" s="8"/>
      <c r="W15" s="8"/>
      <c r="X15" s="8"/>
      <c r="Y15" s="8"/>
      <c r="Z15" s="8"/>
      <c r="AA15" s="9"/>
    </row>
    <row r="16" spans="1:27" ht="4.5" customHeight="1">
      <c r="A16" s="7"/>
      <c r="B16" s="10"/>
      <c r="O16" s="11"/>
      <c r="P16" s="11"/>
      <c r="Q16" s="11"/>
      <c r="U16" s="11"/>
      <c r="V16" s="11"/>
      <c r="W16" s="11"/>
      <c r="AA16" s="9"/>
    </row>
    <row r="17" spans="1:29" ht="15" customHeight="1">
      <c r="A17" s="7"/>
      <c r="B17" s="1" t="s">
        <v>3</v>
      </c>
      <c r="F17" s="512"/>
      <c r="G17" s="512"/>
      <c r="H17" s="512"/>
      <c r="I17" s="512"/>
      <c r="J17" s="512"/>
      <c r="K17" s="512"/>
      <c r="L17" s="512"/>
      <c r="M17" s="512"/>
      <c r="O17" s="1" t="s">
        <v>4</v>
      </c>
      <c r="S17" s="513"/>
      <c r="T17" s="513"/>
      <c r="U17" s="513"/>
      <c r="V17" s="513"/>
      <c r="W17" s="513"/>
      <c r="X17" s="513"/>
      <c r="Y17" s="513"/>
      <c r="Z17" s="513"/>
      <c r="AA17" s="9"/>
    </row>
    <row r="18" spans="1:29" ht="15" customHeight="1">
      <c r="A18" s="7"/>
      <c r="B18" s="1" t="s">
        <v>5</v>
      </c>
      <c r="F18" s="514"/>
      <c r="G18" s="514"/>
      <c r="H18" s="514"/>
      <c r="I18" s="514"/>
      <c r="J18" s="514"/>
      <c r="K18" s="514"/>
      <c r="L18" s="514"/>
      <c r="M18" s="514"/>
      <c r="O18" s="1" t="s">
        <v>6</v>
      </c>
      <c r="S18" s="515"/>
      <c r="T18" s="515"/>
      <c r="U18" s="515"/>
      <c r="V18" s="515"/>
      <c r="W18" s="515"/>
      <c r="X18" s="515"/>
      <c r="Y18" s="515"/>
      <c r="Z18" s="515"/>
      <c r="AA18" s="9"/>
      <c r="AC18" s="1" t="s">
        <v>7</v>
      </c>
    </row>
    <row r="19" spans="1:29" ht="15" customHeight="1">
      <c r="A19" s="7"/>
      <c r="B19" s="1" t="s">
        <v>8</v>
      </c>
      <c r="F19" s="514"/>
      <c r="G19" s="514"/>
      <c r="H19" s="514"/>
      <c r="I19" s="514"/>
      <c r="J19" s="514"/>
      <c r="K19" s="514"/>
      <c r="L19" s="514"/>
      <c r="M19" s="514"/>
      <c r="O19" s="1" t="s">
        <v>9</v>
      </c>
      <c r="S19" s="515"/>
      <c r="T19" s="515"/>
      <c r="U19" s="515"/>
      <c r="V19" s="515"/>
      <c r="W19" s="515"/>
      <c r="X19" s="515"/>
      <c r="Y19" s="515"/>
      <c r="Z19" s="515"/>
      <c r="AA19" s="9"/>
      <c r="AC19" s="1" t="s">
        <v>10</v>
      </c>
    </row>
    <row r="20" spans="1:29" ht="15" customHeight="1">
      <c r="A20" s="7"/>
      <c r="B20" s="1" t="s">
        <v>11</v>
      </c>
      <c r="F20" s="515"/>
      <c r="G20" s="515"/>
      <c r="H20" s="146"/>
      <c r="I20" s="515"/>
      <c r="J20" s="515"/>
      <c r="K20" s="515"/>
      <c r="L20" s="515"/>
      <c r="M20" s="515"/>
      <c r="O20" s="1" t="s">
        <v>12</v>
      </c>
      <c r="S20" s="516"/>
      <c r="T20" s="516"/>
      <c r="U20" s="516"/>
      <c r="V20" s="516"/>
      <c r="W20" s="516"/>
      <c r="X20" s="516"/>
      <c r="Y20" s="516"/>
      <c r="Z20" s="516"/>
      <c r="AA20" s="9"/>
      <c r="AC20" s="1" t="s">
        <v>13</v>
      </c>
    </row>
    <row r="21" spans="1:29" ht="15" customHeight="1">
      <c r="A21" s="7"/>
      <c r="B21" s="1" t="s">
        <v>14</v>
      </c>
      <c r="F21" s="517"/>
      <c r="G21" s="515"/>
      <c r="H21" s="515"/>
      <c r="I21" s="515"/>
      <c r="J21" s="515"/>
      <c r="K21" s="515"/>
      <c r="L21" s="515"/>
      <c r="M21" s="515"/>
      <c r="O21" s="1" t="s">
        <v>15</v>
      </c>
      <c r="S21" s="517"/>
      <c r="T21" s="515"/>
      <c r="U21" s="515"/>
      <c r="V21" s="515"/>
      <c r="W21" s="515"/>
      <c r="X21" s="515"/>
      <c r="Y21" s="515"/>
      <c r="Z21" s="515"/>
      <c r="AA21" s="9"/>
      <c r="AC21" s="1" t="s">
        <v>16</v>
      </c>
    </row>
    <row r="22" spans="1:29" ht="9"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row>
    <row r="23" spans="1:29" ht="9" customHeight="1"/>
    <row r="24" spans="1:29" ht="20">
      <c r="A24" s="15"/>
      <c r="B24" s="16" t="s">
        <v>53</v>
      </c>
    </row>
    <row r="25" spans="1:29" ht="4.5" customHeight="1"/>
    <row r="26" spans="1:29" ht="9" customHeight="1" thickBot="1">
      <c r="A26" s="4"/>
      <c r="B26" s="5"/>
      <c r="C26" s="5"/>
      <c r="D26" s="5"/>
      <c r="E26" s="5"/>
      <c r="F26" s="5"/>
      <c r="G26" s="5"/>
      <c r="H26" s="5"/>
      <c r="I26" s="5"/>
      <c r="J26" s="5"/>
      <c r="K26" s="5"/>
      <c r="L26" s="5"/>
      <c r="M26" s="5"/>
      <c r="N26" s="5"/>
      <c r="O26" s="5"/>
      <c r="P26" s="5"/>
      <c r="Q26" s="5"/>
      <c r="R26" s="5"/>
      <c r="S26" s="5"/>
      <c r="T26" s="5"/>
      <c r="U26" s="5"/>
      <c r="V26" s="5"/>
      <c r="W26" s="5"/>
      <c r="X26" s="5"/>
      <c r="Y26" s="5"/>
      <c r="Z26" s="5"/>
      <c r="AA26" s="6"/>
    </row>
    <row r="27" spans="1:29" ht="15" customHeight="1" thickBot="1">
      <c r="A27" s="7"/>
      <c r="B27" s="1" t="s">
        <v>54</v>
      </c>
      <c r="F27" s="8"/>
      <c r="G27" s="8"/>
      <c r="H27" s="8"/>
      <c r="I27" s="8"/>
      <c r="J27" s="8"/>
      <c r="K27" s="8"/>
      <c r="L27" s="8"/>
      <c r="O27" s="26"/>
      <c r="S27" s="8"/>
      <c r="T27" s="8"/>
      <c r="U27" s="8"/>
      <c r="V27" s="8"/>
      <c r="W27" s="8"/>
      <c r="X27" s="8"/>
      <c r="Y27" s="8"/>
      <c r="Z27" s="8"/>
      <c r="AA27" s="9"/>
    </row>
    <row r="28" spans="1:29" ht="4.5" customHeight="1">
      <c r="A28" s="7"/>
      <c r="B28" s="10"/>
      <c r="O28" s="11"/>
      <c r="P28" s="11"/>
      <c r="Q28" s="11"/>
      <c r="U28" s="11"/>
      <c r="V28" s="11"/>
      <c r="W28" s="11"/>
      <c r="AA28" s="9"/>
    </row>
    <row r="29" spans="1:29" ht="15" customHeight="1">
      <c r="A29" s="7"/>
      <c r="B29" s="1" t="s">
        <v>58</v>
      </c>
      <c r="F29" s="512"/>
      <c r="G29" s="512"/>
      <c r="H29" s="512"/>
      <c r="I29" s="512"/>
      <c r="J29" s="512"/>
      <c r="K29" s="512"/>
      <c r="L29" s="512"/>
      <c r="M29" s="512"/>
      <c r="O29" s="1" t="s">
        <v>59</v>
      </c>
      <c r="S29" s="513"/>
      <c r="T29" s="513"/>
      <c r="U29" s="513"/>
      <c r="V29" s="513"/>
      <c r="W29" s="513"/>
      <c r="X29" s="513"/>
      <c r="Y29" s="513"/>
      <c r="Z29" s="513"/>
      <c r="AA29" s="9"/>
    </row>
    <row r="30" spans="1:29" ht="15" customHeight="1">
      <c r="A30" s="7"/>
      <c r="B30" s="1" t="s">
        <v>11</v>
      </c>
      <c r="F30" s="515"/>
      <c r="G30" s="515"/>
      <c r="H30" s="147"/>
      <c r="I30" s="515"/>
      <c r="J30" s="515"/>
      <c r="K30" s="515"/>
      <c r="L30" s="515"/>
      <c r="M30" s="515"/>
      <c r="AA30" s="9"/>
      <c r="AC30" s="1" t="s">
        <v>13</v>
      </c>
    </row>
    <row r="31" spans="1:29" ht="9"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4"/>
    </row>
    <row r="32" spans="1:29" ht="9" customHeight="1"/>
    <row r="33" spans="1:29" ht="18">
      <c r="B33" s="16" t="s">
        <v>856</v>
      </c>
    </row>
    <row r="34" spans="1:29" ht="4.5" customHeight="1"/>
    <row r="35" spans="1:29" ht="9" customHeight="1">
      <c r="A35" s="4"/>
      <c r="B35" s="5"/>
      <c r="C35" s="5"/>
      <c r="D35" s="5"/>
      <c r="E35" s="5"/>
      <c r="F35" s="5"/>
      <c r="G35" s="5"/>
      <c r="H35" s="5"/>
      <c r="I35" s="5"/>
      <c r="J35" s="5"/>
      <c r="K35" s="5"/>
      <c r="L35" s="5"/>
      <c r="M35" s="5"/>
      <c r="N35" s="5"/>
      <c r="O35" s="5"/>
      <c r="P35" s="5"/>
      <c r="Q35" s="5"/>
      <c r="R35" s="5"/>
      <c r="S35" s="5"/>
      <c r="T35" s="5"/>
      <c r="U35" s="5"/>
      <c r="V35" s="5"/>
      <c r="W35" s="5"/>
      <c r="X35" s="5"/>
      <c r="Y35" s="5"/>
      <c r="Z35" s="5"/>
      <c r="AA35" s="6"/>
    </row>
    <row r="36" spans="1:29" ht="13.5" customHeight="1">
      <c r="A36" s="7"/>
      <c r="B36" s="8" t="s">
        <v>18</v>
      </c>
      <c r="C36" s="8"/>
      <c r="D36" s="8"/>
      <c r="E36" s="8"/>
      <c r="F36" s="8"/>
      <c r="G36" s="8"/>
      <c r="H36" s="8"/>
      <c r="I36" s="8"/>
      <c r="J36" s="8"/>
      <c r="K36" s="8"/>
      <c r="L36" s="8"/>
      <c r="M36" s="8"/>
      <c r="N36" s="8"/>
      <c r="O36" s="8" t="s">
        <v>19</v>
      </c>
      <c r="P36" s="8"/>
      <c r="Q36" s="8"/>
      <c r="R36" s="8"/>
      <c r="S36" s="8"/>
      <c r="T36" s="8"/>
      <c r="U36" s="8"/>
      <c r="V36" s="8"/>
      <c r="W36" s="8"/>
      <c r="X36" s="8"/>
      <c r="Y36" s="8"/>
      <c r="Z36" s="8"/>
      <c r="AA36" s="9"/>
    </row>
    <row r="37" spans="1:29" ht="4.5" customHeight="1">
      <c r="A37" s="7"/>
      <c r="B37" s="10"/>
      <c r="O37" s="11"/>
      <c r="P37" s="11"/>
      <c r="Q37" s="11"/>
      <c r="U37" s="11"/>
      <c r="V37" s="11"/>
      <c r="W37" s="11"/>
      <c r="AA37" s="9"/>
    </row>
    <row r="38" spans="1:29" ht="15" customHeight="1">
      <c r="A38" s="7"/>
      <c r="B38" s="1" t="s">
        <v>3</v>
      </c>
      <c r="F38" s="513"/>
      <c r="G38" s="513"/>
      <c r="H38" s="513"/>
      <c r="I38" s="513"/>
      <c r="J38" s="513"/>
      <c r="K38" s="513"/>
      <c r="L38" s="513"/>
      <c r="M38" s="513"/>
      <c r="O38" s="1" t="s">
        <v>4</v>
      </c>
      <c r="S38" s="513"/>
      <c r="T38" s="513"/>
      <c r="U38" s="513"/>
      <c r="V38" s="513"/>
      <c r="W38" s="513"/>
      <c r="X38" s="513"/>
      <c r="Y38" s="513"/>
      <c r="Z38" s="513"/>
      <c r="AA38" s="9"/>
    </row>
    <row r="39" spans="1:29" ht="15" customHeight="1">
      <c r="A39" s="7"/>
      <c r="B39" s="1" t="s">
        <v>8</v>
      </c>
      <c r="F39" s="515"/>
      <c r="G39" s="515"/>
      <c r="H39" s="515"/>
      <c r="I39" s="515"/>
      <c r="J39" s="515"/>
      <c r="K39" s="515"/>
      <c r="L39" s="515"/>
      <c r="M39" s="515"/>
      <c r="O39" s="1" t="s">
        <v>6</v>
      </c>
      <c r="S39" s="515"/>
      <c r="T39" s="515"/>
      <c r="U39" s="515"/>
      <c r="V39" s="515"/>
      <c r="W39" s="515"/>
      <c r="X39" s="515"/>
      <c r="Y39" s="515"/>
      <c r="Z39" s="515"/>
      <c r="AA39" s="9"/>
      <c r="AC39" s="1" t="s">
        <v>7</v>
      </c>
    </row>
    <row r="40" spans="1:29" ht="15" customHeight="1">
      <c r="A40" s="7"/>
      <c r="B40" s="1" t="s">
        <v>11</v>
      </c>
      <c r="F40" s="515"/>
      <c r="G40" s="515"/>
      <c r="H40" s="148"/>
      <c r="I40" s="515"/>
      <c r="J40" s="515"/>
      <c r="K40" s="515"/>
      <c r="L40" s="515"/>
      <c r="M40" s="515"/>
      <c r="O40" s="1" t="s">
        <v>12</v>
      </c>
      <c r="S40" s="516"/>
      <c r="T40" s="516"/>
      <c r="U40" s="516"/>
      <c r="V40" s="516"/>
      <c r="W40" s="516"/>
      <c r="X40" s="516"/>
      <c r="Y40" s="516"/>
      <c r="Z40" s="516"/>
      <c r="AA40" s="9"/>
      <c r="AC40" s="1" t="s">
        <v>10</v>
      </c>
    </row>
    <row r="41" spans="1:29" ht="15" customHeight="1">
      <c r="A41" s="7"/>
      <c r="B41" s="1" t="s">
        <v>14</v>
      </c>
      <c r="F41" s="517"/>
      <c r="G41" s="515"/>
      <c r="H41" s="515"/>
      <c r="I41" s="515"/>
      <c r="J41" s="515"/>
      <c r="K41" s="515"/>
      <c r="L41" s="515"/>
      <c r="M41" s="515"/>
      <c r="O41" s="1" t="s">
        <v>15</v>
      </c>
      <c r="S41" s="517"/>
      <c r="T41" s="515"/>
      <c r="U41" s="515"/>
      <c r="V41" s="515"/>
      <c r="W41" s="515"/>
      <c r="X41" s="515"/>
      <c r="Y41" s="515"/>
      <c r="Z41" s="515"/>
      <c r="AA41" s="9"/>
      <c r="AC41" s="1" t="s">
        <v>13</v>
      </c>
    </row>
    <row r="42" spans="1:29" ht="9"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4"/>
    </row>
    <row r="43" spans="1:29" ht="9" customHeight="1"/>
    <row r="44" spans="1:29" ht="18">
      <c r="B44" s="16" t="s">
        <v>55</v>
      </c>
    </row>
    <row r="45" spans="1:29" ht="4.5" customHeight="1"/>
    <row r="46" spans="1:29" ht="9" customHeight="1">
      <c r="A46" s="4"/>
      <c r="B46" s="5"/>
      <c r="C46" s="5"/>
      <c r="D46" s="5"/>
      <c r="E46" s="5"/>
      <c r="F46" s="5"/>
      <c r="G46" s="5"/>
      <c r="H46" s="5"/>
      <c r="I46" s="5"/>
      <c r="J46" s="5"/>
      <c r="K46" s="5"/>
      <c r="L46" s="5"/>
      <c r="M46" s="5"/>
      <c r="N46" s="5"/>
      <c r="O46" s="5"/>
      <c r="P46" s="5"/>
      <c r="Q46" s="5"/>
      <c r="R46" s="5"/>
      <c r="S46" s="5"/>
      <c r="T46" s="5"/>
      <c r="U46" s="5"/>
      <c r="V46" s="5"/>
      <c r="W46" s="5"/>
      <c r="X46" s="5"/>
      <c r="Y46" s="5"/>
      <c r="Z46" s="5"/>
      <c r="AA46" s="6"/>
    </row>
    <row r="47" spans="1:29" ht="13.5" customHeight="1">
      <c r="A47" s="7"/>
      <c r="B47" s="8" t="s">
        <v>18</v>
      </c>
      <c r="C47" s="8"/>
      <c r="D47" s="8"/>
      <c r="E47" s="8"/>
      <c r="F47" s="8"/>
      <c r="G47" s="8"/>
      <c r="H47" s="8"/>
      <c r="I47" s="8"/>
      <c r="J47" s="8"/>
      <c r="K47" s="8"/>
      <c r="L47" s="8"/>
      <c r="M47" s="8"/>
      <c r="N47" s="8"/>
      <c r="O47" s="8" t="s">
        <v>19</v>
      </c>
      <c r="P47" s="8"/>
      <c r="Q47" s="8"/>
      <c r="R47" s="8"/>
      <c r="S47" s="8"/>
      <c r="T47" s="8"/>
      <c r="U47" s="8"/>
      <c r="V47" s="8"/>
      <c r="W47" s="8"/>
      <c r="X47" s="8"/>
      <c r="Y47" s="8"/>
      <c r="Z47" s="8"/>
      <c r="AA47" s="9"/>
    </row>
    <row r="48" spans="1:29" ht="4.5" customHeight="1">
      <c r="A48" s="7"/>
      <c r="B48" s="10"/>
      <c r="O48" s="11"/>
      <c r="P48" s="11"/>
      <c r="Q48" s="11"/>
      <c r="U48" s="11"/>
      <c r="V48" s="11"/>
      <c r="W48" s="11"/>
      <c r="AA48" s="9"/>
    </row>
    <row r="49" spans="1:34" ht="15" customHeight="1">
      <c r="A49" s="7"/>
      <c r="B49" s="1" t="s">
        <v>3</v>
      </c>
      <c r="F49" s="513"/>
      <c r="G49" s="513"/>
      <c r="H49" s="513"/>
      <c r="I49" s="513"/>
      <c r="J49" s="513"/>
      <c r="K49" s="513"/>
      <c r="L49" s="513"/>
      <c r="M49" s="513"/>
      <c r="O49" s="1" t="s">
        <v>4</v>
      </c>
      <c r="S49" s="513"/>
      <c r="T49" s="513"/>
      <c r="U49" s="513"/>
      <c r="V49" s="513"/>
      <c r="W49" s="513"/>
      <c r="X49" s="513"/>
      <c r="Y49" s="513"/>
      <c r="Z49" s="513"/>
      <c r="AA49" s="9"/>
    </row>
    <row r="50" spans="1:34" ht="15" customHeight="1">
      <c r="A50" s="7"/>
      <c r="B50" s="1" t="s">
        <v>8</v>
      </c>
      <c r="F50" s="515"/>
      <c r="G50" s="515"/>
      <c r="H50" s="515"/>
      <c r="I50" s="515"/>
      <c r="J50" s="515"/>
      <c r="K50" s="515"/>
      <c r="L50" s="515"/>
      <c r="M50" s="515"/>
      <c r="O50" s="1" t="s">
        <v>6</v>
      </c>
      <c r="S50" s="515"/>
      <c r="T50" s="515"/>
      <c r="U50" s="515"/>
      <c r="V50" s="515"/>
      <c r="W50" s="515"/>
      <c r="X50" s="515"/>
      <c r="Y50" s="515"/>
      <c r="Z50" s="515"/>
      <c r="AA50" s="9"/>
      <c r="AC50" s="1" t="s">
        <v>7</v>
      </c>
    </row>
    <row r="51" spans="1:34" ht="15" customHeight="1">
      <c r="A51" s="7"/>
      <c r="B51" s="1" t="s">
        <v>11</v>
      </c>
      <c r="F51" s="515"/>
      <c r="G51" s="515"/>
      <c r="H51" s="148"/>
      <c r="I51" s="515"/>
      <c r="J51" s="515"/>
      <c r="K51" s="515"/>
      <c r="L51" s="515"/>
      <c r="M51" s="515"/>
      <c r="O51" s="1" t="s">
        <v>12</v>
      </c>
      <c r="S51" s="516"/>
      <c r="T51" s="516"/>
      <c r="U51" s="516"/>
      <c r="V51" s="516"/>
      <c r="W51" s="516"/>
      <c r="X51" s="516"/>
      <c r="Y51" s="516"/>
      <c r="Z51" s="516"/>
      <c r="AA51" s="9"/>
      <c r="AC51" s="1" t="s">
        <v>10</v>
      </c>
    </row>
    <row r="52" spans="1:34" ht="15" customHeight="1">
      <c r="A52" s="7"/>
      <c r="B52" s="1" t="s">
        <v>14</v>
      </c>
      <c r="F52" s="517"/>
      <c r="G52" s="515"/>
      <c r="H52" s="515"/>
      <c r="I52" s="515"/>
      <c r="J52" s="515"/>
      <c r="K52" s="515"/>
      <c r="L52" s="515"/>
      <c r="M52" s="515"/>
      <c r="O52" s="1" t="s">
        <v>15</v>
      </c>
      <c r="S52" s="517"/>
      <c r="T52" s="515"/>
      <c r="U52" s="515"/>
      <c r="V52" s="515"/>
      <c r="W52" s="515"/>
      <c r="X52" s="515"/>
      <c r="Y52" s="515"/>
      <c r="Z52" s="515"/>
      <c r="AA52" s="9"/>
      <c r="AC52" s="1" t="s">
        <v>13</v>
      </c>
    </row>
    <row r="53" spans="1:34" ht="9" customHeight="1">
      <c r="A53" s="12"/>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4"/>
      <c r="AH53" s="18"/>
    </row>
    <row r="54" spans="1:34" ht="9" customHeight="1"/>
    <row r="55" spans="1:34" ht="18" hidden="1" customHeight="1">
      <c r="B55" s="16" t="s">
        <v>21</v>
      </c>
    </row>
    <row r="56" spans="1:34" ht="4.5" hidden="1" customHeight="1"/>
    <row r="57" spans="1:34" ht="9" hidden="1" customHeight="1">
      <c r="A57" s="4"/>
      <c r="B57" s="5"/>
      <c r="C57" s="5"/>
      <c r="D57" s="5"/>
      <c r="E57" s="5"/>
      <c r="F57" s="5"/>
      <c r="G57" s="5"/>
      <c r="H57" s="5"/>
      <c r="I57" s="5"/>
      <c r="J57" s="5"/>
      <c r="K57" s="5"/>
      <c r="L57" s="5"/>
      <c r="M57" s="5"/>
      <c r="N57" s="5"/>
      <c r="O57" s="5"/>
      <c r="P57" s="5"/>
      <c r="Q57" s="5"/>
      <c r="R57" s="5"/>
      <c r="S57" s="5"/>
      <c r="T57" s="5"/>
      <c r="U57" s="5"/>
      <c r="V57" s="5"/>
      <c r="W57" s="5"/>
      <c r="X57" s="5"/>
      <c r="Y57" s="5"/>
      <c r="Z57" s="5"/>
      <c r="AA57" s="6"/>
    </row>
    <row r="58" spans="1:34" ht="14.25" hidden="1" customHeight="1">
      <c r="A58" s="7"/>
      <c r="B58" s="46"/>
      <c r="C58" s="519" t="s">
        <v>22</v>
      </c>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9"/>
    </row>
    <row r="59" spans="1:34" ht="14.25" hidden="1" customHeight="1">
      <c r="A59" s="7"/>
      <c r="B59" s="19"/>
      <c r="C59" s="518" t="s">
        <v>23</v>
      </c>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9"/>
    </row>
    <row r="60" spans="1:34" ht="14.25" hidden="1" customHeight="1">
      <c r="A60" s="7"/>
      <c r="B60" s="19"/>
      <c r="C60" s="518" t="s">
        <v>24</v>
      </c>
      <c r="D60" s="518"/>
      <c r="E60" s="518"/>
      <c r="F60" s="518"/>
      <c r="G60" s="518"/>
      <c r="H60" s="518"/>
      <c r="I60" s="518"/>
      <c r="J60" s="518"/>
      <c r="K60" s="518"/>
      <c r="L60" s="518"/>
      <c r="M60" s="518"/>
      <c r="N60" s="518"/>
      <c r="O60" s="518"/>
      <c r="P60" s="518"/>
      <c r="Q60" s="518"/>
      <c r="R60" s="518"/>
      <c r="S60" s="518"/>
      <c r="T60" s="518"/>
      <c r="U60" s="518"/>
      <c r="V60" s="518"/>
      <c r="W60" s="518"/>
      <c r="X60" s="518"/>
      <c r="Y60" s="518"/>
      <c r="Z60" s="518"/>
      <c r="AA60" s="9"/>
    </row>
    <row r="61" spans="1:34" ht="4.5" hidden="1" customHeight="1">
      <c r="A61" s="7"/>
      <c r="B61" s="10"/>
      <c r="O61" s="11"/>
      <c r="P61" s="11"/>
      <c r="Q61" s="11"/>
      <c r="U61" s="11"/>
      <c r="V61" s="11"/>
      <c r="W61" s="11"/>
      <c r="AA61" s="9"/>
    </row>
    <row r="62" spans="1:34" ht="14.25" hidden="1" customHeight="1">
      <c r="A62" s="7"/>
      <c r="B62" s="46"/>
      <c r="C62" s="518" t="s">
        <v>25</v>
      </c>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9"/>
    </row>
    <row r="63" spans="1:34" ht="4.5" hidden="1" customHeight="1">
      <c r="A63" s="7"/>
      <c r="B63" s="10"/>
      <c r="O63" s="11"/>
      <c r="P63" s="11"/>
      <c r="Q63" s="11"/>
      <c r="U63" s="11"/>
      <c r="V63" s="11"/>
      <c r="W63" s="11"/>
      <c r="AA63" s="9"/>
    </row>
    <row r="64" spans="1:34" ht="14.25" hidden="1" customHeight="1">
      <c r="A64" s="7"/>
      <c r="B64" s="46"/>
      <c r="C64" s="518" t="s">
        <v>26</v>
      </c>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9"/>
    </row>
    <row r="65" spans="1:27" ht="4.5" hidden="1" customHeight="1">
      <c r="A65" s="7"/>
      <c r="B65" s="10"/>
      <c r="O65" s="11"/>
      <c r="P65" s="11"/>
      <c r="Q65" s="11"/>
      <c r="U65" s="11"/>
      <c r="V65" s="11"/>
      <c r="W65" s="11"/>
      <c r="AA65" s="9"/>
    </row>
    <row r="66" spans="1:27" ht="14.25" hidden="1" customHeight="1">
      <c r="A66" s="7"/>
      <c r="B66" s="46"/>
      <c r="C66" s="518" t="s">
        <v>27</v>
      </c>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9"/>
    </row>
    <row r="67" spans="1:27" ht="4.5" hidden="1" customHeight="1">
      <c r="A67" s="7"/>
      <c r="B67" s="10"/>
      <c r="O67" s="11"/>
      <c r="P67" s="11"/>
      <c r="Q67" s="11"/>
      <c r="U67" s="11"/>
      <c r="V67" s="11"/>
      <c r="W67" s="11"/>
      <c r="AA67" s="9"/>
    </row>
    <row r="68" spans="1:27" ht="14.25" hidden="1" customHeight="1">
      <c r="A68" s="7"/>
      <c r="B68" s="46"/>
      <c r="C68" s="518" t="s">
        <v>28</v>
      </c>
      <c r="D68" s="518"/>
      <c r="E68" s="518"/>
      <c r="F68" s="518"/>
      <c r="G68" s="518"/>
      <c r="H68" s="518"/>
      <c r="I68" s="518"/>
      <c r="J68" s="518"/>
      <c r="K68" s="518"/>
      <c r="L68" s="518"/>
      <c r="M68" s="518"/>
      <c r="N68" s="518"/>
      <c r="O68" s="518"/>
      <c r="P68" s="518"/>
      <c r="Q68" s="518"/>
      <c r="R68" s="518"/>
      <c r="S68" s="518"/>
      <c r="T68" s="518"/>
      <c r="U68" s="518"/>
      <c r="V68" s="518"/>
      <c r="W68" s="518"/>
      <c r="X68" s="518"/>
      <c r="Y68" s="518"/>
      <c r="Z68" s="518"/>
      <c r="AA68" s="9"/>
    </row>
    <row r="69" spans="1:27" ht="4.5" hidden="1" customHeight="1">
      <c r="A69" s="7"/>
      <c r="B69" s="10"/>
      <c r="O69" s="11"/>
      <c r="P69" s="11"/>
      <c r="Q69" s="11"/>
      <c r="U69" s="11"/>
      <c r="V69" s="11"/>
      <c r="W69" s="11"/>
      <c r="AA69" s="9"/>
    </row>
    <row r="70" spans="1:27" ht="14.25" hidden="1" customHeight="1">
      <c r="A70" s="7"/>
      <c r="B70" s="46"/>
      <c r="C70" s="518" t="s">
        <v>29</v>
      </c>
      <c r="D70" s="518"/>
      <c r="E70" s="518"/>
      <c r="F70" s="518"/>
      <c r="G70" s="518"/>
      <c r="H70" s="518"/>
      <c r="I70" s="518"/>
      <c r="J70" s="518"/>
      <c r="K70" s="518"/>
      <c r="L70" s="518"/>
      <c r="M70" s="518"/>
      <c r="N70" s="518"/>
      <c r="O70" s="518"/>
      <c r="P70" s="518"/>
      <c r="Q70" s="518"/>
      <c r="R70" s="518"/>
      <c r="S70" s="518"/>
      <c r="T70" s="518"/>
      <c r="U70" s="518"/>
      <c r="V70" s="518"/>
      <c r="W70" s="518"/>
      <c r="X70" s="518"/>
      <c r="Y70" s="518"/>
      <c r="Z70" s="518"/>
      <c r="AA70" s="9"/>
    </row>
    <row r="71" spans="1:27" ht="14.25" hidden="1" customHeight="1">
      <c r="A71" s="7"/>
      <c r="B71" s="19"/>
      <c r="C71" s="518" t="s">
        <v>30</v>
      </c>
      <c r="D71" s="518"/>
      <c r="E71" s="518"/>
      <c r="F71" s="518"/>
      <c r="G71" s="518"/>
      <c r="H71" s="518"/>
      <c r="I71" s="518"/>
      <c r="J71" s="518"/>
      <c r="K71" s="518"/>
      <c r="L71" s="518"/>
      <c r="M71" s="518"/>
      <c r="N71" s="518"/>
      <c r="O71" s="518"/>
      <c r="P71" s="518"/>
      <c r="Q71" s="518"/>
      <c r="R71" s="518"/>
      <c r="S71" s="518"/>
      <c r="T71" s="518"/>
      <c r="U71" s="518"/>
      <c r="V71" s="518"/>
      <c r="W71" s="518"/>
      <c r="X71" s="518"/>
      <c r="Y71" s="518"/>
      <c r="Z71" s="518"/>
      <c r="AA71" s="9"/>
    </row>
    <row r="72" spans="1:27" ht="4.5" hidden="1" customHeight="1">
      <c r="A72" s="7"/>
      <c r="B72" s="10"/>
      <c r="O72" s="11"/>
      <c r="P72" s="11"/>
      <c r="Q72" s="11"/>
      <c r="U72" s="11"/>
      <c r="V72" s="11"/>
      <c r="W72" s="11"/>
      <c r="AA72" s="9"/>
    </row>
    <row r="73" spans="1:27" ht="14.25" hidden="1" customHeight="1">
      <c r="A73" s="7"/>
      <c r="B73" s="46"/>
      <c r="C73" s="518" t="s">
        <v>31</v>
      </c>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9"/>
    </row>
    <row r="74" spans="1:27" ht="14.25" hidden="1" customHeight="1">
      <c r="A74" s="7"/>
      <c r="B74" s="19"/>
      <c r="C74" s="518" t="s">
        <v>32</v>
      </c>
      <c r="D74" s="518"/>
      <c r="E74" s="518"/>
      <c r="F74" s="518"/>
      <c r="G74" s="518"/>
      <c r="H74" s="518"/>
      <c r="I74" s="518"/>
      <c r="J74" s="518"/>
      <c r="K74" s="518"/>
      <c r="L74" s="518"/>
      <c r="M74" s="518"/>
      <c r="N74" s="518"/>
      <c r="O74" s="518"/>
      <c r="P74" s="518"/>
      <c r="Q74" s="518"/>
      <c r="R74" s="518"/>
      <c r="S74" s="518"/>
      <c r="T74" s="518"/>
      <c r="U74" s="518"/>
      <c r="V74" s="518"/>
      <c r="W74" s="518"/>
      <c r="X74" s="518"/>
      <c r="Y74" s="518"/>
      <c r="Z74" s="518"/>
      <c r="AA74" s="9"/>
    </row>
    <row r="75" spans="1:27" ht="4.5" hidden="1" customHeight="1">
      <c r="A75" s="7"/>
      <c r="B75" s="10"/>
      <c r="O75" s="11"/>
      <c r="P75" s="11"/>
      <c r="Q75" s="11"/>
      <c r="U75" s="11"/>
      <c r="V75" s="11"/>
      <c r="W75" s="11"/>
      <c r="AA75" s="9"/>
    </row>
    <row r="76" spans="1:27" ht="14.25" hidden="1" customHeight="1">
      <c r="A76" s="7"/>
      <c r="B76" s="46"/>
      <c r="C76" s="518" t="s">
        <v>33</v>
      </c>
      <c r="D76" s="518"/>
      <c r="E76" s="518"/>
      <c r="F76" s="518"/>
      <c r="G76" s="518"/>
      <c r="H76" s="518"/>
      <c r="I76" s="518"/>
      <c r="J76" s="518"/>
      <c r="K76" s="518"/>
      <c r="L76" s="518"/>
      <c r="M76" s="518"/>
      <c r="N76" s="518"/>
      <c r="O76" s="518"/>
      <c r="P76" s="518"/>
      <c r="Q76" s="518"/>
      <c r="R76" s="518"/>
      <c r="S76" s="518"/>
      <c r="T76" s="518"/>
      <c r="U76" s="518"/>
      <c r="V76" s="518"/>
      <c r="W76" s="518"/>
      <c r="X76" s="518"/>
      <c r="Y76" s="518"/>
      <c r="Z76" s="518"/>
      <c r="AA76" s="9"/>
    </row>
    <row r="77" spans="1:27" ht="4.5" hidden="1" customHeight="1">
      <c r="A77" s="7"/>
      <c r="B77" s="10"/>
      <c r="O77" s="11"/>
      <c r="P77" s="11"/>
      <c r="Q77" s="11"/>
      <c r="U77" s="11"/>
      <c r="V77" s="11"/>
      <c r="W77" s="11"/>
      <c r="AA77" s="9"/>
    </row>
    <row r="78" spans="1:27" ht="14.25" hidden="1" customHeight="1">
      <c r="A78" s="7"/>
      <c r="B78" s="46"/>
      <c r="C78" s="518" t="s">
        <v>34</v>
      </c>
      <c r="D78" s="518"/>
      <c r="E78" s="518"/>
      <c r="F78" s="518"/>
      <c r="G78" s="518"/>
      <c r="H78" s="518"/>
      <c r="I78" s="518"/>
      <c r="J78" s="518"/>
      <c r="K78" s="518"/>
      <c r="L78" s="518"/>
      <c r="M78" s="518"/>
      <c r="N78" s="518"/>
      <c r="O78" s="518"/>
      <c r="P78" s="518"/>
      <c r="Q78" s="518"/>
      <c r="R78" s="518"/>
      <c r="S78" s="518"/>
      <c r="T78" s="518"/>
      <c r="U78" s="518"/>
      <c r="V78" s="518"/>
      <c r="W78" s="518"/>
      <c r="X78" s="518"/>
      <c r="Y78" s="518"/>
      <c r="Z78" s="518"/>
      <c r="AA78" s="9"/>
    </row>
    <row r="79" spans="1:27" ht="14.25" hidden="1" customHeight="1">
      <c r="A79" s="7"/>
      <c r="B79" s="19"/>
      <c r="C79" s="518" t="s">
        <v>35</v>
      </c>
      <c r="D79" s="518"/>
      <c r="E79" s="518"/>
      <c r="F79" s="518"/>
      <c r="G79" s="518"/>
      <c r="H79" s="518"/>
      <c r="I79" s="518"/>
      <c r="J79" s="518"/>
      <c r="K79" s="518"/>
      <c r="L79" s="518"/>
      <c r="M79" s="518"/>
      <c r="N79" s="518"/>
      <c r="O79" s="518"/>
      <c r="P79" s="518"/>
      <c r="Q79" s="518"/>
      <c r="R79" s="518"/>
      <c r="S79" s="518"/>
      <c r="T79" s="518"/>
      <c r="U79" s="518"/>
      <c r="V79" s="518"/>
      <c r="W79" s="518"/>
      <c r="X79" s="518"/>
      <c r="Y79" s="518"/>
      <c r="Z79" s="518"/>
      <c r="AA79" s="9"/>
    </row>
    <row r="80" spans="1:27" ht="14.25" hidden="1" customHeight="1">
      <c r="A80" s="7"/>
      <c r="B80" s="19"/>
      <c r="C80" s="518" t="s">
        <v>36</v>
      </c>
      <c r="D80" s="518"/>
      <c r="E80" s="518"/>
      <c r="F80" s="518"/>
      <c r="G80" s="518"/>
      <c r="H80" s="518"/>
      <c r="I80" s="518"/>
      <c r="J80" s="518"/>
      <c r="K80" s="518"/>
      <c r="L80" s="518"/>
      <c r="M80" s="518"/>
      <c r="N80" s="518"/>
      <c r="O80" s="518"/>
      <c r="P80" s="518"/>
      <c r="Q80" s="518"/>
      <c r="R80" s="518"/>
      <c r="S80" s="518"/>
      <c r="T80" s="518"/>
      <c r="U80" s="518"/>
      <c r="V80" s="518"/>
      <c r="W80" s="518"/>
      <c r="X80" s="518"/>
      <c r="Y80" s="518"/>
      <c r="Z80" s="518"/>
      <c r="AA80" s="9"/>
    </row>
    <row r="81" spans="1:27" ht="9" hidden="1" customHeight="1">
      <c r="A81" s="12"/>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4"/>
    </row>
    <row r="83" spans="1:27">
      <c r="B83" s="115"/>
    </row>
  </sheetData>
  <sheetProtection algorithmName="SHA-512" hashValue="XlOL5NFAvw7XTG+iAN11rcpUp0jRZIGCPuCrA8N/+Gjogm+4RH962lIo+q5K0EPKagr662x/yE6b0OmtUNRZQQ==" saltValue="0pfCqjO8kZeRlENyHrGkoQ==" spinCount="100000" sheet="1" objects="1" scenarios="1" selectLockedCells="1"/>
  <mergeCells count="48">
    <mergeCell ref="F29:M29"/>
    <mergeCell ref="S29:Z29"/>
    <mergeCell ref="F30:G30"/>
    <mergeCell ref="I30:M30"/>
    <mergeCell ref="C79:Z79"/>
    <mergeCell ref="C68:Z68"/>
    <mergeCell ref="F51:G51"/>
    <mergeCell ref="I51:M51"/>
    <mergeCell ref="S51:Z51"/>
    <mergeCell ref="F52:M52"/>
    <mergeCell ref="S52:Z52"/>
    <mergeCell ref="C58:Z58"/>
    <mergeCell ref="C59:Z59"/>
    <mergeCell ref="C60:Z60"/>
    <mergeCell ref="C62:Z62"/>
    <mergeCell ref="C64:Z64"/>
    <mergeCell ref="C80:Z80"/>
    <mergeCell ref="C70:Z70"/>
    <mergeCell ref="C71:Z71"/>
    <mergeCell ref="C73:Z73"/>
    <mergeCell ref="C74:Z74"/>
    <mergeCell ref="C76:Z76"/>
    <mergeCell ref="C78:Z78"/>
    <mergeCell ref="C66:Z66"/>
    <mergeCell ref="F41:M41"/>
    <mergeCell ref="S41:Z41"/>
    <mergeCell ref="F49:M49"/>
    <mergeCell ref="S49:Z49"/>
    <mergeCell ref="F50:M50"/>
    <mergeCell ref="S50:Z50"/>
    <mergeCell ref="F38:M38"/>
    <mergeCell ref="S38:Z38"/>
    <mergeCell ref="F39:M39"/>
    <mergeCell ref="S39:Z39"/>
    <mergeCell ref="F40:G40"/>
    <mergeCell ref="I40:M40"/>
    <mergeCell ref="S40:Z40"/>
    <mergeCell ref="F21:M21"/>
    <mergeCell ref="S21:Z21"/>
    <mergeCell ref="F17:M17"/>
    <mergeCell ref="S17:Z17"/>
    <mergeCell ref="F18:M18"/>
    <mergeCell ref="S18:Z18"/>
    <mergeCell ref="F19:M19"/>
    <mergeCell ref="S19:Z19"/>
    <mergeCell ref="F20:G20"/>
    <mergeCell ref="I20:M20"/>
    <mergeCell ref="S20:Z20"/>
  </mergeCells>
  <hyperlinks>
    <hyperlink ref="B7" r:id="rId1" xr:uid="{619BE35B-48AD-4037-8E71-BAFA9606A1AD}"/>
    <hyperlink ref="B6" r:id="rId2" display="mailto:stromeffizienz@energiezukunftschweiz.ch" xr:uid="{268D460F-5DB2-4B42-9E25-337CA5497FE7}"/>
  </hyperlinks>
  <pageMargins left="0.7" right="0.7" top="0.78740157499999996" bottom="0.78740157499999996" header="0.3" footer="0.3"/>
  <pageSetup paperSize="9" scale="90" orientation="portrait" horizont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7EF8-5708-46B4-9A2C-A07F1AC7BA9B}">
  <sheetPr codeName="Tabelle8">
    <tabColor rgb="FF92D050"/>
    <pageSetUpPr fitToPage="1"/>
  </sheetPr>
  <dimension ref="A1:AH83"/>
  <sheetViews>
    <sheetView showGridLines="0" zoomScaleNormal="100" workbookViewId="0">
      <selection activeCell="B6" sqref="B6:B7"/>
    </sheetView>
  </sheetViews>
  <sheetFormatPr baseColWidth="10" defaultColWidth="11.453125" defaultRowHeight="12.5"/>
  <cols>
    <col min="1" max="1" width="1.54296875" style="1" customWidth="1"/>
    <col min="2" max="4" width="3.453125" style="1" customWidth="1"/>
    <col min="5" max="5" width="4.54296875" style="1" customWidth="1"/>
    <col min="6" max="11" width="3.453125" style="1" customWidth="1"/>
    <col min="12" max="12" width="7.453125" style="1" customWidth="1"/>
    <col min="13" max="13" width="3.453125" style="1" customWidth="1"/>
    <col min="14" max="14" width="4.54296875" style="1" customWidth="1"/>
    <col min="15" max="26" width="3.453125" style="1" customWidth="1"/>
    <col min="27" max="27" width="1.54296875" style="1" customWidth="1"/>
    <col min="28" max="28" width="3.453125" style="1" customWidth="1"/>
    <col min="29" max="31" width="11.453125" style="1" hidden="1" customWidth="1"/>
    <col min="32" max="16384" width="11.453125" style="1"/>
  </cols>
  <sheetData>
    <row r="1" spans="1:27" ht="13">
      <c r="B1" s="2" t="s">
        <v>823</v>
      </c>
    </row>
    <row r="2" spans="1:27">
      <c r="B2" s="17" t="s">
        <v>249</v>
      </c>
    </row>
    <row r="3" spans="1:27">
      <c r="A3" s="20"/>
      <c r="B3" s="17" t="s">
        <v>867</v>
      </c>
    </row>
    <row r="4" spans="1:27">
      <c r="A4" s="20"/>
      <c r="B4" s="17" t="s">
        <v>870</v>
      </c>
    </row>
    <row r="5" spans="1:27">
      <c r="A5" s="20"/>
      <c r="B5" s="17" t="s">
        <v>378</v>
      </c>
    </row>
    <row r="6" spans="1:27" ht="14.5">
      <c r="A6" s="20"/>
      <c r="B6" s="165" t="s">
        <v>871</v>
      </c>
    </row>
    <row r="7" spans="1:27" ht="14.5">
      <c r="A7" s="20"/>
      <c r="B7" s="165" t="s">
        <v>844</v>
      </c>
    </row>
    <row r="8" spans="1:27" ht="9" customHeight="1"/>
    <row r="9" spans="1:27" ht="9" customHeight="1"/>
    <row r="10" spans="1:27" ht="25">
      <c r="B10" s="3" t="s">
        <v>379</v>
      </c>
    </row>
    <row r="11" spans="1:27" ht="9" customHeight="1"/>
    <row r="12" spans="1:27" ht="18">
      <c r="B12" s="16" t="s">
        <v>380</v>
      </c>
    </row>
    <row r="13" spans="1:27" ht="4.5" customHeight="1"/>
    <row r="14" spans="1:27" ht="9" customHeight="1">
      <c r="A14" s="4"/>
      <c r="B14" s="5"/>
      <c r="C14" s="5"/>
      <c r="D14" s="5"/>
      <c r="E14" s="5"/>
      <c r="F14" s="5"/>
      <c r="G14" s="5"/>
      <c r="H14" s="5"/>
      <c r="I14" s="5"/>
      <c r="J14" s="5"/>
      <c r="K14" s="5"/>
      <c r="L14" s="5"/>
      <c r="M14" s="5"/>
      <c r="N14" s="5"/>
      <c r="O14" s="5"/>
      <c r="P14" s="5"/>
      <c r="Q14" s="5"/>
      <c r="R14" s="5"/>
      <c r="S14" s="5"/>
      <c r="T14" s="5"/>
      <c r="U14" s="5"/>
      <c r="V14" s="5"/>
      <c r="W14" s="5"/>
      <c r="X14" s="5"/>
      <c r="Y14" s="5"/>
      <c r="Z14" s="5"/>
      <c r="AA14" s="6"/>
    </row>
    <row r="15" spans="1:27" ht="13.5" customHeight="1">
      <c r="A15" s="7"/>
      <c r="B15" s="8" t="s">
        <v>381</v>
      </c>
      <c r="C15" s="8"/>
      <c r="D15" s="8"/>
      <c r="E15" s="8"/>
      <c r="F15" s="8"/>
      <c r="G15" s="8"/>
      <c r="H15" s="8"/>
      <c r="I15" s="8"/>
      <c r="J15" s="8"/>
      <c r="K15" s="8"/>
      <c r="L15" s="8"/>
      <c r="M15" s="8"/>
      <c r="N15" s="8"/>
      <c r="O15" s="8" t="s">
        <v>382</v>
      </c>
      <c r="P15" s="8"/>
      <c r="Q15" s="8"/>
      <c r="R15" s="8"/>
      <c r="S15" s="8"/>
      <c r="T15" s="8"/>
      <c r="U15" s="8"/>
      <c r="V15" s="8"/>
      <c r="W15" s="8"/>
      <c r="X15" s="8"/>
      <c r="Y15" s="8"/>
      <c r="Z15" s="8"/>
      <c r="AA15" s="9"/>
    </row>
    <row r="16" spans="1:27" ht="4.5" customHeight="1">
      <c r="A16" s="7"/>
      <c r="B16" s="10"/>
      <c r="O16" s="11"/>
      <c r="P16" s="11"/>
      <c r="Q16" s="11"/>
      <c r="U16" s="11"/>
      <c r="V16" s="11"/>
      <c r="W16" s="11"/>
      <c r="AA16" s="9"/>
    </row>
    <row r="17" spans="1:29" ht="15" customHeight="1">
      <c r="A17" s="7"/>
      <c r="B17" s="1" t="s">
        <v>383</v>
      </c>
      <c r="F17" s="512"/>
      <c r="G17" s="512"/>
      <c r="H17" s="512"/>
      <c r="I17" s="512"/>
      <c r="J17" s="512"/>
      <c r="K17" s="512"/>
      <c r="L17" s="512"/>
      <c r="M17" s="512"/>
      <c r="O17" s="1" t="s">
        <v>384</v>
      </c>
      <c r="S17" s="513"/>
      <c r="T17" s="513"/>
      <c r="U17" s="513"/>
      <c r="V17" s="513"/>
      <c r="W17" s="513"/>
      <c r="X17" s="513"/>
      <c r="Y17" s="513"/>
      <c r="Z17" s="513"/>
      <c r="AA17" s="9"/>
    </row>
    <row r="18" spans="1:29" ht="15" customHeight="1">
      <c r="A18" s="7"/>
      <c r="B18" s="1" t="s">
        <v>385</v>
      </c>
      <c r="F18" s="514"/>
      <c r="G18" s="514"/>
      <c r="H18" s="514"/>
      <c r="I18" s="514"/>
      <c r="J18" s="514"/>
      <c r="K18" s="514"/>
      <c r="L18" s="514"/>
      <c r="M18" s="514"/>
      <c r="O18" s="1" t="s">
        <v>386</v>
      </c>
      <c r="S18" s="515"/>
      <c r="T18" s="515"/>
      <c r="U18" s="515"/>
      <c r="V18" s="515"/>
      <c r="W18" s="515"/>
      <c r="X18" s="515"/>
      <c r="Y18" s="515"/>
      <c r="Z18" s="515"/>
      <c r="AA18" s="9"/>
      <c r="AC18" s="1" t="s">
        <v>7</v>
      </c>
    </row>
    <row r="19" spans="1:29" ht="15" customHeight="1">
      <c r="A19" s="7"/>
      <c r="B19" s="1" t="s">
        <v>387</v>
      </c>
      <c r="F19" s="514"/>
      <c r="G19" s="514"/>
      <c r="H19" s="514"/>
      <c r="I19" s="514"/>
      <c r="J19" s="514"/>
      <c r="K19" s="514"/>
      <c r="L19" s="514"/>
      <c r="M19" s="514"/>
      <c r="O19" s="1" t="s">
        <v>388</v>
      </c>
      <c r="S19" s="515"/>
      <c r="T19" s="515"/>
      <c r="U19" s="515"/>
      <c r="V19" s="515"/>
      <c r="W19" s="515"/>
      <c r="X19" s="515"/>
      <c r="Y19" s="515"/>
      <c r="Z19" s="515"/>
      <c r="AA19" s="9"/>
      <c r="AC19" s="1" t="s">
        <v>10</v>
      </c>
    </row>
    <row r="20" spans="1:29" ht="15" customHeight="1">
      <c r="A20" s="7"/>
      <c r="B20" s="1" t="s">
        <v>389</v>
      </c>
      <c r="F20" s="515"/>
      <c r="G20" s="515"/>
      <c r="H20" s="146"/>
      <c r="I20" s="515"/>
      <c r="J20" s="515"/>
      <c r="K20" s="515"/>
      <c r="L20" s="515"/>
      <c r="M20" s="515"/>
      <c r="O20" s="1" t="s">
        <v>390</v>
      </c>
      <c r="S20" s="516"/>
      <c r="T20" s="516"/>
      <c r="U20" s="516"/>
      <c r="V20" s="516"/>
      <c r="W20" s="516"/>
      <c r="X20" s="516"/>
      <c r="Y20" s="516"/>
      <c r="Z20" s="516"/>
      <c r="AA20" s="9"/>
      <c r="AC20" s="1" t="s">
        <v>13</v>
      </c>
    </row>
    <row r="21" spans="1:29" ht="15" customHeight="1">
      <c r="A21" s="7"/>
      <c r="B21" s="1" t="s">
        <v>391</v>
      </c>
      <c r="F21" s="517"/>
      <c r="G21" s="515"/>
      <c r="H21" s="515"/>
      <c r="I21" s="515"/>
      <c r="J21" s="515"/>
      <c r="K21" s="515"/>
      <c r="L21" s="515"/>
      <c r="M21" s="515"/>
      <c r="O21" s="1" t="s">
        <v>392</v>
      </c>
      <c r="S21" s="517"/>
      <c r="T21" s="515"/>
      <c r="U21" s="515"/>
      <c r="V21" s="515"/>
      <c r="W21" s="515"/>
      <c r="X21" s="515"/>
      <c r="Y21" s="515"/>
      <c r="Z21" s="515"/>
      <c r="AA21" s="9"/>
      <c r="AC21" s="1" t="s">
        <v>16</v>
      </c>
    </row>
    <row r="22" spans="1:29" ht="9"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row>
    <row r="23" spans="1:29" ht="9" customHeight="1"/>
    <row r="24" spans="1:29" ht="20">
      <c r="A24" s="15"/>
      <c r="B24" s="16" t="s">
        <v>393</v>
      </c>
    </row>
    <row r="25" spans="1:29" ht="4.5" customHeight="1"/>
    <row r="26" spans="1:29" ht="9" customHeight="1" thickBot="1">
      <c r="A26" s="4"/>
      <c r="B26" s="5"/>
      <c r="C26" s="5"/>
      <c r="D26" s="5"/>
      <c r="E26" s="5"/>
      <c r="F26" s="5"/>
      <c r="G26" s="5"/>
      <c r="H26" s="5"/>
      <c r="I26" s="5"/>
      <c r="J26" s="5"/>
      <c r="K26" s="5"/>
      <c r="L26" s="5"/>
      <c r="M26" s="5"/>
      <c r="N26" s="5"/>
      <c r="O26" s="5"/>
      <c r="P26" s="5"/>
      <c r="Q26" s="5"/>
      <c r="R26" s="5"/>
      <c r="S26" s="5"/>
      <c r="T26" s="5"/>
      <c r="U26" s="5"/>
      <c r="V26" s="5"/>
      <c r="W26" s="5"/>
      <c r="X26" s="5"/>
      <c r="Y26" s="5"/>
      <c r="Z26" s="5"/>
      <c r="AA26" s="6"/>
    </row>
    <row r="27" spans="1:29" ht="15" customHeight="1" thickBot="1">
      <c r="A27" s="7"/>
      <c r="B27" s="1" t="s">
        <v>394</v>
      </c>
      <c r="F27" s="8"/>
      <c r="G27" s="8"/>
      <c r="H27" s="8"/>
      <c r="I27" s="8"/>
      <c r="J27" s="8"/>
      <c r="K27" s="8"/>
      <c r="L27" s="8"/>
      <c r="O27" s="26"/>
      <c r="S27" s="8"/>
      <c r="T27" s="8"/>
      <c r="U27" s="8"/>
      <c r="V27" s="8"/>
      <c r="W27" s="8"/>
      <c r="X27" s="8"/>
      <c r="Y27" s="8"/>
      <c r="Z27" s="8"/>
      <c r="AA27" s="9"/>
    </row>
    <row r="28" spans="1:29" ht="4.5" customHeight="1">
      <c r="A28" s="7"/>
      <c r="B28" s="10"/>
      <c r="O28" s="11"/>
      <c r="P28" s="11"/>
      <c r="Q28" s="11"/>
      <c r="U28" s="11"/>
      <c r="V28" s="11"/>
      <c r="W28" s="11"/>
      <c r="AA28" s="9"/>
    </row>
    <row r="29" spans="1:29" ht="15" customHeight="1">
      <c r="A29" s="7"/>
      <c r="B29" s="1" t="s">
        <v>395</v>
      </c>
      <c r="F29" s="512"/>
      <c r="G29" s="512"/>
      <c r="H29" s="512"/>
      <c r="I29" s="512"/>
      <c r="J29" s="512"/>
      <c r="K29" s="512"/>
      <c r="L29" s="512"/>
      <c r="M29" s="512"/>
      <c r="O29" s="1" t="s">
        <v>396</v>
      </c>
      <c r="S29" s="513"/>
      <c r="T29" s="513"/>
      <c r="U29" s="513"/>
      <c r="V29" s="513"/>
      <c r="W29" s="513"/>
      <c r="X29" s="513"/>
      <c r="Y29" s="513"/>
      <c r="Z29" s="513"/>
      <c r="AA29" s="9"/>
    </row>
    <row r="30" spans="1:29" ht="15" customHeight="1">
      <c r="A30" s="7"/>
      <c r="B30" s="1" t="s">
        <v>389</v>
      </c>
      <c r="F30" s="515"/>
      <c r="G30" s="515"/>
      <c r="H30" s="147"/>
      <c r="I30" s="515"/>
      <c r="J30" s="515"/>
      <c r="K30" s="515"/>
      <c r="L30" s="515"/>
      <c r="M30" s="515"/>
      <c r="AA30" s="9"/>
      <c r="AC30" s="1" t="s">
        <v>13</v>
      </c>
    </row>
    <row r="31" spans="1:29" ht="9"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4"/>
    </row>
    <row r="32" spans="1:29" ht="9" customHeight="1"/>
    <row r="33" spans="1:29" ht="18">
      <c r="B33" s="16" t="s">
        <v>855</v>
      </c>
    </row>
    <row r="34" spans="1:29" ht="4.5" customHeight="1"/>
    <row r="35" spans="1:29" ht="9" customHeight="1">
      <c r="A35" s="4"/>
      <c r="B35" s="5"/>
      <c r="C35" s="5"/>
      <c r="D35" s="5"/>
      <c r="E35" s="5"/>
      <c r="F35" s="5"/>
      <c r="G35" s="5"/>
      <c r="H35" s="5"/>
      <c r="I35" s="5"/>
      <c r="J35" s="5"/>
      <c r="K35" s="5"/>
      <c r="L35" s="5"/>
      <c r="M35" s="5"/>
      <c r="N35" s="5"/>
      <c r="O35" s="5"/>
      <c r="P35" s="5"/>
      <c r="Q35" s="5"/>
      <c r="R35" s="5"/>
      <c r="S35" s="5"/>
      <c r="T35" s="5"/>
      <c r="U35" s="5"/>
      <c r="V35" s="5"/>
      <c r="W35" s="5"/>
      <c r="X35" s="5"/>
      <c r="Y35" s="5"/>
      <c r="Z35" s="5"/>
      <c r="AA35" s="6"/>
    </row>
    <row r="36" spans="1:29" ht="13.5" customHeight="1">
      <c r="A36" s="7"/>
      <c r="B36" s="8" t="s">
        <v>397</v>
      </c>
      <c r="C36" s="8"/>
      <c r="D36" s="8"/>
      <c r="E36" s="8"/>
      <c r="F36" s="8"/>
      <c r="G36" s="8"/>
      <c r="H36" s="8"/>
      <c r="I36" s="8"/>
      <c r="J36" s="8"/>
      <c r="K36" s="8"/>
      <c r="L36" s="8"/>
      <c r="M36" s="8"/>
      <c r="N36" s="8"/>
      <c r="O36" s="8" t="s">
        <v>382</v>
      </c>
      <c r="P36" s="8"/>
      <c r="Q36" s="8"/>
      <c r="R36" s="8"/>
      <c r="S36" s="8"/>
      <c r="T36" s="8"/>
      <c r="U36" s="8"/>
      <c r="V36" s="8"/>
      <c r="W36" s="8"/>
      <c r="X36" s="8"/>
      <c r="Y36" s="8"/>
      <c r="Z36" s="8"/>
      <c r="AA36" s="9"/>
    </row>
    <row r="37" spans="1:29" ht="4.5" customHeight="1">
      <c r="A37" s="7"/>
      <c r="B37" s="10"/>
      <c r="O37" s="11"/>
      <c r="P37" s="11"/>
      <c r="Q37" s="11"/>
      <c r="U37" s="11"/>
      <c r="V37" s="11"/>
      <c r="W37" s="11"/>
      <c r="AA37" s="9"/>
    </row>
    <row r="38" spans="1:29" ht="15" customHeight="1">
      <c r="A38" s="7"/>
      <c r="B38" s="1" t="s">
        <v>383</v>
      </c>
      <c r="F38" s="513"/>
      <c r="G38" s="513"/>
      <c r="H38" s="513"/>
      <c r="I38" s="513"/>
      <c r="J38" s="513"/>
      <c r="K38" s="513"/>
      <c r="L38" s="513"/>
      <c r="M38" s="513"/>
      <c r="O38" s="1" t="s">
        <v>384</v>
      </c>
      <c r="S38" s="513"/>
      <c r="T38" s="513"/>
      <c r="U38" s="513"/>
      <c r="V38" s="513"/>
      <c r="W38" s="513"/>
      <c r="X38" s="513"/>
      <c r="Y38" s="513"/>
      <c r="Z38" s="513"/>
      <c r="AA38" s="9"/>
    </row>
    <row r="39" spans="1:29" ht="15" customHeight="1">
      <c r="A39" s="7"/>
      <c r="B39" s="1" t="s">
        <v>387</v>
      </c>
      <c r="F39" s="515"/>
      <c r="G39" s="515"/>
      <c r="H39" s="515"/>
      <c r="I39" s="515"/>
      <c r="J39" s="515"/>
      <c r="K39" s="515"/>
      <c r="L39" s="515"/>
      <c r="M39" s="515"/>
      <c r="O39" s="1" t="s">
        <v>386</v>
      </c>
      <c r="S39" s="515"/>
      <c r="T39" s="515"/>
      <c r="U39" s="515"/>
      <c r="V39" s="515"/>
      <c r="W39" s="515"/>
      <c r="X39" s="515"/>
      <c r="Y39" s="515"/>
      <c r="Z39" s="515"/>
      <c r="AA39" s="9"/>
      <c r="AC39" s="1" t="s">
        <v>7</v>
      </c>
    </row>
    <row r="40" spans="1:29" ht="15" customHeight="1">
      <c r="A40" s="7"/>
      <c r="B40" s="1" t="s">
        <v>389</v>
      </c>
      <c r="F40" s="515"/>
      <c r="G40" s="515"/>
      <c r="H40" s="148"/>
      <c r="I40" s="515"/>
      <c r="J40" s="515"/>
      <c r="K40" s="515"/>
      <c r="L40" s="515"/>
      <c r="M40" s="515"/>
      <c r="O40" s="1" t="s">
        <v>390</v>
      </c>
      <c r="S40" s="516"/>
      <c r="T40" s="516"/>
      <c r="U40" s="516"/>
      <c r="V40" s="516"/>
      <c r="W40" s="516"/>
      <c r="X40" s="516"/>
      <c r="Y40" s="516"/>
      <c r="Z40" s="516"/>
      <c r="AA40" s="9"/>
      <c r="AC40" s="1" t="s">
        <v>10</v>
      </c>
    </row>
    <row r="41" spans="1:29" ht="15" customHeight="1">
      <c r="A41" s="7"/>
      <c r="B41" s="1" t="s">
        <v>391</v>
      </c>
      <c r="F41" s="517"/>
      <c r="G41" s="515"/>
      <c r="H41" s="515"/>
      <c r="I41" s="515"/>
      <c r="J41" s="515"/>
      <c r="K41" s="515"/>
      <c r="L41" s="515"/>
      <c r="M41" s="515"/>
      <c r="O41" s="1" t="s">
        <v>392</v>
      </c>
      <c r="S41" s="517"/>
      <c r="T41" s="515"/>
      <c r="U41" s="515"/>
      <c r="V41" s="515"/>
      <c r="W41" s="515"/>
      <c r="X41" s="515"/>
      <c r="Y41" s="515"/>
      <c r="Z41" s="515"/>
      <c r="AA41" s="9"/>
      <c r="AC41" s="1" t="s">
        <v>13</v>
      </c>
    </row>
    <row r="42" spans="1:29" ht="9"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4"/>
    </row>
    <row r="43" spans="1:29" ht="9" customHeight="1"/>
    <row r="44" spans="1:29" ht="18">
      <c r="B44" s="16" t="s">
        <v>398</v>
      </c>
    </row>
    <row r="45" spans="1:29" ht="4.5" customHeight="1"/>
    <row r="46" spans="1:29" ht="9" customHeight="1">
      <c r="A46" s="4"/>
      <c r="B46" s="5"/>
      <c r="C46" s="5"/>
      <c r="D46" s="5"/>
      <c r="E46" s="5"/>
      <c r="F46" s="5"/>
      <c r="G46" s="5"/>
      <c r="H46" s="5"/>
      <c r="I46" s="5"/>
      <c r="J46" s="5"/>
      <c r="K46" s="5"/>
      <c r="L46" s="5"/>
      <c r="M46" s="5"/>
      <c r="N46" s="5"/>
      <c r="O46" s="5"/>
      <c r="P46" s="5"/>
      <c r="Q46" s="5"/>
      <c r="R46" s="5"/>
      <c r="S46" s="5"/>
      <c r="T46" s="5"/>
      <c r="U46" s="5"/>
      <c r="V46" s="5"/>
      <c r="W46" s="5"/>
      <c r="X46" s="5"/>
      <c r="Y46" s="5"/>
      <c r="Z46" s="5"/>
      <c r="AA46" s="6"/>
    </row>
    <row r="47" spans="1:29" ht="13.5" customHeight="1">
      <c r="A47" s="7"/>
      <c r="B47" s="8" t="s">
        <v>397</v>
      </c>
      <c r="C47" s="8"/>
      <c r="D47" s="8"/>
      <c r="E47" s="8"/>
      <c r="F47" s="8"/>
      <c r="G47" s="8"/>
      <c r="H47" s="8"/>
      <c r="I47" s="8"/>
      <c r="J47" s="8"/>
      <c r="K47" s="8"/>
      <c r="L47" s="8"/>
      <c r="M47" s="8"/>
      <c r="N47" s="8"/>
      <c r="O47" s="8" t="s">
        <v>382</v>
      </c>
      <c r="P47" s="8"/>
      <c r="Q47" s="8"/>
      <c r="R47" s="8"/>
      <c r="S47" s="8"/>
      <c r="T47" s="8"/>
      <c r="U47" s="8"/>
      <c r="V47" s="8"/>
      <c r="W47" s="8"/>
      <c r="X47" s="8"/>
      <c r="Y47" s="8"/>
      <c r="Z47" s="8"/>
      <c r="AA47" s="9"/>
    </row>
    <row r="48" spans="1:29" ht="4.5" customHeight="1">
      <c r="A48" s="7"/>
      <c r="B48" s="10"/>
      <c r="O48" s="11"/>
      <c r="P48" s="11"/>
      <c r="Q48" s="11"/>
      <c r="U48" s="11"/>
      <c r="V48" s="11"/>
      <c r="W48" s="11"/>
      <c r="AA48" s="9"/>
    </row>
    <row r="49" spans="1:34" ht="15" customHeight="1">
      <c r="A49" s="7"/>
      <c r="B49" s="1" t="s">
        <v>383</v>
      </c>
      <c r="F49" s="513"/>
      <c r="G49" s="513"/>
      <c r="H49" s="513"/>
      <c r="I49" s="513"/>
      <c r="J49" s="513"/>
      <c r="K49" s="513"/>
      <c r="L49" s="513"/>
      <c r="M49" s="513"/>
      <c r="O49" s="1" t="s">
        <v>384</v>
      </c>
      <c r="S49" s="513"/>
      <c r="T49" s="513"/>
      <c r="U49" s="513"/>
      <c r="V49" s="513"/>
      <c r="W49" s="513"/>
      <c r="X49" s="513"/>
      <c r="Y49" s="513"/>
      <c r="Z49" s="513"/>
      <c r="AA49" s="9"/>
    </row>
    <row r="50" spans="1:34" ht="15" customHeight="1">
      <c r="A50" s="7"/>
      <c r="B50" s="1" t="s">
        <v>387</v>
      </c>
      <c r="F50" s="515"/>
      <c r="G50" s="515"/>
      <c r="H50" s="515"/>
      <c r="I50" s="515"/>
      <c r="J50" s="515"/>
      <c r="K50" s="515"/>
      <c r="L50" s="515"/>
      <c r="M50" s="515"/>
      <c r="O50" s="1" t="s">
        <v>386</v>
      </c>
      <c r="S50" s="515"/>
      <c r="T50" s="515"/>
      <c r="U50" s="515"/>
      <c r="V50" s="515"/>
      <c r="W50" s="515"/>
      <c r="X50" s="515"/>
      <c r="Y50" s="515"/>
      <c r="Z50" s="515"/>
      <c r="AA50" s="9"/>
      <c r="AC50" s="1" t="s">
        <v>7</v>
      </c>
    </row>
    <row r="51" spans="1:34" ht="15" customHeight="1">
      <c r="A51" s="7"/>
      <c r="B51" s="1" t="s">
        <v>389</v>
      </c>
      <c r="F51" s="515"/>
      <c r="G51" s="515"/>
      <c r="H51" s="148"/>
      <c r="I51" s="515"/>
      <c r="J51" s="515"/>
      <c r="K51" s="515"/>
      <c r="L51" s="515"/>
      <c r="M51" s="515"/>
      <c r="O51" s="1" t="s">
        <v>390</v>
      </c>
      <c r="S51" s="516"/>
      <c r="T51" s="516"/>
      <c r="U51" s="516"/>
      <c r="V51" s="516"/>
      <c r="W51" s="516"/>
      <c r="X51" s="516"/>
      <c r="Y51" s="516"/>
      <c r="Z51" s="516"/>
      <c r="AA51" s="9"/>
      <c r="AC51" s="1" t="s">
        <v>10</v>
      </c>
    </row>
    <row r="52" spans="1:34" ht="15" customHeight="1">
      <c r="A52" s="7"/>
      <c r="B52" s="1" t="s">
        <v>391</v>
      </c>
      <c r="F52" s="517"/>
      <c r="G52" s="515"/>
      <c r="H52" s="515"/>
      <c r="I52" s="515"/>
      <c r="J52" s="515"/>
      <c r="K52" s="515"/>
      <c r="L52" s="515"/>
      <c r="M52" s="515"/>
      <c r="O52" s="1" t="s">
        <v>392</v>
      </c>
      <c r="S52" s="517"/>
      <c r="T52" s="515"/>
      <c r="U52" s="515"/>
      <c r="V52" s="515"/>
      <c r="W52" s="515"/>
      <c r="X52" s="515"/>
      <c r="Y52" s="515"/>
      <c r="Z52" s="515"/>
      <c r="AA52" s="9"/>
      <c r="AC52" s="1" t="s">
        <v>13</v>
      </c>
    </row>
    <row r="53" spans="1:34" ht="9" customHeight="1">
      <c r="A53" s="12"/>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4"/>
      <c r="AH53" s="18"/>
    </row>
    <row r="54" spans="1:34" ht="9" customHeight="1"/>
    <row r="55" spans="1:34" ht="18" hidden="1" customHeight="1">
      <c r="B55" s="16" t="s">
        <v>21</v>
      </c>
    </row>
    <row r="56" spans="1:34" ht="4.5" hidden="1" customHeight="1"/>
    <row r="57" spans="1:34" ht="9" hidden="1" customHeight="1">
      <c r="A57" s="4"/>
      <c r="B57" s="5"/>
      <c r="C57" s="5"/>
      <c r="D57" s="5"/>
      <c r="E57" s="5"/>
      <c r="F57" s="5"/>
      <c r="G57" s="5"/>
      <c r="H57" s="5"/>
      <c r="I57" s="5"/>
      <c r="J57" s="5"/>
      <c r="K57" s="5"/>
      <c r="L57" s="5"/>
      <c r="M57" s="5"/>
      <c r="N57" s="5"/>
      <c r="O57" s="5"/>
      <c r="P57" s="5"/>
      <c r="Q57" s="5"/>
      <c r="R57" s="5"/>
      <c r="S57" s="5"/>
      <c r="T57" s="5"/>
      <c r="U57" s="5"/>
      <c r="V57" s="5"/>
      <c r="W57" s="5"/>
      <c r="X57" s="5"/>
      <c r="Y57" s="5"/>
      <c r="Z57" s="5"/>
      <c r="AA57" s="6"/>
    </row>
    <row r="58" spans="1:34" ht="14.25" hidden="1" customHeight="1">
      <c r="A58" s="7"/>
      <c r="B58" s="46"/>
      <c r="C58" s="519" t="s">
        <v>22</v>
      </c>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9"/>
    </row>
    <row r="59" spans="1:34" ht="14.25" hidden="1" customHeight="1">
      <c r="A59" s="7"/>
      <c r="B59" s="19"/>
      <c r="C59" s="518" t="s">
        <v>23</v>
      </c>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9"/>
    </row>
    <row r="60" spans="1:34" ht="14.25" hidden="1" customHeight="1">
      <c r="A60" s="7"/>
      <c r="B60" s="19"/>
      <c r="C60" s="518" t="s">
        <v>24</v>
      </c>
      <c r="D60" s="518"/>
      <c r="E60" s="518"/>
      <c r="F60" s="518"/>
      <c r="G60" s="518"/>
      <c r="H60" s="518"/>
      <c r="I60" s="518"/>
      <c r="J60" s="518"/>
      <c r="K60" s="518"/>
      <c r="L60" s="518"/>
      <c r="M60" s="518"/>
      <c r="N60" s="518"/>
      <c r="O60" s="518"/>
      <c r="P60" s="518"/>
      <c r="Q60" s="518"/>
      <c r="R60" s="518"/>
      <c r="S60" s="518"/>
      <c r="T60" s="518"/>
      <c r="U60" s="518"/>
      <c r="V60" s="518"/>
      <c r="W60" s="518"/>
      <c r="X60" s="518"/>
      <c r="Y60" s="518"/>
      <c r="Z60" s="518"/>
      <c r="AA60" s="9"/>
    </row>
    <row r="61" spans="1:34" ht="4.5" hidden="1" customHeight="1">
      <c r="A61" s="7"/>
      <c r="B61" s="10"/>
      <c r="O61" s="11"/>
      <c r="P61" s="11"/>
      <c r="Q61" s="11"/>
      <c r="U61" s="11"/>
      <c r="V61" s="11"/>
      <c r="W61" s="11"/>
      <c r="AA61" s="9"/>
    </row>
    <row r="62" spans="1:34" ht="14.25" hidden="1" customHeight="1">
      <c r="A62" s="7"/>
      <c r="B62" s="46"/>
      <c r="C62" s="518" t="s">
        <v>25</v>
      </c>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9"/>
    </row>
    <row r="63" spans="1:34" ht="4.5" hidden="1" customHeight="1">
      <c r="A63" s="7"/>
      <c r="B63" s="10"/>
      <c r="O63" s="11"/>
      <c r="P63" s="11"/>
      <c r="Q63" s="11"/>
      <c r="U63" s="11"/>
      <c r="V63" s="11"/>
      <c r="W63" s="11"/>
      <c r="AA63" s="9"/>
    </row>
    <row r="64" spans="1:34" ht="14.25" hidden="1" customHeight="1">
      <c r="A64" s="7"/>
      <c r="B64" s="46"/>
      <c r="C64" s="518" t="s">
        <v>26</v>
      </c>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9"/>
    </row>
    <row r="65" spans="1:27" ht="4.5" hidden="1" customHeight="1">
      <c r="A65" s="7"/>
      <c r="B65" s="10"/>
      <c r="O65" s="11"/>
      <c r="P65" s="11"/>
      <c r="Q65" s="11"/>
      <c r="U65" s="11"/>
      <c r="V65" s="11"/>
      <c r="W65" s="11"/>
      <c r="AA65" s="9"/>
    </row>
    <row r="66" spans="1:27" ht="14.25" hidden="1" customHeight="1">
      <c r="A66" s="7"/>
      <c r="B66" s="46"/>
      <c r="C66" s="518" t="s">
        <v>27</v>
      </c>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9"/>
    </row>
    <row r="67" spans="1:27" ht="4.5" hidden="1" customHeight="1">
      <c r="A67" s="7"/>
      <c r="B67" s="10"/>
      <c r="O67" s="11"/>
      <c r="P67" s="11"/>
      <c r="Q67" s="11"/>
      <c r="U67" s="11"/>
      <c r="V67" s="11"/>
      <c r="W67" s="11"/>
      <c r="AA67" s="9"/>
    </row>
    <row r="68" spans="1:27" ht="14.25" hidden="1" customHeight="1">
      <c r="A68" s="7"/>
      <c r="B68" s="46"/>
      <c r="C68" s="518" t="s">
        <v>28</v>
      </c>
      <c r="D68" s="518"/>
      <c r="E68" s="518"/>
      <c r="F68" s="518"/>
      <c r="G68" s="518"/>
      <c r="H68" s="518"/>
      <c r="I68" s="518"/>
      <c r="J68" s="518"/>
      <c r="K68" s="518"/>
      <c r="L68" s="518"/>
      <c r="M68" s="518"/>
      <c r="N68" s="518"/>
      <c r="O68" s="518"/>
      <c r="P68" s="518"/>
      <c r="Q68" s="518"/>
      <c r="R68" s="518"/>
      <c r="S68" s="518"/>
      <c r="T68" s="518"/>
      <c r="U68" s="518"/>
      <c r="V68" s="518"/>
      <c r="W68" s="518"/>
      <c r="X68" s="518"/>
      <c r="Y68" s="518"/>
      <c r="Z68" s="518"/>
      <c r="AA68" s="9"/>
    </row>
    <row r="69" spans="1:27" ht="4.5" hidden="1" customHeight="1">
      <c r="A69" s="7"/>
      <c r="B69" s="10"/>
      <c r="O69" s="11"/>
      <c r="P69" s="11"/>
      <c r="Q69" s="11"/>
      <c r="U69" s="11"/>
      <c r="V69" s="11"/>
      <c r="W69" s="11"/>
      <c r="AA69" s="9"/>
    </row>
    <row r="70" spans="1:27" ht="14.25" hidden="1" customHeight="1">
      <c r="A70" s="7"/>
      <c r="B70" s="46"/>
      <c r="C70" s="518" t="s">
        <v>29</v>
      </c>
      <c r="D70" s="518"/>
      <c r="E70" s="518"/>
      <c r="F70" s="518"/>
      <c r="G70" s="518"/>
      <c r="H70" s="518"/>
      <c r="I70" s="518"/>
      <c r="J70" s="518"/>
      <c r="K70" s="518"/>
      <c r="L70" s="518"/>
      <c r="M70" s="518"/>
      <c r="N70" s="518"/>
      <c r="O70" s="518"/>
      <c r="P70" s="518"/>
      <c r="Q70" s="518"/>
      <c r="R70" s="518"/>
      <c r="S70" s="518"/>
      <c r="T70" s="518"/>
      <c r="U70" s="518"/>
      <c r="V70" s="518"/>
      <c r="W70" s="518"/>
      <c r="X70" s="518"/>
      <c r="Y70" s="518"/>
      <c r="Z70" s="518"/>
      <c r="AA70" s="9"/>
    </row>
    <row r="71" spans="1:27" ht="14.25" hidden="1" customHeight="1">
      <c r="A71" s="7"/>
      <c r="B71" s="19"/>
      <c r="C71" s="518" t="s">
        <v>30</v>
      </c>
      <c r="D71" s="518"/>
      <c r="E71" s="518"/>
      <c r="F71" s="518"/>
      <c r="G71" s="518"/>
      <c r="H71" s="518"/>
      <c r="I71" s="518"/>
      <c r="J71" s="518"/>
      <c r="K71" s="518"/>
      <c r="L71" s="518"/>
      <c r="M71" s="518"/>
      <c r="N71" s="518"/>
      <c r="O71" s="518"/>
      <c r="P71" s="518"/>
      <c r="Q71" s="518"/>
      <c r="R71" s="518"/>
      <c r="S71" s="518"/>
      <c r="T71" s="518"/>
      <c r="U71" s="518"/>
      <c r="V71" s="518"/>
      <c r="W71" s="518"/>
      <c r="X71" s="518"/>
      <c r="Y71" s="518"/>
      <c r="Z71" s="518"/>
      <c r="AA71" s="9"/>
    </row>
    <row r="72" spans="1:27" ht="4.5" hidden="1" customHeight="1">
      <c r="A72" s="7"/>
      <c r="B72" s="10"/>
      <c r="O72" s="11"/>
      <c r="P72" s="11"/>
      <c r="Q72" s="11"/>
      <c r="U72" s="11"/>
      <c r="V72" s="11"/>
      <c r="W72" s="11"/>
      <c r="AA72" s="9"/>
    </row>
    <row r="73" spans="1:27" ht="14.25" hidden="1" customHeight="1">
      <c r="A73" s="7"/>
      <c r="B73" s="46"/>
      <c r="C73" s="518" t="s">
        <v>31</v>
      </c>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9"/>
    </row>
    <row r="74" spans="1:27" ht="14.25" hidden="1" customHeight="1">
      <c r="A74" s="7"/>
      <c r="B74" s="19"/>
      <c r="C74" s="518" t="s">
        <v>32</v>
      </c>
      <c r="D74" s="518"/>
      <c r="E74" s="518"/>
      <c r="F74" s="518"/>
      <c r="G74" s="518"/>
      <c r="H74" s="518"/>
      <c r="I74" s="518"/>
      <c r="J74" s="518"/>
      <c r="K74" s="518"/>
      <c r="L74" s="518"/>
      <c r="M74" s="518"/>
      <c r="N74" s="518"/>
      <c r="O74" s="518"/>
      <c r="P74" s="518"/>
      <c r="Q74" s="518"/>
      <c r="R74" s="518"/>
      <c r="S74" s="518"/>
      <c r="T74" s="518"/>
      <c r="U74" s="518"/>
      <c r="V74" s="518"/>
      <c r="W74" s="518"/>
      <c r="X74" s="518"/>
      <c r="Y74" s="518"/>
      <c r="Z74" s="518"/>
      <c r="AA74" s="9"/>
    </row>
    <row r="75" spans="1:27" ht="4.5" hidden="1" customHeight="1">
      <c r="A75" s="7"/>
      <c r="B75" s="10"/>
      <c r="O75" s="11"/>
      <c r="P75" s="11"/>
      <c r="Q75" s="11"/>
      <c r="U75" s="11"/>
      <c r="V75" s="11"/>
      <c r="W75" s="11"/>
      <c r="AA75" s="9"/>
    </row>
    <row r="76" spans="1:27" ht="14.25" hidden="1" customHeight="1">
      <c r="A76" s="7"/>
      <c r="B76" s="46"/>
      <c r="C76" s="518" t="s">
        <v>33</v>
      </c>
      <c r="D76" s="518"/>
      <c r="E76" s="518"/>
      <c r="F76" s="518"/>
      <c r="G76" s="518"/>
      <c r="H76" s="518"/>
      <c r="I76" s="518"/>
      <c r="J76" s="518"/>
      <c r="K76" s="518"/>
      <c r="L76" s="518"/>
      <c r="M76" s="518"/>
      <c r="N76" s="518"/>
      <c r="O76" s="518"/>
      <c r="P76" s="518"/>
      <c r="Q76" s="518"/>
      <c r="R76" s="518"/>
      <c r="S76" s="518"/>
      <c r="T76" s="518"/>
      <c r="U76" s="518"/>
      <c r="V76" s="518"/>
      <c r="W76" s="518"/>
      <c r="X76" s="518"/>
      <c r="Y76" s="518"/>
      <c r="Z76" s="518"/>
      <c r="AA76" s="9"/>
    </row>
    <row r="77" spans="1:27" ht="4.5" hidden="1" customHeight="1">
      <c r="A77" s="7"/>
      <c r="B77" s="10"/>
      <c r="O77" s="11"/>
      <c r="P77" s="11"/>
      <c r="Q77" s="11"/>
      <c r="U77" s="11"/>
      <c r="V77" s="11"/>
      <c r="W77" s="11"/>
      <c r="AA77" s="9"/>
    </row>
    <row r="78" spans="1:27" ht="14.25" hidden="1" customHeight="1">
      <c r="A78" s="7"/>
      <c r="B78" s="46"/>
      <c r="C78" s="518" t="s">
        <v>34</v>
      </c>
      <c r="D78" s="518"/>
      <c r="E78" s="518"/>
      <c r="F78" s="518"/>
      <c r="G78" s="518"/>
      <c r="H78" s="518"/>
      <c r="I78" s="518"/>
      <c r="J78" s="518"/>
      <c r="K78" s="518"/>
      <c r="L78" s="518"/>
      <c r="M78" s="518"/>
      <c r="N78" s="518"/>
      <c r="O78" s="518"/>
      <c r="P78" s="518"/>
      <c r="Q78" s="518"/>
      <c r="R78" s="518"/>
      <c r="S78" s="518"/>
      <c r="T78" s="518"/>
      <c r="U78" s="518"/>
      <c r="V78" s="518"/>
      <c r="W78" s="518"/>
      <c r="X78" s="518"/>
      <c r="Y78" s="518"/>
      <c r="Z78" s="518"/>
      <c r="AA78" s="9"/>
    </row>
    <row r="79" spans="1:27" ht="14.25" hidden="1" customHeight="1">
      <c r="A79" s="7"/>
      <c r="B79" s="19"/>
      <c r="C79" s="518" t="s">
        <v>35</v>
      </c>
      <c r="D79" s="518"/>
      <c r="E79" s="518"/>
      <c r="F79" s="518"/>
      <c r="G79" s="518"/>
      <c r="H79" s="518"/>
      <c r="I79" s="518"/>
      <c r="J79" s="518"/>
      <c r="K79" s="518"/>
      <c r="L79" s="518"/>
      <c r="M79" s="518"/>
      <c r="N79" s="518"/>
      <c r="O79" s="518"/>
      <c r="P79" s="518"/>
      <c r="Q79" s="518"/>
      <c r="R79" s="518"/>
      <c r="S79" s="518"/>
      <c r="T79" s="518"/>
      <c r="U79" s="518"/>
      <c r="V79" s="518"/>
      <c r="W79" s="518"/>
      <c r="X79" s="518"/>
      <c r="Y79" s="518"/>
      <c r="Z79" s="518"/>
      <c r="AA79" s="9"/>
    </row>
    <row r="80" spans="1:27" ht="14.25" hidden="1" customHeight="1">
      <c r="A80" s="7"/>
      <c r="B80" s="19"/>
      <c r="C80" s="518" t="s">
        <v>36</v>
      </c>
      <c r="D80" s="518"/>
      <c r="E80" s="518"/>
      <c r="F80" s="518"/>
      <c r="G80" s="518"/>
      <c r="H80" s="518"/>
      <c r="I80" s="518"/>
      <c r="J80" s="518"/>
      <c r="K80" s="518"/>
      <c r="L80" s="518"/>
      <c r="M80" s="518"/>
      <c r="N80" s="518"/>
      <c r="O80" s="518"/>
      <c r="P80" s="518"/>
      <c r="Q80" s="518"/>
      <c r="R80" s="518"/>
      <c r="S80" s="518"/>
      <c r="T80" s="518"/>
      <c r="U80" s="518"/>
      <c r="V80" s="518"/>
      <c r="W80" s="518"/>
      <c r="X80" s="518"/>
      <c r="Y80" s="518"/>
      <c r="Z80" s="518"/>
      <c r="AA80" s="9"/>
    </row>
    <row r="81" spans="1:2">
      <c r="A81" s="12"/>
    </row>
    <row r="83" spans="1:2">
      <c r="B83" s="115"/>
    </row>
  </sheetData>
  <sheetProtection algorithmName="SHA-512" hashValue="7pusLZlSzc32uk0Qy8RnItmAmmTa2FvueRNTYYWppyR5rNaexqsciiyDUyZ959/sIiIb+UfN2Yf7IG9wwYYwoQ==" saltValue="7xegy2xI7Hkz5rgcT4GCnQ==" spinCount="100000" sheet="1" objects="1" scenarios="1" selectLockedCells="1"/>
  <mergeCells count="48">
    <mergeCell ref="C78:Z78"/>
    <mergeCell ref="C79:Z79"/>
    <mergeCell ref="C80:Z80"/>
    <mergeCell ref="C68:Z68"/>
    <mergeCell ref="C70:Z70"/>
    <mergeCell ref="C71:Z71"/>
    <mergeCell ref="C73:Z73"/>
    <mergeCell ref="C74:Z74"/>
    <mergeCell ref="C76:Z76"/>
    <mergeCell ref="C66:Z66"/>
    <mergeCell ref="F50:M50"/>
    <mergeCell ref="S50:Z50"/>
    <mergeCell ref="F51:G51"/>
    <mergeCell ref="I51:M51"/>
    <mergeCell ref="S51:Z51"/>
    <mergeCell ref="F52:M52"/>
    <mergeCell ref="S52:Z52"/>
    <mergeCell ref="C58:Z58"/>
    <mergeCell ref="C59:Z59"/>
    <mergeCell ref="C60:Z60"/>
    <mergeCell ref="C62:Z62"/>
    <mergeCell ref="C64:Z64"/>
    <mergeCell ref="F49:M49"/>
    <mergeCell ref="S49:Z49"/>
    <mergeCell ref="F30:G30"/>
    <mergeCell ref="I30:M30"/>
    <mergeCell ref="F38:M38"/>
    <mergeCell ref="S38:Z38"/>
    <mergeCell ref="F39:M39"/>
    <mergeCell ref="S39:Z39"/>
    <mergeCell ref="F40:G40"/>
    <mergeCell ref="I40:M40"/>
    <mergeCell ref="S40:Z40"/>
    <mergeCell ref="F41:M41"/>
    <mergeCell ref="S41:Z41"/>
    <mergeCell ref="F29:M29"/>
    <mergeCell ref="S29:Z29"/>
    <mergeCell ref="F17:M17"/>
    <mergeCell ref="S17:Z17"/>
    <mergeCell ref="F18:M18"/>
    <mergeCell ref="S18:Z18"/>
    <mergeCell ref="F19:M19"/>
    <mergeCell ref="S19:Z19"/>
    <mergeCell ref="F20:G20"/>
    <mergeCell ref="I20:M20"/>
    <mergeCell ref="S20:Z20"/>
    <mergeCell ref="F21:M21"/>
    <mergeCell ref="S21:Z21"/>
  </mergeCells>
  <hyperlinks>
    <hyperlink ref="B7" r:id="rId1" xr:uid="{B9B7AA1A-6534-4439-854F-F83DC8EBC31E}"/>
    <hyperlink ref="B6" r:id="rId2" display="mailto:stromeffizienz@energiezukunftschweiz.ch" xr:uid="{CE5ABE80-731E-4188-892B-E49782ABC36D}"/>
  </hyperlinks>
  <pageMargins left="0.7" right="0.7" top="0.78740157499999996" bottom="0.78740157499999996" header="0.3" footer="0.3"/>
  <pageSetup paperSize="9" scale="86" orientation="portrait" horizontalDpi="4294967293"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316F-51EF-48C5-804B-6EB300BE8855}">
  <sheetPr codeName="Sheet4">
    <tabColor rgb="FF00B0F0"/>
    <pageSetUpPr fitToPage="1"/>
  </sheetPr>
  <dimension ref="A1:AN132"/>
  <sheetViews>
    <sheetView showGridLines="0" zoomScaleNormal="100" workbookViewId="0">
      <selection activeCell="B17" sqref="B17:AG28"/>
    </sheetView>
  </sheetViews>
  <sheetFormatPr baseColWidth="10" defaultColWidth="0" defaultRowHeight="12.5" zeroHeight="1"/>
  <cols>
    <col min="1" max="1" width="1.54296875" style="1" customWidth="1"/>
    <col min="2" max="22" width="3.453125" style="1" customWidth="1"/>
    <col min="23" max="23" width="6.81640625" style="1" customWidth="1"/>
    <col min="24" max="24" width="7.453125" style="1" customWidth="1"/>
    <col min="25" max="26" width="3.453125" style="1" customWidth="1"/>
    <col min="27" max="27" width="4.1796875" style="1" customWidth="1"/>
    <col min="28" max="28" width="3.453125" style="1" customWidth="1"/>
    <col min="29" max="29" width="6.54296875" style="1" customWidth="1"/>
    <col min="30" max="34" width="3.453125" style="1" customWidth="1"/>
    <col min="35" max="35" width="10.54296875" style="1" customWidth="1"/>
    <col min="36" max="36" width="4.54296875" style="1" customWidth="1"/>
    <col min="37" max="37" width="23.54296875" style="7" customWidth="1"/>
    <col min="38" max="39" width="11.453125" style="1" customWidth="1"/>
    <col min="40" max="40" width="0" style="1" hidden="1" customWidth="1"/>
    <col min="41" max="16384" width="11.453125" style="1" hidden="1"/>
  </cols>
  <sheetData>
    <row r="1" spans="1:37" ht="13">
      <c r="B1" s="2" t="s">
        <v>824</v>
      </c>
    </row>
    <row r="2" spans="1:37" s="27" customFormat="1">
      <c r="B2" s="28" t="s">
        <v>17</v>
      </c>
      <c r="AK2" s="31"/>
    </row>
    <row r="3" spans="1:37" s="27" customFormat="1">
      <c r="A3" s="29"/>
      <c r="B3" s="17" t="s">
        <v>62</v>
      </c>
      <c r="AK3" s="31"/>
    </row>
    <row r="4" spans="1:37" s="27" customFormat="1">
      <c r="A4" s="29"/>
      <c r="B4" s="17" t="s">
        <v>869</v>
      </c>
      <c r="AK4" s="31"/>
    </row>
    <row r="5" spans="1:37" s="28" customFormat="1">
      <c r="B5" s="28" t="s">
        <v>113</v>
      </c>
      <c r="AK5" s="114"/>
    </row>
    <row r="6" spans="1:37" ht="14.5">
      <c r="A6" s="20"/>
      <c r="B6" s="165" t="s">
        <v>871</v>
      </c>
    </row>
    <row r="7" spans="1:37" ht="14.5">
      <c r="A7" s="20"/>
      <c r="B7" s="165" t="s">
        <v>844</v>
      </c>
    </row>
    <row r="8" spans="1:37" ht="9" customHeight="1"/>
    <row r="9" spans="1:37" ht="9" customHeight="1"/>
    <row r="10" spans="1:37" ht="25">
      <c r="B10" s="3" t="s">
        <v>490</v>
      </c>
    </row>
    <row r="11" spans="1:37" ht="9" customHeight="1"/>
    <row r="12" spans="1:37" ht="25" customHeight="1">
      <c r="B12" s="16" t="s">
        <v>491</v>
      </c>
      <c r="J12" s="1" t="s">
        <v>492</v>
      </c>
      <c r="Q12" s="521" t="s">
        <v>493</v>
      </c>
      <c r="R12" s="521"/>
      <c r="S12" s="521"/>
      <c r="T12" s="521"/>
      <c r="U12" s="521"/>
      <c r="V12" s="521"/>
      <c r="W12" s="521"/>
      <c r="X12" s="521"/>
      <c r="Y12" s="521"/>
      <c r="Z12" s="521"/>
      <c r="AA12" s="521"/>
      <c r="AB12" s="521"/>
      <c r="AC12" s="521"/>
      <c r="AD12" s="521"/>
      <c r="AE12" s="521"/>
      <c r="AF12" s="521"/>
      <c r="AG12" s="521"/>
    </row>
    <row r="13" spans="1:37" ht="4.5" customHeight="1"/>
    <row r="14" spans="1:37" ht="9" customHeight="1">
      <c r="A14" s="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6"/>
    </row>
    <row r="15" spans="1:37" ht="13.5" customHeight="1">
      <c r="A15" s="7"/>
      <c r="B15" s="8" t="s">
        <v>494</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9"/>
    </row>
    <row r="16" spans="1:37" ht="4.5" customHeight="1">
      <c r="A16" s="7"/>
      <c r="B16" s="10"/>
      <c r="AA16" s="11"/>
      <c r="AB16" s="11"/>
      <c r="AC16" s="11"/>
      <c r="AG16" s="11"/>
      <c r="AH16" s="9"/>
    </row>
    <row r="17" spans="1:34" ht="15" customHeight="1">
      <c r="A17" s="7"/>
      <c r="B17" s="522" t="s">
        <v>495</v>
      </c>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9"/>
    </row>
    <row r="18" spans="1:34" ht="15" customHeight="1">
      <c r="A18" s="7"/>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9"/>
    </row>
    <row r="19" spans="1:34" ht="15" customHeight="1">
      <c r="A19" s="7"/>
      <c r="B19" s="522"/>
      <c r="C19" s="522"/>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9"/>
    </row>
    <row r="20" spans="1:34" ht="15" customHeight="1">
      <c r="A20" s="7"/>
      <c r="B20" s="522"/>
      <c r="C20" s="522"/>
      <c r="D20" s="522"/>
      <c r="E20" s="522"/>
      <c r="F20" s="522"/>
      <c r="G20" s="522"/>
      <c r="H20" s="522"/>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9"/>
    </row>
    <row r="21" spans="1:34" ht="15" customHeight="1">
      <c r="A21" s="7"/>
      <c r="B21" s="522"/>
      <c r="C21" s="522"/>
      <c r="D21" s="522"/>
      <c r="E21" s="522"/>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9"/>
    </row>
    <row r="22" spans="1:34" ht="15" customHeight="1">
      <c r="A22" s="7"/>
      <c r="B22" s="522"/>
      <c r="C22" s="522"/>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9"/>
    </row>
    <row r="23" spans="1:34" ht="15" customHeight="1">
      <c r="A23" s="7"/>
      <c r="B23" s="522"/>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9"/>
    </row>
    <row r="24" spans="1:34" ht="15" customHeight="1">
      <c r="A24" s="7"/>
      <c r="B24" s="522"/>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9"/>
    </row>
    <row r="25" spans="1:34" ht="15" customHeight="1">
      <c r="A25" s="7"/>
      <c r="B25" s="522"/>
      <c r="C25" s="522"/>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9"/>
    </row>
    <row r="26" spans="1:34" ht="15" customHeight="1">
      <c r="A26" s="7"/>
      <c r="B26" s="522"/>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9"/>
    </row>
    <row r="27" spans="1:34" ht="15" customHeight="1">
      <c r="A27" s="7"/>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9"/>
    </row>
    <row r="28" spans="1:34" ht="15" customHeight="1">
      <c r="A28" s="7"/>
      <c r="B28" s="522"/>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9"/>
    </row>
    <row r="29" spans="1:34" ht="9"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4"/>
    </row>
    <row r="30" spans="1:34" ht="9" customHeight="1"/>
    <row r="31" spans="1:34" ht="4.5" customHeight="1"/>
    <row r="32" spans="1:34" ht="9" customHeight="1">
      <c r="A32" s="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6"/>
    </row>
    <row r="33" spans="1:34" ht="13.5" customHeight="1">
      <c r="A33" s="7"/>
      <c r="B33" s="8" t="s">
        <v>496</v>
      </c>
      <c r="C33" s="8"/>
      <c r="D33" s="8"/>
      <c r="E33" s="8"/>
      <c r="F33" s="8"/>
      <c r="G33" s="8"/>
      <c r="H33" s="8"/>
      <c r="I33" s="8"/>
      <c r="J33" s="8"/>
      <c r="K33" s="8"/>
      <c r="L33" s="8"/>
      <c r="M33" s="8"/>
      <c r="N33" s="8"/>
      <c r="O33" s="8"/>
      <c r="P33" s="8"/>
      <c r="Q33" s="8"/>
      <c r="R33" s="8"/>
      <c r="S33" s="8"/>
      <c r="T33" s="8"/>
      <c r="U33" s="8"/>
      <c r="V33" s="8"/>
      <c r="W33" s="8"/>
      <c r="X33" s="8"/>
      <c r="Y33" s="23"/>
      <c r="Z33" s="23"/>
      <c r="AA33" s="23"/>
      <c r="AB33" s="23"/>
      <c r="AC33" s="23"/>
      <c r="AD33" s="8"/>
      <c r="AE33" s="8"/>
      <c r="AF33" s="8"/>
      <c r="AG33" s="8"/>
      <c r="AH33" s="9"/>
    </row>
    <row r="34" spans="1:34" ht="4.5" customHeight="1">
      <c r="A34" s="7"/>
      <c r="B34" s="10"/>
      <c r="Y34" s="24"/>
      <c r="Z34" s="24"/>
      <c r="AA34" s="25"/>
      <c r="AB34" s="25"/>
      <c r="AC34" s="25"/>
      <c r="AG34" s="11"/>
      <c r="AH34" s="9"/>
    </row>
    <row r="35" spans="1:34" ht="15" customHeight="1">
      <c r="A35" s="7"/>
      <c r="B35" s="1" t="s">
        <v>497</v>
      </c>
      <c r="Y35" s="520"/>
      <c r="Z35" s="520"/>
      <c r="AA35" s="520"/>
      <c r="AB35" s="520"/>
      <c r="AC35" s="520"/>
      <c r="AD35" s="1" t="s">
        <v>37</v>
      </c>
      <c r="AH35" s="9"/>
    </row>
    <row r="36" spans="1:34" ht="4.5" customHeight="1">
      <c r="A36" s="7"/>
      <c r="B36" s="10"/>
      <c r="Y36" s="24"/>
      <c r="Z36" s="24"/>
      <c r="AA36" s="25"/>
      <c r="AB36" s="25"/>
      <c r="AC36" s="25"/>
      <c r="AG36" s="11"/>
      <c r="AH36" s="9"/>
    </row>
    <row r="37" spans="1:34" ht="13.5" customHeight="1">
      <c r="A37" s="7"/>
      <c r="B37" s="1" t="s">
        <v>498</v>
      </c>
      <c r="C37" s="8"/>
      <c r="D37" s="8"/>
      <c r="E37" s="8"/>
      <c r="F37" s="8"/>
      <c r="G37" s="8"/>
      <c r="H37" s="8"/>
      <c r="I37" s="8"/>
      <c r="J37" s="8"/>
      <c r="K37" s="8"/>
      <c r="L37" s="8"/>
      <c r="M37" s="8"/>
      <c r="N37" s="8"/>
      <c r="O37" s="8"/>
      <c r="P37" s="8"/>
      <c r="Q37" s="8"/>
      <c r="R37" s="8"/>
      <c r="S37" s="8"/>
      <c r="T37" s="8"/>
      <c r="U37" s="8"/>
      <c r="V37" s="8"/>
      <c r="W37" s="8"/>
      <c r="X37" s="8"/>
      <c r="Y37" s="523">
        <v>15</v>
      </c>
      <c r="Z37" s="523"/>
      <c r="AA37" s="523"/>
      <c r="AB37" s="523"/>
      <c r="AC37" s="523"/>
      <c r="AD37" s="1" t="s">
        <v>499</v>
      </c>
      <c r="AE37" s="8"/>
      <c r="AF37" s="8"/>
      <c r="AG37" s="8"/>
      <c r="AH37" s="9"/>
    </row>
    <row r="38" spans="1:34" ht="4.5" customHeight="1">
      <c r="A38" s="7"/>
      <c r="B38" s="10"/>
      <c r="Y38" s="24"/>
      <c r="Z38" s="24"/>
      <c r="AA38" s="25"/>
      <c r="AB38" s="25"/>
      <c r="AC38" s="25"/>
      <c r="AG38" s="11"/>
      <c r="AH38" s="9"/>
    </row>
    <row r="39" spans="1:34" ht="13.5" customHeight="1">
      <c r="A39" s="7"/>
      <c r="B39" s="8"/>
      <c r="C39" s="8"/>
      <c r="D39" s="8"/>
      <c r="E39" s="8"/>
      <c r="F39" s="8"/>
      <c r="G39" s="8"/>
      <c r="H39" s="8"/>
      <c r="I39" s="8"/>
      <c r="J39" s="8"/>
      <c r="K39" s="8"/>
      <c r="L39" s="8"/>
      <c r="M39" s="8"/>
      <c r="N39" s="8"/>
      <c r="O39" s="8"/>
      <c r="P39" s="8"/>
      <c r="Q39" s="8"/>
      <c r="R39" s="8"/>
      <c r="S39" s="8"/>
      <c r="T39" s="8"/>
      <c r="U39" s="8"/>
      <c r="V39" s="8"/>
      <c r="W39" s="8"/>
      <c r="X39" s="8"/>
      <c r="Y39" s="23"/>
      <c r="Z39" s="23"/>
      <c r="AA39" s="23"/>
      <c r="AB39" s="23"/>
      <c r="AC39" s="23"/>
      <c r="AD39" s="8"/>
      <c r="AE39" s="8"/>
      <c r="AF39" s="8"/>
      <c r="AG39" s="8"/>
      <c r="AH39" s="9"/>
    </row>
    <row r="40" spans="1:34" ht="13.5" customHeight="1">
      <c r="A40" s="7"/>
      <c r="B40" s="8" t="s">
        <v>500</v>
      </c>
      <c r="C40" s="8"/>
      <c r="D40" s="8"/>
      <c r="E40" s="8"/>
      <c r="F40" s="8"/>
      <c r="G40" s="8"/>
      <c r="H40" s="8"/>
      <c r="I40" s="8"/>
      <c r="J40" s="8"/>
      <c r="K40" s="8"/>
      <c r="L40" s="8"/>
      <c r="M40" s="8"/>
      <c r="N40" s="8"/>
      <c r="O40" s="8"/>
      <c r="P40" s="8"/>
      <c r="Q40" s="8"/>
      <c r="R40" s="8"/>
      <c r="S40" s="8"/>
      <c r="T40" s="8"/>
      <c r="U40" s="8"/>
      <c r="V40" s="8"/>
      <c r="W40" s="8"/>
      <c r="X40" s="8"/>
      <c r="Y40" s="23"/>
      <c r="Z40" s="23"/>
      <c r="AA40" s="23"/>
      <c r="AB40" s="23"/>
      <c r="AC40" s="23"/>
      <c r="AD40" s="8"/>
      <c r="AE40" s="8"/>
      <c r="AF40" s="8"/>
      <c r="AG40" s="8"/>
      <c r="AH40" s="9"/>
    </row>
    <row r="41" spans="1:34" ht="4.5" customHeight="1">
      <c r="A41" s="7"/>
      <c r="B41" s="10"/>
      <c r="Y41" s="24"/>
      <c r="Z41" s="24"/>
      <c r="AA41" s="25"/>
      <c r="AB41" s="25"/>
      <c r="AC41" s="25"/>
      <c r="AG41" s="11"/>
      <c r="AH41" s="9"/>
    </row>
    <row r="42" spans="1:34" ht="15" customHeight="1">
      <c r="A42" s="7"/>
      <c r="B42" s="1" t="s">
        <v>501</v>
      </c>
      <c r="Y42" s="520"/>
      <c r="Z42" s="520"/>
      <c r="AA42" s="520"/>
      <c r="AB42" s="520"/>
      <c r="AC42" s="520"/>
      <c r="AD42" s="1" t="s">
        <v>502</v>
      </c>
      <c r="AH42" s="9"/>
    </row>
    <row r="43" spans="1:34" ht="4.5" customHeight="1">
      <c r="A43" s="7"/>
      <c r="B43" s="10"/>
      <c r="Y43" s="24"/>
      <c r="Z43" s="24"/>
      <c r="AA43" s="25"/>
      <c r="AB43" s="25"/>
      <c r="AC43" s="25"/>
      <c r="AG43" s="11"/>
      <c r="AH43" s="9"/>
    </row>
    <row r="44" spans="1:34" ht="13.5" customHeight="1">
      <c r="A44" s="7"/>
      <c r="B44" s="1" t="s">
        <v>503</v>
      </c>
      <c r="C44" s="8"/>
      <c r="D44" s="8"/>
      <c r="E44" s="8"/>
      <c r="F44" s="8"/>
      <c r="G44" s="8"/>
      <c r="H44" s="8"/>
      <c r="I44" s="8"/>
      <c r="J44" s="8"/>
      <c r="K44" s="8"/>
      <c r="L44" s="8"/>
      <c r="M44" s="8"/>
      <c r="N44" s="8"/>
      <c r="O44" s="8"/>
      <c r="P44" s="8"/>
      <c r="Q44" s="8"/>
      <c r="R44" s="8"/>
      <c r="S44" s="8"/>
      <c r="T44" s="8"/>
      <c r="U44" s="8"/>
      <c r="V44" s="8"/>
      <c r="W44" s="8"/>
      <c r="X44" s="8"/>
      <c r="Y44" s="520"/>
      <c r="Z44" s="520"/>
      <c r="AA44" s="520"/>
      <c r="AB44" s="520"/>
      <c r="AC44" s="520"/>
      <c r="AD44" s="1" t="s">
        <v>502</v>
      </c>
      <c r="AE44" s="8"/>
      <c r="AF44" s="8"/>
      <c r="AG44" s="8"/>
      <c r="AH44" s="9"/>
    </row>
    <row r="45" spans="1:34" ht="4.5" customHeight="1">
      <c r="A45" s="7"/>
      <c r="B45" s="10"/>
      <c r="Y45" s="24"/>
      <c r="Z45" s="24"/>
      <c r="AA45" s="25"/>
      <c r="AB45" s="25"/>
      <c r="AC45" s="25"/>
      <c r="AG45" s="11"/>
      <c r="AH45" s="9"/>
    </row>
    <row r="46" spans="1:34" ht="15" customHeight="1">
      <c r="A46" s="7"/>
      <c r="B46" s="1" t="s">
        <v>504</v>
      </c>
      <c r="Y46" s="523">
        <f>Y42-Y44</f>
        <v>0</v>
      </c>
      <c r="Z46" s="523"/>
      <c r="AA46" s="523"/>
      <c r="AB46" s="523"/>
      <c r="AC46" s="523"/>
      <c r="AD46" s="1" t="s">
        <v>502</v>
      </c>
      <c r="AH46" s="9"/>
    </row>
    <row r="47" spans="1:34" ht="4.5" customHeight="1">
      <c r="A47" s="7"/>
      <c r="B47" s="10"/>
      <c r="Y47" s="24"/>
      <c r="Z47" s="24"/>
      <c r="AA47" s="25"/>
      <c r="AB47" s="25"/>
      <c r="AC47" s="25"/>
      <c r="AG47" s="11"/>
      <c r="AH47" s="9"/>
    </row>
    <row r="48" spans="1:34" ht="15" customHeight="1">
      <c r="A48" s="7"/>
      <c r="B48" s="1" t="s">
        <v>505</v>
      </c>
      <c r="Y48" s="523">
        <v>15</v>
      </c>
      <c r="Z48" s="523"/>
      <c r="AA48" s="523"/>
      <c r="AB48" s="523"/>
      <c r="AC48" s="523"/>
      <c r="AD48" s="1" t="s">
        <v>506</v>
      </c>
      <c r="AH48" s="9"/>
    </row>
    <row r="49" spans="1:34" ht="4.5" customHeight="1">
      <c r="A49" s="7"/>
      <c r="B49" s="10"/>
      <c r="Y49" s="24"/>
      <c r="Z49" s="24"/>
      <c r="AA49" s="25"/>
      <c r="AB49" s="25"/>
      <c r="AC49" s="25"/>
      <c r="AG49" s="11"/>
      <c r="AH49" s="9"/>
    </row>
    <row r="50" spans="1:34" ht="15" customHeight="1">
      <c r="A50" s="7"/>
      <c r="B50" s="1" t="s">
        <v>507</v>
      </c>
      <c r="Y50" s="523">
        <f>Y46*Y48*0.75</f>
        <v>0</v>
      </c>
      <c r="Z50" s="523"/>
      <c r="AA50" s="523"/>
      <c r="AB50" s="523"/>
      <c r="AC50" s="523"/>
      <c r="AD50" s="1" t="s">
        <v>2</v>
      </c>
      <c r="AH50" s="9"/>
    </row>
    <row r="51" spans="1:34" ht="10.4" customHeight="1">
      <c r="A51" s="7"/>
      <c r="B51" s="8"/>
      <c r="C51" s="8"/>
      <c r="D51" s="8"/>
      <c r="E51" s="8"/>
      <c r="F51" s="8"/>
      <c r="G51" s="8"/>
      <c r="H51" s="8"/>
      <c r="I51" s="8"/>
      <c r="J51" s="8"/>
      <c r="K51" s="8"/>
      <c r="L51" s="8"/>
      <c r="M51" s="8"/>
      <c r="N51" s="8"/>
      <c r="O51" s="8"/>
      <c r="P51" s="8"/>
      <c r="Q51" s="8"/>
      <c r="R51" s="8"/>
      <c r="S51" s="8"/>
      <c r="T51" s="8"/>
      <c r="U51" s="8"/>
      <c r="V51" s="8"/>
      <c r="W51" s="8"/>
      <c r="X51" s="8"/>
      <c r="Y51" s="23"/>
      <c r="Z51" s="23"/>
      <c r="AA51" s="23"/>
      <c r="AB51" s="23"/>
      <c r="AC51" s="23"/>
      <c r="AD51" s="8"/>
      <c r="AE51" s="8"/>
      <c r="AF51" s="8"/>
      <c r="AG51" s="8"/>
      <c r="AH51" s="9"/>
    </row>
    <row r="52" spans="1:34" ht="13.5" customHeight="1">
      <c r="A52" s="7"/>
      <c r="B52" s="8" t="s">
        <v>508</v>
      </c>
      <c r="C52" s="8"/>
      <c r="D52" s="8"/>
      <c r="E52" s="8"/>
      <c r="F52" s="8"/>
      <c r="G52" s="8"/>
      <c r="H52" s="8"/>
      <c r="I52" s="8"/>
      <c r="J52" s="8"/>
      <c r="K52" s="8"/>
      <c r="L52" s="8"/>
      <c r="M52" s="8"/>
      <c r="N52" s="8"/>
      <c r="O52" s="8"/>
      <c r="P52" s="8"/>
      <c r="Q52" s="8"/>
      <c r="R52" s="8"/>
      <c r="S52" s="8"/>
      <c r="T52" s="8"/>
      <c r="U52" s="8"/>
      <c r="V52" s="8"/>
      <c r="W52" s="8"/>
      <c r="X52" s="8"/>
      <c r="Y52" s="23"/>
      <c r="Z52" s="23"/>
      <c r="AA52" s="23"/>
      <c r="AB52" s="23"/>
      <c r="AC52" s="23"/>
      <c r="AD52" s="8"/>
      <c r="AE52" s="8"/>
      <c r="AF52" s="8"/>
      <c r="AG52" s="8"/>
      <c r="AH52" s="9"/>
    </row>
    <row r="53" spans="1:34" ht="4.5" customHeight="1">
      <c r="A53" s="7"/>
      <c r="B53" s="10"/>
      <c r="Y53" s="24"/>
      <c r="Z53" s="24"/>
      <c r="AA53" s="25"/>
      <c r="AB53" s="25"/>
      <c r="AC53" s="25"/>
      <c r="AG53" s="11"/>
      <c r="AH53" s="9"/>
    </row>
    <row r="54" spans="1:34" ht="13.4" hidden="1" customHeight="1">
      <c r="A54" s="7"/>
      <c r="B54" s="1" t="s">
        <v>45</v>
      </c>
      <c r="Y54" s="525">
        <f>IF(Y35&gt;300000,"Somma dell'investimento troppo alta",Y35*0.3)</f>
        <v>0</v>
      </c>
      <c r="Z54" s="523"/>
      <c r="AA54" s="523"/>
      <c r="AB54" s="523"/>
      <c r="AC54" s="523"/>
      <c r="AD54" s="1" t="s">
        <v>37</v>
      </c>
      <c r="AG54" s="20"/>
      <c r="AH54" s="9"/>
    </row>
    <row r="55" spans="1:34" ht="4.5" hidden="1" customHeight="1">
      <c r="A55" s="7"/>
      <c r="B55" s="10"/>
      <c r="Y55" s="24"/>
      <c r="Z55" s="24"/>
      <c r="AA55" s="25"/>
      <c r="AB55" s="25"/>
      <c r="AC55" s="25"/>
      <c r="AG55" s="11"/>
      <c r="AH55" s="9"/>
    </row>
    <row r="56" spans="1:34" ht="26.5" customHeight="1">
      <c r="A56" s="7"/>
      <c r="B56" s="1" t="s">
        <v>833</v>
      </c>
      <c r="Y56" s="526">
        <f>IF(Y54="Somma dell'investimento troppo alta","Somma dell'investimento troppo alta",IF(Y62&lt;4,"Payback troppo breve",IF(Y50*0.0225&gt;Y54,Y54,Y50*0.0225)))</f>
        <v>0</v>
      </c>
      <c r="Z56" s="527"/>
      <c r="AA56" s="527"/>
      <c r="AB56" s="527"/>
      <c r="AC56" s="527"/>
      <c r="AD56" s="1" t="s">
        <v>37</v>
      </c>
      <c r="AG56" s="11"/>
      <c r="AH56" s="9"/>
    </row>
    <row r="57" spans="1:34" ht="4.5" customHeight="1">
      <c r="A57" s="7"/>
      <c r="B57" s="10"/>
      <c r="Y57" s="24"/>
      <c r="Z57" s="24"/>
      <c r="AA57" s="25"/>
      <c r="AB57" s="25"/>
      <c r="AC57" s="25"/>
      <c r="AG57" s="11"/>
      <c r="AH57" s="9"/>
    </row>
    <row r="58" spans="1:34" ht="26.5" hidden="1" customHeight="1">
      <c r="A58" s="7"/>
      <c r="B58" s="1" t="s">
        <v>631</v>
      </c>
      <c r="Y58" s="526">
        <f>IF(Y54="Somma dell'investimento troppo alta","Somma dell'investimento troppo alta",IF(Y62&lt;4,"Payback troppo breve",Y56*0.3))</f>
        <v>0</v>
      </c>
      <c r="Z58" s="527"/>
      <c r="AA58" s="527"/>
      <c r="AB58" s="527"/>
      <c r="AC58" s="527"/>
      <c r="AD58" s="1" t="s">
        <v>37</v>
      </c>
      <c r="AG58" s="11"/>
      <c r="AH58" s="9"/>
    </row>
    <row r="59" spans="1:34" ht="4.5" hidden="1" customHeight="1">
      <c r="A59" s="7"/>
      <c r="B59" s="10"/>
      <c r="Y59" s="24"/>
      <c r="Z59" s="24"/>
      <c r="AA59" s="25"/>
      <c r="AB59" s="25"/>
      <c r="AC59" s="25"/>
      <c r="AG59" s="11"/>
      <c r="AH59" s="9"/>
    </row>
    <row r="60" spans="1:34" ht="26.5" hidden="1" customHeight="1">
      <c r="A60" s="7"/>
      <c r="B60" s="1" t="s">
        <v>630</v>
      </c>
      <c r="Y60" s="526">
        <f>IF(Y54="Somma dell'investimento troppo alta", "Somma dell'investimento troppo alta",IF(Y62&lt;4,"Payback troppo breve",IF(Y56&gt;Y54,Y54,Y56)))</f>
        <v>0</v>
      </c>
      <c r="Z60" s="527"/>
      <c r="AA60" s="527"/>
      <c r="AB60" s="527"/>
      <c r="AC60" s="527"/>
      <c r="AD60" s="1" t="s">
        <v>37</v>
      </c>
      <c r="AG60" s="11"/>
      <c r="AH60" s="9"/>
    </row>
    <row r="61" spans="1:34" ht="3.65" hidden="1" customHeight="1">
      <c r="A61" s="7"/>
      <c r="B61" s="10"/>
      <c r="Y61" s="24"/>
      <c r="Z61" s="24"/>
      <c r="AA61" s="25"/>
      <c r="AB61" s="25"/>
      <c r="AC61" s="25"/>
      <c r="AG61" s="11"/>
      <c r="AH61" s="9"/>
    </row>
    <row r="62" spans="1:34" ht="15" customHeight="1">
      <c r="A62" s="7"/>
      <c r="B62" s="1" t="s">
        <v>509</v>
      </c>
      <c r="Y62" s="528" t="str">
        <f>IFERROR(Y35/(Y37*Y46/100),"-")</f>
        <v>-</v>
      </c>
      <c r="Z62" s="528"/>
      <c r="AA62" s="528"/>
      <c r="AB62" s="528"/>
      <c r="AC62" s="528"/>
      <c r="AD62" s="1" t="s">
        <v>510</v>
      </c>
      <c r="AH62" s="9"/>
    </row>
    <row r="63" spans="1:34" ht="4.5" customHeight="1">
      <c r="A63" s="7"/>
      <c r="B63" s="10"/>
      <c r="Y63" s="24"/>
      <c r="Z63" s="24"/>
      <c r="AA63" s="25"/>
      <c r="AB63" s="25"/>
      <c r="AC63" s="25"/>
      <c r="AG63" s="11"/>
      <c r="AH63" s="9"/>
    </row>
    <row r="64" spans="1:34" ht="15" customHeight="1">
      <c r="A64" s="7"/>
      <c r="B64" s="1" t="s">
        <v>511</v>
      </c>
      <c r="Y64" s="529" t="str">
        <f>IFERROR(Y60/Y35,"-")</f>
        <v>-</v>
      </c>
      <c r="Z64" s="530"/>
      <c r="AA64" s="530"/>
      <c r="AB64" s="530"/>
      <c r="AC64" s="530"/>
      <c r="AG64" s="20"/>
      <c r="AH64" s="9"/>
    </row>
    <row r="65" spans="1:40" ht="4.5" customHeight="1">
      <c r="A65" s="7"/>
      <c r="B65" s="10"/>
      <c r="Y65" s="24"/>
      <c r="Z65" s="24"/>
      <c r="AA65" s="25"/>
      <c r="AB65" s="25"/>
      <c r="AC65" s="25"/>
      <c r="AG65" s="11"/>
      <c r="AH65" s="9"/>
    </row>
    <row r="66" spans="1:40">
      <c r="A66" s="7"/>
      <c r="B66" s="1" t="s">
        <v>512</v>
      </c>
      <c r="Y66" s="531" t="str">
        <f>IFERROR(IF(Y60=0,"",(Y60/Y50)*100),"-")</f>
        <v/>
      </c>
      <c r="Z66" s="532"/>
      <c r="AA66" s="532"/>
      <c r="AB66" s="532"/>
      <c r="AC66" s="532"/>
      <c r="AD66" s="1" t="s">
        <v>499</v>
      </c>
      <c r="AG66" s="11"/>
      <c r="AH66" s="9"/>
    </row>
    <row r="67" spans="1:40" ht="4.5" customHeight="1">
      <c r="A67" s="7"/>
      <c r="B67" s="10"/>
      <c r="Y67" s="24"/>
      <c r="Z67" s="24"/>
      <c r="AA67" s="25"/>
      <c r="AB67" s="25"/>
      <c r="AC67" s="25"/>
      <c r="AG67" s="11"/>
      <c r="AH67" s="9"/>
    </row>
    <row r="68" spans="1:40" ht="5.15" customHeight="1">
      <c r="A68" s="12"/>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4"/>
    </row>
    <row r="69" spans="1:40" ht="9" customHeight="1"/>
    <row r="70" spans="1:40" ht="18">
      <c r="B70" s="16" t="s">
        <v>513</v>
      </c>
    </row>
    <row r="71" spans="1:40" ht="9" customHeight="1"/>
    <row r="72" spans="1:40" ht="9" customHeight="1">
      <c r="A72" s="4"/>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6"/>
    </row>
    <row r="73" spans="1:40" ht="13.5" customHeight="1">
      <c r="A73" s="7"/>
      <c r="B73" s="8" t="s">
        <v>514</v>
      </c>
      <c r="C73" s="8"/>
      <c r="D73" s="8"/>
      <c r="E73" s="8"/>
      <c r="F73" s="8"/>
      <c r="G73"/>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40" ht="4.5" customHeight="1" thickBot="1">
      <c r="A74" s="7"/>
      <c r="B74" s="10"/>
      <c r="AA74" s="11"/>
      <c r="AB74" s="11"/>
      <c r="AC74" s="11"/>
      <c r="AG74" s="11"/>
      <c r="AH74" s="9"/>
    </row>
    <row r="75" spans="1:40" ht="15" customHeight="1" thickBot="1">
      <c r="A75" s="7"/>
      <c r="B75" s="10" t="s">
        <v>515</v>
      </c>
      <c r="AB75" s="22"/>
      <c r="AH75" s="9"/>
      <c r="AN75" s="21"/>
    </row>
    <row r="76" spans="1:40" ht="4.5" customHeight="1" thickBot="1">
      <c r="A76" s="7"/>
      <c r="B76" s="10"/>
      <c r="AA76" s="11"/>
      <c r="AC76" s="11"/>
      <c r="AG76" s="11"/>
      <c r="AH76" s="9"/>
    </row>
    <row r="77" spans="1:40" ht="15.65" customHeight="1" thickBot="1">
      <c r="A77" s="7"/>
      <c r="B77" s="1" t="s">
        <v>516</v>
      </c>
      <c r="AA77" s="11"/>
      <c r="AB77" s="22"/>
      <c r="AC77" s="11"/>
      <c r="AG77" s="11"/>
      <c r="AH77" s="9"/>
    </row>
    <row r="78" spans="1:40" ht="4.5" customHeight="1" thickBot="1">
      <c r="A78" s="7"/>
      <c r="B78" s="10"/>
      <c r="AA78" s="11"/>
      <c r="AC78" s="11"/>
      <c r="AG78" s="11"/>
      <c r="AH78" s="9"/>
    </row>
    <row r="79" spans="1:40" ht="15" customHeight="1" thickBot="1">
      <c r="A79" s="7"/>
      <c r="B79" s="1" t="s">
        <v>517</v>
      </c>
      <c r="AB79" s="22"/>
      <c r="AH79" s="9"/>
      <c r="AN79" s="21"/>
    </row>
    <row r="80" spans="1:40" ht="4.5" customHeight="1" thickBot="1">
      <c r="A80" s="7"/>
      <c r="B80" s="10"/>
      <c r="AA80" s="11"/>
      <c r="AC80" s="11"/>
      <c r="AG80" s="11"/>
      <c r="AH80" s="9"/>
    </row>
    <row r="81" spans="1:40" ht="15" customHeight="1" thickBot="1">
      <c r="A81" s="7"/>
      <c r="B81" s="1" t="s">
        <v>846</v>
      </c>
      <c r="AB81" s="22"/>
      <c r="AH81" s="9"/>
      <c r="AN81" s="21"/>
    </row>
    <row r="82" spans="1:40" ht="4.5" customHeight="1" thickBot="1">
      <c r="A82" s="7"/>
      <c r="B82" s="10"/>
      <c r="AA82" s="11"/>
      <c r="AC82" s="11"/>
      <c r="AG82" s="11"/>
      <c r="AH82" s="9"/>
    </row>
    <row r="83" spans="1:40" ht="15" customHeight="1" thickBot="1">
      <c r="A83" s="7"/>
      <c r="B83" s="1" t="s">
        <v>518</v>
      </c>
      <c r="AB83" s="22"/>
      <c r="AH83" s="9"/>
      <c r="AN83" s="21"/>
    </row>
    <row r="84" spans="1:40" ht="4.5" customHeight="1">
      <c r="A84" s="7"/>
      <c r="B84" s="10"/>
      <c r="AA84" s="11"/>
      <c r="AB84" s="11"/>
      <c r="AC84" s="11"/>
      <c r="AG84" s="11"/>
      <c r="AH84" s="9"/>
    </row>
    <row r="85" spans="1:40" ht="15" customHeight="1">
      <c r="A85" s="7"/>
      <c r="B85" s="1" t="s">
        <v>519</v>
      </c>
      <c r="AB85" s="27"/>
      <c r="AH85" s="9"/>
      <c r="AN85" s="21"/>
    </row>
    <row r="86" spans="1:40" ht="4.5" customHeight="1" thickBot="1">
      <c r="A86" s="7"/>
      <c r="AB86" s="27"/>
      <c r="AH86" s="9"/>
      <c r="AN86" s="21"/>
    </row>
    <row r="87" spans="1:40" ht="15" customHeight="1" thickBot="1">
      <c r="A87" s="7"/>
      <c r="B87" s="1" t="s">
        <v>520</v>
      </c>
      <c r="AB87" s="22"/>
      <c r="AH87" s="9"/>
      <c r="AN87" s="21"/>
    </row>
    <row r="88" spans="1:40" ht="4.5" customHeight="1">
      <c r="A88" s="7"/>
      <c r="AB88" s="27"/>
      <c r="AH88" s="9"/>
      <c r="AN88" s="21"/>
    </row>
    <row r="89" spans="1:40" ht="15" customHeight="1">
      <c r="A89" s="7"/>
      <c r="B89" s="1" t="s">
        <v>521</v>
      </c>
      <c r="AB89" s="27"/>
      <c r="AH89" s="9"/>
      <c r="AN89" s="21"/>
    </row>
    <row r="90" spans="1:40" ht="4.5" customHeight="1" thickBot="1">
      <c r="A90" s="7"/>
      <c r="AB90" s="27"/>
      <c r="AH90" s="9"/>
      <c r="AN90" s="21"/>
    </row>
    <row r="91" spans="1:40" ht="15" customHeight="1" thickBot="1">
      <c r="A91" s="7"/>
      <c r="B91" s="1" t="s">
        <v>522</v>
      </c>
      <c r="AB91" s="22"/>
      <c r="AH91" s="9"/>
      <c r="AN91" s="21"/>
    </row>
    <row r="92" spans="1:40" ht="4.5" customHeight="1">
      <c r="A92" s="12"/>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38"/>
      <c r="AC92" s="13"/>
      <c r="AD92" s="13"/>
      <c r="AE92" s="13"/>
      <c r="AF92" s="13"/>
      <c r="AG92" s="13"/>
      <c r="AH92" s="14"/>
      <c r="AN92" s="21"/>
    </row>
    <row r="93" spans="1:40" ht="4.5" customHeight="1">
      <c r="AB93" s="27"/>
      <c r="AN93" s="21"/>
    </row>
    <row r="94" spans="1:40" ht="18">
      <c r="B94" s="16" t="s">
        <v>523</v>
      </c>
    </row>
    <row r="95" spans="1:40" ht="9" customHeight="1"/>
    <row r="96" spans="1:40" ht="9" customHeight="1">
      <c r="A96" s="4"/>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6"/>
    </row>
    <row r="97" spans="1:40" ht="13.5" customHeight="1">
      <c r="A97" s="7"/>
      <c r="B97" s="8" t="s">
        <v>524</v>
      </c>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9"/>
    </row>
    <row r="98" spans="1:40" ht="4.5" customHeight="1">
      <c r="A98" s="7"/>
      <c r="B98" s="10"/>
      <c r="AA98" s="11"/>
      <c r="AB98" s="11"/>
      <c r="AC98" s="11"/>
      <c r="AG98" s="11"/>
      <c r="AH98" s="9"/>
    </row>
    <row r="99" spans="1:40" ht="15" customHeight="1">
      <c r="A99" s="7"/>
      <c r="B99" s="1" t="s">
        <v>525</v>
      </c>
      <c r="Y99" s="524"/>
      <c r="Z99" s="524"/>
      <c r="AA99" s="524"/>
      <c r="AB99" s="524"/>
      <c r="AC99" s="524"/>
      <c r="AD99" s="1" t="s">
        <v>526</v>
      </c>
      <c r="AH99" s="9"/>
      <c r="AN99" s="21"/>
    </row>
    <row r="100" spans="1:40" ht="4.5" customHeight="1">
      <c r="A100" s="7"/>
      <c r="B100" s="10"/>
      <c r="AA100" s="11"/>
      <c r="AB100" s="11"/>
      <c r="AC100" s="11"/>
      <c r="AG100" s="11"/>
      <c r="AH100" s="9"/>
    </row>
    <row r="101" spans="1:40" ht="15" customHeight="1">
      <c r="A101" s="7"/>
      <c r="B101" s="1" t="s">
        <v>527</v>
      </c>
      <c r="Y101" s="524"/>
      <c r="Z101" s="524"/>
      <c r="AA101" s="524"/>
      <c r="AB101" s="524"/>
      <c r="AC101" s="524"/>
      <c r="AD101" s="1" t="s">
        <v>526</v>
      </c>
      <c r="AH101" s="9"/>
      <c r="AN101" s="21"/>
    </row>
    <row r="102" spans="1:40" ht="4.5" customHeight="1">
      <c r="A102" s="7"/>
      <c r="B102" s="10"/>
      <c r="AA102" s="11"/>
      <c r="AB102" s="11"/>
      <c r="AC102" s="11"/>
      <c r="AG102" s="11"/>
      <c r="AH102" s="9"/>
    </row>
    <row r="103" spans="1:40" ht="13.5" customHeight="1">
      <c r="A103" s="7"/>
      <c r="B103" s="1" t="s">
        <v>528</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9"/>
    </row>
    <row r="104" spans="1:40" ht="13.5" customHeight="1">
      <c r="A104" s="7"/>
      <c r="B104" s="1" t="s">
        <v>529</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9"/>
    </row>
    <row r="105" spans="1:40" ht="15" customHeight="1">
      <c r="A105" s="7"/>
      <c r="B105" s="522" t="s">
        <v>530</v>
      </c>
      <c r="C105" s="522"/>
      <c r="D105" s="522"/>
      <c r="E105" s="522"/>
      <c r="F105" s="522"/>
      <c r="G105" s="522"/>
      <c r="H105" s="522"/>
      <c r="I105" s="522"/>
      <c r="J105" s="522"/>
      <c r="K105" s="522"/>
      <c r="L105" s="522"/>
      <c r="M105" s="522"/>
      <c r="N105" s="522"/>
      <c r="O105" s="522"/>
      <c r="P105" s="522"/>
      <c r="Q105" s="522"/>
      <c r="R105" s="522"/>
      <c r="S105" s="522"/>
      <c r="T105" s="522"/>
      <c r="U105" s="522"/>
      <c r="V105" s="522"/>
      <c r="W105" s="522"/>
      <c r="X105" s="522"/>
      <c r="Y105" s="522"/>
      <c r="Z105" s="522"/>
      <c r="AA105" s="522"/>
      <c r="AB105" s="522"/>
      <c r="AC105" s="522"/>
      <c r="AD105" s="522"/>
      <c r="AE105" s="522"/>
      <c r="AF105" s="522"/>
      <c r="AG105" s="522"/>
      <c r="AH105" s="9"/>
    </row>
    <row r="106" spans="1:40" ht="15" customHeight="1">
      <c r="A106" s="7"/>
      <c r="B106" s="522"/>
      <c r="C106" s="522"/>
      <c r="D106" s="522"/>
      <c r="E106" s="522"/>
      <c r="F106" s="522"/>
      <c r="G106" s="522"/>
      <c r="H106" s="522"/>
      <c r="I106" s="522"/>
      <c r="J106" s="522"/>
      <c r="K106" s="522"/>
      <c r="L106" s="522"/>
      <c r="M106" s="522"/>
      <c r="N106" s="522"/>
      <c r="O106" s="522"/>
      <c r="P106" s="522"/>
      <c r="Q106" s="522"/>
      <c r="R106" s="522"/>
      <c r="S106" s="522"/>
      <c r="T106" s="522"/>
      <c r="U106" s="522"/>
      <c r="V106" s="522"/>
      <c r="W106" s="522"/>
      <c r="X106" s="522"/>
      <c r="Y106" s="522"/>
      <c r="Z106" s="522"/>
      <c r="AA106" s="522"/>
      <c r="AB106" s="522"/>
      <c r="AC106" s="522"/>
      <c r="AD106" s="522"/>
      <c r="AE106" s="522"/>
      <c r="AF106" s="522"/>
      <c r="AG106" s="522"/>
      <c r="AH106" s="9"/>
    </row>
    <row r="107" spans="1:40" ht="15" customHeight="1">
      <c r="A107" s="7"/>
      <c r="B107" s="522"/>
      <c r="C107" s="522"/>
      <c r="D107" s="522"/>
      <c r="E107" s="522"/>
      <c r="F107" s="522"/>
      <c r="G107" s="522"/>
      <c r="H107" s="522"/>
      <c r="I107" s="522"/>
      <c r="J107" s="522"/>
      <c r="K107" s="522"/>
      <c r="L107" s="522"/>
      <c r="M107" s="522"/>
      <c r="N107" s="522"/>
      <c r="O107" s="522"/>
      <c r="P107" s="522"/>
      <c r="Q107" s="522"/>
      <c r="R107" s="522"/>
      <c r="S107" s="522"/>
      <c r="T107" s="522"/>
      <c r="U107" s="522"/>
      <c r="V107" s="522"/>
      <c r="W107" s="522"/>
      <c r="X107" s="522"/>
      <c r="Y107" s="522"/>
      <c r="Z107" s="522"/>
      <c r="AA107" s="522"/>
      <c r="AB107" s="522"/>
      <c r="AC107" s="522"/>
      <c r="AD107" s="522"/>
      <c r="AE107" s="522"/>
      <c r="AF107" s="522"/>
      <c r="AG107" s="522"/>
      <c r="AH107" s="9"/>
    </row>
    <row r="108" spans="1:40" ht="15" customHeight="1">
      <c r="A108" s="7"/>
      <c r="B108" s="522"/>
      <c r="C108" s="522"/>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2"/>
      <c r="AD108" s="522"/>
      <c r="AE108" s="522"/>
      <c r="AF108" s="522"/>
      <c r="AG108" s="522"/>
      <c r="AH108" s="9"/>
    </row>
    <row r="109" spans="1:40" ht="15" customHeight="1">
      <c r="A109" s="7"/>
      <c r="B109" s="522"/>
      <c r="C109" s="522"/>
      <c r="D109" s="522"/>
      <c r="E109" s="522"/>
      <c r="F109" s="522"/>
      <c r="G109" s="522"/>
      <c r="H109" s="522"/>
      <c r="I109" s="522"/>
      <c r="J109" s="522"/>
      <c r="K109" s="522"/>
      <c r="L109" s="522"/>
      <c r="M109" s="522"/>
      <c r="N109" s="522"/>
      <c r="O109" s="522"/>
      <c r="P109" s="522"/>
      <c r="Q109" s="522"/>
      <c r="R109" s="522"/>
      <c r="S109" s="522"/>
      <c r="T109" s="522"/>
      <c r="U109" s="522"/>
      <c r="V109" s="522"/>
      <c r="W109" s="522"/>
      <c r="X109" s="522"/>
      <c r="Y109" s="522"/>
      <c r="Z109" s="522"/>
      <c r="AA109" s="522"/>
      <c r="AB109" s="522"/>
      <c r="AC109" s="522"/>
      <c r="AD109" s="522"/>
      <c r="AE109" s="522"/>
      <c r="AF109" s="522"/>
      <c r="AG109" s="522"/>
      <c r="AH109" s="9"/>
    </row>
    <row r="110" spans="1:40" ht="15" customHeight="1">
      <c r="A110" s="7"/>
      <c r="B110" s="522"/>
      <c r="C110" s="522"/>
      <c r="D110" s="522"/>
      <c r="E110" s="522"/>
      <c r="F110" s="522"/>
      <c r="G110" s="522"/>
      <c r="H110" s="522"/>
      <c r="I110" s="522"/>
      <c r="J110" s="522"/>
      <c r="K110" s="522"/>
      <c r="L110" s="522"/>
      <c r="M110" s="522"/>
      <c r="N110" s="522"/>
      <c r="O110" s="522"/>
      <c r="P110" s="522"/>
      <c r="Q110" s="522"/>
      <c r="R110" s="522"/>
      <c r="S110" s="522"/>
      <c r="T110" s="522"/>
      <c r="U110" s="522"/>
      <c r="V110" s="522"/>
      <c r="W110" s="522"/>
      <c r="X110" s="522"/>
      <c r="Y110" s="522"/>
      <c r="Z110" s="522"/>
      <c r="AA110" s="522"/>
      <c r="AB110" s="522"/>
      <c r="AC110" s="522"/>
      <c r="AD110" s="522"/>
      <c r="AE110" s="522"/>
      <c r="AF110" s="522"/>
      <c r="AG110" s="522"/>
      <c r="AH110" s="9"/>
    </row>
    <row r="111" spans="1:40" ht="15" customHeight="1">
      <c r="A111" s="7"/>
      <c r="B111" s="522"/>
      <c r="C111" s="522"/>
      <c r="D111" s="522"/>
      <c r="E111" s="522"/>
      <c r="F111" s="522"/>
      <c r="G111" s="522"/>
      <c r="H111" s="522"/>
      <c r="I111" s="522"/>
      <c r="J111" s="522"/>
      <c r="K111" s="522"/>
      <c r="L111" s="522"/>
      <c r="M111" s="522"/>
      <c r="N111" s="522"/>
      <c r="O111" s="522"/>
      <c r="P111" s="522"/>
      <c r="Q111" s="522"/>
      <c r="R111" s="522"/>
      <c r="S111" s="522"/>
      <c r="T111" s="522"/>
      <c r="U111" s="522"/>
      <c r="V111" s="522"/>
      <c r="W111" s="522"/>
      <c r="X111" s="522"/>
      <c r="Y111" s="522"/>
      <c r="Z111" s="522"/>
      <c r="AA111" s="522"/>
      <c r="AB111" s="522"/>
      <c r="AC111" s="522"/>
      <c r="AD111" s="522"/>
      <c r="AE111" s="522"/>
      <c r="AF111" s="522"/>
      <c r="AG111" s="522"/>
      <c r="AH111" s="9"/>
    </row>
    <row r="112" spans="1:40" ht="15" customHeight="1">
      <c r="A112" s="7"/>
      <c r="B112" s="522"/>
      <c r="C112" s="522"/>
      <c r="D112" s="522"/>
      <c r="E112" s="522"/>
      <c r="F112" s="522"/>
      <c r="G112" s="522"/>
      <c r="H112" s="522"/>
      <c r="I112" s="522"/>
      <c r="J112" s="522"/>
      <c r="K112" s="522"/>
      <c r="L112" s="522"/>
      <c r="M112" s="522"/>
      <c r="N112" s="522"/>
      <c r="O112" s="522"/>
      <c r="P112" s="522"/>
      <c r="Q112" s="522"/>
      <c r="R112" s="522"/>
      <c r="S112" s="522"/>
      <c r="T112" s="522"/>
      <c r="U112" s="522"/>
      <c r="V112" s="522"/>
      <c r="W112" s="522"/>
      <c r="X112" s="522"/>
      <c r="Y112" s="522"/>
      <c r="Z112" s="522"/>
      <c r="AA112" s="522"/>
      <c r="AB112" s="522"/>
      <c r="AC112" s="522"/>
      <c r="AD112" s="522"/>
      <c r="AE112" s="522"/>
      <c r="AF112" s="522"/>
      <c r="AG112" s="522"/>
      <c r="AH112" s="9"/>
    </row>
    <row r="113" spans="1:34" ht="9" customHeight="1">
      <c r="A113" s="7"/>
      <c r="AH113" s="9"/>
    </row>
    <row r="114" spans="1:34" ht="15" customHeight="1">
      <c r="A114" s="31"/>
      <c r="B114" s="33" t="s">
        <v>531</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9"/>
    </row>
    <row r="115" spans="1:34" ht="15" customHeight="1">
      <c r="A115" s="31"/>
      <c r="B115" s="33" t="s">
        <v>532</v>
      </c>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9"/>
    </row>
    <row r="116" spans="1:34" ht="3.65" customHeight="1">
      <c r="A116" s="31"/>
      <c r="B116" s="33"/>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9"/>
    </row>
    <row r="117" spans="1:34" ht="15" customHeight="1">
      <c r="A117" s="535" t="s">
        <v>533</v>
      </c>
      <c r="B117" s="536"/>
      <c r="C117" s="536"/>
      <c r="D117" s="536"/>
      <c r="E117" s="536"/>
      <c r="F117" s="536"/>
      <c r="G117" s="536"/>
      <c r="H117" s="536"/>
      <c r="I117" s="536"/>
      <c r="J117" s="536"/>
      <c r="K117" s="536"/>
      <c r="L117" s="536"/>
      <c r="M117" s="536"/>
      <c r="N117" s="536"/>
      <c r="O117" s="536"/>
      <c r="P117" s="536"/>
      <c r="Q117" s="536"/>
      <c r="R117" s="536"/>
      <c r="S117" s="536"/>
      <c r="T117" s="536"/>
      <c r="U117" s="536"/>
      <c r="V117" s="536"/>
      <c r="W117" s="536"/>
      <c r="X117" s="536"/>
      <c r="Y117" s="536"/>
      <c r="Z117" s="536"/>
      <c r="AA117" s="536"/>
      <c r="AB117" s="536"/>
      <c r="AC117" s="536"/>
      <c r="AD117" s="536"/>
      <c r="AE117" s="536"/>
      <c r="AF117" s="536"/>
      <c r="AG117" s="536"/>
      <c r="AH117" s="9"/>
    </row>
    <row r="118" spans="1:34" ht="14.15" customHeight="1">
      <c r="A118" s="31"/>
      <c r="B118" s="537" t="s">
        <v>534</v>
      </c>
      <c r="C118" s="537"/>
      <c r="D118" s="537"/>
      <c r="E118" s="537"/>
      <c r="F118" s="537"/>
      <c r="G118" s="537"/>
      <c r="H118" s="537"/>
      <c r="I118" s="537"/>
      <c r="J118" s="537"/>
      <c r="K118" s="537"/>
      <c r="L118" s="537"/>
      <c r="M118" s="537"/>
      <c r="N118" s="537"/>
      <c r="O118" s="537"/>
      <c r="P118" s="537"/>
      <c r="Q118" s="537"/>
      <c r="R118" s="537"/>
      <c r="S118" s="537"/>
      <c r="T118" s="537"/>
      <c r="U118" s="537"/>
      <c r="V118" s="537"/>
      <c r="W118" s="537"/>
      <c r="X118" s="537"/>
      <c r="Y118" s="537"/>
      <c r="Z118" s="537"/>
      <c r="AA118" s="537"/>
      <c r="AB118" s="537"/>
      <c r="AC118" s="537"/>
      <c r="AD118" s="537"/>
      <c r="AE118" s="537"/>
      <c r="AF118" s="537"/>
      <c r="AG118" s="537"/>
      <c r="AH118" s="9"/>
    </row>
    <row r="119" spans="1:34" ht="15" customHeight="1">
      <c r="A119" s="31"/>
      <c r="B119" s="534" t="s">
        <v>535</v>
      </c>
      <c r="C119" s="534"/>
      <c r="D119" s="534"/>
      <c r="E119" s="534"/>
      <c r="F119" s="534"/>
      <c r="G119" s="534"/>
      <c r="H119" s="534"/>
      <c r="I119" s="534"/>
      <c r="J119" s="534"/>
      <c r="K119" s="534"/>
      <c r="L119" s="534"/>
      <c r="M119" s="534"/>
      <c r="N119" s="534"/>
      <c r="O119" s="534"/>
      <c r="P119" s="534"/>
      <c r="Q119" s="534"/>
      <c r="R119" s="534"/>
      <c r="S119" s="534"/>
      <c r="T119" s="534"/>
      <c r="U119" s="534"/>
      <c r="V119" s="534"/>
      <c r="W119" s="534"/>
      <c r="X119" s="534"/>
      <c r="Y119" s="534"/>
      <c r="Z119" s="534"/>
      <c r="AA119" s="534"/>
      <c r="AB119" s="534"/>
      <c r="AC119" s="534"/>
      <c r="AD119" s="534"/>
      <c r="AE119" s="534"/>
      <c r="AF119" s="534"/>
      <c r="AG119" s="34"/>
      <c r="AH119" s="9"/>
    </row>
    <row r="120" spans="1:34" ht="4.4000000000000004" customHeight="1">
      <c r="A120" s="31"/>
      <c r="B120" s="37"/>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9"/>
    </row>
    <row r="121" spans="1:34" ht="15" customHeight="1">
      <c r="A121" s="535" t="s">
        <v>536</v>
      </c>
      <c r="B121" s="536"/>
      <c r="C121" s="536"/>
      <c r="D121" s="536"/>
      <c r="E121" s="536"/>
      <c r="F121" s="536"/>
      <c r="G121" s="536"/>
      <c r="H121" s="536"/>
      <c r="I121" s="536"/>
      <c r="J121" s="536"/>
      <c r="K121" s="536"/>
      <c r="L121" s="536"/>
      <c r="M121" s="536"/>
      <c r="N121" s="536"/>
      <c r="O121" s="536"/>
      <c r="P121" s="536"/>
      <c r="Q121" s="536"/>
      <c r="R121" s="536"/>
      <c r="S121" s="536"/>
      <c r="T121" s="536"/>
      <c r="U121" s="536"/>
      <c r="V121" s="536"/>
      <c r="W121" s="536"/>
      <c r="X121" s="536"/>
      <c r="Y121" s="536"/>
      <c r="Z121" s="536"/>
      <c r="AA121" s="536"/>
      <c r="AB121" s="536"/>
      <c r="AC121" s="536"/>
      <c r="AD121" s="536"/>
      <c r="AE121" s="536"/>
      <c r="AF121" s="536"/>
      <c r="AG121" s="536"/>
      <c r="AH121" s="9"/>
    </row>
    <row r="122" spans="1:34" ht="15" customHeight="1">
      <c r="A122" s="31"/>
      <c r="B122" s="534" t="s">
        <v>534</v>
      </c>
      <c r="C122" s="534"/>
      <c r="D122" s="534"/>
      <c r="E122" s="534"/>
      <c r="F122" s="534"/>
      <c r="G122" s="534"/>
      <c r="H122" s="534"/>
      <c r="I122" s="534"/>
      <c r="J122" s="534"/>
      <c r="K122" s="534"/>
      <c r="L122" s="534"/>
      <c r="M122" s="534"/>
      <c r="N122" s="534"/>
      <c r="O122" s="534"/>
      <c r="P122" s="534"/>
      <c r="Q122" s="534"/>
      <c r="R122" s="534"/>
      <c r="S122" s="534"/>
      <c r="T122" s="534"/>
      <c r="U122" s="534"/>
      <c r="V122" s="534"/>
      <c r="W122" s="534"/>
      <c r="X122" s="534"/>
      <c r="Y122" s="534"/>
      <c r="Z122" s="534"/>
      <c r="AA122" s="534"/>
      <c r="AB122" s="534"/>
      <c r="AC122" s="534"/>
      <c r="AD122" s="534"/>
      <c r="AE122" s="534"/>
      <c r="AF122" s="534"/>
      <c r="AG122" s="34"/>
      <c r="AH122" s="9"/>
    </row>
    <row r="123" spans="1:34" ht="15" customHeight="1">
      <c r="A123" s="31"/>
      <c r="B123" s="533" t="s">
        <v>537</v>
      </c>
      <c r="C123" s="533"/>
      <c r="D123" s="533"/>
      <c r="E123" s="533"/>
      <c r="F123" s="533"/>
      <c r="G123" s="533"/>
      <c r="H123" s="533"/>
      <c r="I123" s="533"/>
      <c r="J123" s="533"/>
      <c r="K123" s="533"/>
      <c r="L123" s="533"/>
      <c r="M123" s="533"/>
      <c r="N123" s="533"/>
      <c r="O123" s="533"/>
      <c r="P123" s="533"/>
      <c r="Q123" s="533"/>
      <c r="R123" s="533"/>
      <c r="S123" s="533"/>
      <c r="T123" s="533"/>
      <c r="U123" s="533"/>
      <c r="V123" s="533"/>
      <c r="W123" s="533"/>
      <c r="X123" s="533"/>
      <c r="Y123" s="533"/>
      <c r="Z123" s="533"/>
      <c r="AA123" s="533"/>
      <c r="AB123" s="533"/>
      <c r="AC123" s="533"/>
      <c r="AD123" s="533"/>
      <c r="AE123" s="533"/>
      <c r="AF123" s="533"/>
      <c r="AG123" s="533"/>
      <c r="AH123" s="9"/>
    </row>
    <row r="124" spans="1:34" ht="15" customHeight="1">
      <c r="A124" s="31"/>
      <c r="B124" s="534" t="s">
        <v>535</v>
      </c>
      <c r="C124" s="534"/>
      <c r="D124" s="534"/>
      <c r="E124" s="534"/>
      <c r="F124" s="534"/>
      <c r="G124" s="534"/>
      <c r="H124" s="534"/>
      <c r="I124" s="534"/>
      <c r="J124" s="534"/>
      <c r="K124" s="534"/>
      <c r="L124" s="534"/>
      <c r="M124" s="534"/>
      <c r="N124" s="534"/>
      <c r="O124" s="534"/>
      <c r="P124" s="534"/>
      <c r="Q124" s="534"/>
      <c r="R124" s="534"/>
      <c r="S124" s="534"/>
      <c r="T124" s="534"/>
      <c r="U124" s="534"/>
      <c r="V124" s="534"/>
      <c r="W124" s="534"/>
      <c r="X124" s="534"/>
      <c r="Y124" s="534"/>
      <c r="Z124" s="534"/>
      <c r="AA124" s="534"/>
      <c r="AB124" s="534"/>
      <c r="AC124" s="534"/>
      <c r="AD124" s="534"/>
      <c r="AE124" s="534"/>
      <c r="AF124" s="534"/>
      <c r="AG124" s="534"/>
      <c r="AH124" s="9"/>
    </row>
    <row r="125" spans="1:34" ht="9" customHeight="1">
      <c r="A125" s="32"/>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14"/>
    </row>
    <row r="126" spans="1:34" ht="9" customHeight="1"/>
    <row r="127" spans="1:34">
      <c r="B127" s="115"/>
    </row>
    <row r="128" spans="1:34" ht="4.5" customHeight="1"/>
    <row r="129" ht="14.25" customHeight="1"/>
    <row r="130"/>
    <row r="131"/>
    <row r="132"/>
  </sheetData>
  <sheetProtection algorithmName="SHA-512" hashValue="2AgzERaKlflJSum/7VgBSHy4Pk3o4mJGvJkxNEZzXwvAx2cabuy9IfmWiv/GtNLW2GVhY14IXjUJKXZa3y15FA==" saltValue="FEsqZ5MQ9CfCkjs3y2r72A==" spinCount="100000" sheet="1" objects="1" scenarios="1" selectLockedCells="1"/>
  <mergeCells count="26">
    <mergeCell ref="B123:AG123"/>
    <mergeCell ref="B124:AG124"/>
    <mergeCell ref="B105:AG112"/>
    <mergeCell ref="A117:AG117"/>
    <mergeCell ref="B118:AG118"/>
    <mergeCell ref="B119:AF119"/>
    <mergeCell ref="A121:AG121"/>
    <mergeCell ref="B122:AF122"/>
    <mergeCell ref="Y101:AC101"/>
    <mergeCell ref="Y46:AC46"/>
    <mergeCell ref="Y48:AC48"/>
    <mergeCell ref="Y50:AC50"/>
    <mergeCell ref="Y54:AC54"/>
    <mergeCell ref="Y56:AC56"/>
    <mergeCell ref="Y58:AC58"/>
    <mergeCell ref="Y60:AC60"/>
    <mergeCell ref="Y62:AC62"/>
    <mergeCell ref="Y64:AC64"/>
    <mergeCell ref="Y66:AC66"/>
    <mergeCell ref="Y99:AC99"/>
    <mergeCell ref="Y44:AC44"/>
    <mergeCell ref="Q12:AG12"/>
    <mergeCell ref="B17:AG28"/>
    <mergeCell ref="Y35:AC35"/>
    <mergeCell ref="Y37:AC37"/>
    <mergeCell ref="Y42:AC42"/>
  </mergeCells>
  <conditionalFormatting sqref="Y35:AC35">
    <cfRule type="cellIs" dxfId="14" priority="1" operator="greaterThan">
      <formula>300000</formula>
    </cfRule>
  </conditionalFormatting>
  <conditionalFormatting sqref="Y62:AC62">
    <cfRule type="cellIs" dxfId="13" priority="2" operator="greaterThan">
      <formula>4</formula>
    </cfRule>
    <cfRule type="cellIs" dxfId="12" priority="3" operator="lessThan">
      <formula>4</formula>
    </cfRule>
  </conditionalFormatting>
  <dataValidations disablePrompts="1" count="1">
    <dataValidation type="list" allowBlank="1" showInputMessage="1" showErrorMessage="1" sqref="AF42" xr:uid="{81AB82CC-6DD2-4E86-A92C-FB9E4328FA64}">
      <formula1>INDIRECT(Z42)</formula1>
    </dataValidation>
  </dataValidations>
  <hyperlinks>
    <hyperlink ref="B7" r:id="rId1" xr:uid="{0DC9FB7E-ACFB-4F9A-8761-E24C3F60AC62}"/>
    <hyperlink ref="B6" r:id="rId2" display="mailto:stromeffizienz@energiezukunftschweiz.ch" xr:uid="{BC9C6B40-4237-4E31-BB05-BE09F4A2FE70}"/>
  </hyperlinks>
  <pageMargins left="0.7" right="0.7" top="0.78740157499999996" bottom="0.78740157499999996" header="0.3" footer="0.3"/>
  <pageSetup paperSize="9" scale="70" fitToHeight="0"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C559F-F85C-4555-AD5F-FCF3D1003A3E}">
  <sheetPr codeName="Sheet2">
    <tabColor rgb="FF0A94D6"/>
    <pageSetUpPr fitToPage="1"/>
  </sheetPr>
  <dimension ref="A1:AN132"/>
  <sheetViews>
    <sheetView showGridLines="0" topLeftCell="A6" zoomScaleNormal="100" workbookViewId="0">
      <selection activeCell="B6" sqref="B6"/>
    </sheetView>
  </sheetViews>
  <sheetFormatPr baseColWidth="10" defaultColWidth="0" defaultRowHeight="14.5" zeroHeight="1"/>
  <cols>
    <col min="1" max="1" width="1.54296875" style="485" customWidth="1"/>
    <col min="2" max="22" width="3.453125" style="485" customWidth="1"/>
    <col min="23" max="23" width="6.81640625" style="485" customWidth="1"/>
    <col min="24" max="24" width="7.453125" style="485" customWidth="1"/>
    <col min="25" max="26" width="3.453125" style="485" customWidth="1"/>
    <col min="27" max="27" width="4.1796875" style="485" customWidth="1"/>
    <col min="28" max="34" width="3.453125" style="485" customWidth="1"/>
    <col min="35" max="35" width="10.54296875" style="485" customWidth="1"/>
    <col min="36" max="36" width="4.54296875" style="485" customWidth="1"/>
    <col min="37" max="37" width="23.54296875" style="198" customWidth="1"/>
    <col min="38" max="40" width="11.453125" style="198" customWidth="1"/>
    <col min="41" max="16384" width="11.453125" style="198" hidden="1"/>
  </cols>
  <sheetData>
    <row r="1" spans="1:37" s="485" customFormat="1" ht="13">
      <c r="B1" s="486" t="s">
        <v>822</v>
      </c>
      <c r="AK1" s="487"/>
    </row>
    <row r="2" spans="1:37" s="488" customFormat="1" ht="13">
      <c r="B2" s="489" t="s">
        <v>17</v>
      </c>
      <c r="AK2" s="490"/>
    </row>
    <row r="3" spans="1:37" s="488" customFormat="1" ht="13">
      <c r="A3" s="491"/>
      <c r="B3" s="489" t="s">
        <v>867</v>
      </c>
      <c r="AK3" s="490"/>
    </row>
    <row r="4" spans="1:37" s="488" customFormat="1" ht="13">
      <c r="A4" s="491"/>
      <c r="B4" s="489" t="s">
        <v>868</v>
      </c>
      <c r="AK4" s="490"/>
    </row>
    <row r="5" spans="1:37" s="492" customFormat="1" ht="13">
      <c r="B5" s="489" t="s">
        <v>113</v>
      </c>
      <c r="AK5" s="493"/>
    </row>
    <row r="6" spans="1:37" s="485" customFormat="1">
      <c r="A6" s="494"/>
      <c r="B6" s="495" t="s">
        <v>871</v>
      </c>
      <c r="AK6" s="487"/>
    </row>
    <row r="7" spans="1:37" s="485" customFormat="1">
      <c r="A7" s="494"/>
      <c r="B7" s="495" t="s">
        <v>872</v>
      </c>
      <c r="AK7" s="487"/>
    </row>
    <row r="8" spans="1:37" s="485" customFormat="1" ht="9" customHeight="1">
      <c r="AK8" s="487"/>
    </row>
    <row r="9" spans="1:37" s="485" customFormat="1" ht="9" customHeight="1">
      <c r="AK9" s="487"/>
    </row>
    <row r="10" spans="1:37" s="485" customFormat="1" ht="26">
      <c r="B10" s="496" t="s">
        <v>873</v>
      </c>
      <c r="AK10" s="487"/>
    </row>
    <row r="11" spans="1:37" s="485" customFormat="1" ht="9" customHeight="1"/>
    <row r="12" spans="1:37" s="485" customFormat="1" ht="4.5" customHeight="1">
      <c r="AK12" s="487"/>
    </row>
    <row r="13" spans="1:37" s="485" customFormat="1" ht="9" customHeight="1">
      <c r="A13" s="497"/>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9"/>
      <c r="AK13" s="487"/>
    </row>
    <row r="14" spans="1:37" s="485" customFormat="1" ht="13.5" customHeight="1">
      <c r="A14" s="487"/>
      <c r="B14" s="500" t="s">
        <v>49</v>
      </c>
      <c r="C14" s="500"/>
      <c r="D14" s="500"/>
      <c r="E14" s="500"/>
      <c r="F14" s="500"/>
      <c r="G14" s="500"/>
      <c r="H14" s="500"/>
      <c r="I14" s="500"/>
      <c r="J14" s="500"/>
      <c r="K14" s="500"/>
      <c r="L14" s="500"/>
      <c r="M14" s="500"/>
      <c r="N14" s="500"/>
      <c r="O14" s="500"/>
      <c r="P14" s="500"/>
      <c r="Q14" s="500"/>
      <c r="R14" s="500"/>
      <c r="S14" s="500"/>
      <c r="T14" s="500"/>
      <c r="U14" s="500"/>
      <c r="V14" s="500"/>
      <c r="W14" s="500"/>
      <c r="X14" s="500"/>
      <c r="Y14" s="501"/>
      <c r="Z14" s="501"/>
      <c r="AA14" s="501"/>
      <c r="AB14" s="501"/>
      <c r="AC14" s="501"/>
      <c r="AD14" s="500"/>
      <c r="AE14" s="500"/>
      <c r="AF14" s="500"/>
      <c r="AG14" s="500"/>
      <c r="AH14" s="502"/>
      <c r="AK14" s="487"/>
    </row>
    <row r="15" spans="1:37" s="485" customFormat="1" ht="4.5" customHeight="1">
      <c r="A15" s="487"/>
      <c r="B15" s="503"/>
      <c r="Y15" s="504"/>
      <c r="Z15" s="504"/>
      <c r="AA15" s="505"/>
      <c r="AB15" s="505"/>
      <c r="AC15" s="505"/>
      <c r="AG15" s="506"/>
      <c r="AH15" s="502"/>
      <c r="AK15" s="487"/>
    </row>
    <row r="16" spans="1:37" s="485" customFormat="1" ht="15" customHeight="1">
      <c r="A16" s="487"/>
      <c r="B16" s="485" t="s">
        <v>50</v>
      </c>
      <c r="Y16" s="538"/>
      <c r="Z16" s="538"/>
      <c r="AA16" s="538"/>
      <c r="AB16" s="538"/>
      <c r="AC16" s="538"/>
      <c r="AD16" s="485" t="s">
        <v>37</v>
      </c>
      <c r="AH16" s="502"/>
      <c r="AK16" s="487"/>
    </row>
    <row r="17" spans="1:37" s="485" customFormat="1" ht="4.5" customHeight="1">
      <c r="A17" s="487"/>
      <c r="B17" s="503"/>
      <c r="Y17" s="504"/>
      <c r="Z17" s="504"/>
      <c r="AA17" s="505"/>
      <c r="AB17" s="505"/>
      <c r="AC17" s="505"/>
      <c r="AG17" s="506"/>
      <c r="AH17" s="502"/>
      <c r="AK17" s="487"/>
    </row>
    <row r="18" spans="1:37" s="485" customFormat="1" ht="13.5" hidden="1" customHeight="1">
      <c r="A18" s="487"/>
      <c r="B18" s="485" t="s">
        <v>47</v>
      </c>
      <c r="C18" s="500"/>
      <c r="D18" s="500"/>
      <c r="E18" s="500"/>
      <c r="F18" s="500"/>
      <c r="G18" s="500"/>
      <c r="H18" s="500"/>
      <c r="I18" s="500"/>
      <c r="J18" s="500"/>
      <c r="K18" s="500"/>
      <c r="L18" s="500"/>
      <c r="M18" s="500"/>
      <c r="N18" s="500"/>
      <c r="O18" s="500"/>
      <c r="P18" s="500"/>
      <c r="Q18" s="500"/>
      <c r="R18" s="500"/>
      <c r="S18" s="500"/>
      <c r="T18" s="500"/>
      <c r="U18" s="500"/>
      <c r="V18" s="500"/>
      <c r="W18" s="500"/>
      <c r="X18" s="500"/>
      <c r="Y18" s="539">
        <v>15</v>
      </c>
      <c r="Z18" s="539"/>
      <c r="AA18" s="539"/>
      <c r="AB18" s="539"/>
      <c r="AC18" s="539"/>
      <c r="AD18" s="485" t="s">
        <v>48</v>
      </c>
      <c r="AE18" s="500"/>
      <c r="AF18" s="500"/>
      <c r="AG18" s="500"/>
      <c r="AH18" s="502"/>
      <c r="AK18" s="487"/>
    </row>
    <row r="19" spans="1:37" s="485" customFormat="1" ht="4.5" customHeight="1">
      <c r="A19" s="487"/>
      <c r="B19" s="503"/>
      <c r="Y19" s="504"/>
      <c r="Z19" s="504"/>
      <c r="AA19" s="505"/>
      <c r="AB19" s="505"/>
      <c r="AC19" s="505"/>
      <c r="AG19" s="506"/>
      <c r="AH19" s="502"/>
      <c r="AK19" s="487"/>
    </row>
    <row r="20" spans="1:37" s="485" customFormat="1" ht="13.5" hidden="1" customHeight="1">
      <c r="A20" s="487"/>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1"/>
      <c r="Z20" s="501"/>
      <c r="AA20" s="501"/>
      <c r="AB20" s="501"/>
      <c r="AC20" s="501"/>
      <c r="AD20" s="500"/>
      <c r="AE20" s="500"/>
      <c r="AF20" s="500"/>
      <c r="AG20" s="500"/>
      <c r="AH20" s="502"/>
      <c r="AK20" s="487"/>
    </row>
    <row r="21" spans="1:37" s="485" customFormat="1" ht="13.5" customHeight="1">
      <c r="A21" s="487"/>
      <c r="B21" s="500" t="s">
        <v>38</v>
      </c>
      <c r="C21" s="500"/>
      <c r="D21" s="500"/>
      <c r="E21" s="500"/>
      <c r="F21" s="500"/>
      <c r="G21" s="500"/>
      <c r="H21" s="500"/>
      <c r="I21" s="500"/>
      <c r="J21" s="500"/>
      <c r="K21" s="500"/>
      <c r="L21" s="500"/>
      <c r="M21" s="500"/>
      <c r="N21" s="500"/>
      <c r="O21" s="500"/>
      <c r="P21" s="500"/>
      <c r="Q21" s="500"/>
      <c r="R21" s="500"/>
      <c r="S21" s="500"/>
      <c r="T21" s="500"/>
      <c r="U21" s="500"/>
      <c r="V21" s="500"/>
      <c r="W21" s="500"/>
      <c r="X21" s="500"/>
      <c r="Y21" s="501"/>
      <c r="Z21" s="501"/>
      <c r="AA21" s="501"/>
      <c r="AB21" s="501"/>
      <c r="AC21" s="501"/>
      <c r="AD21" s="500"/>
      <c r="AE21" s="500"/>
      <c r="AF21" s="500"/>
      <c r="AG21" s="500"/>
      <c r="AH21" s="502"/>
      <c r="AK21" s="487"/>
    </row>
    <row r="22" spans="1:37" s="485" customFormat="1" ht="4.5" customHeight="1">
      <c r="A22" s="487"/>
      <c r="B22" s="503"/>
      <c r="Y22" s="504"/>
      <c r="Z22" s="504"/>
      <c r="AA22" s="505"/>
      <c r="AB22" s="505"/>
      <c r="AC22" s="505"/>
      <c r="AG22" s="506"/>
      <c r="AH22" s="502"/>
      <c r="AK22" s="487"/>
    </row>
    <row r="23" spans="1:37" s="485" customFormat="1" ht="15" customHeight="1">
      <c r="A23" s="487"/>
      <c r="B23" s="485" t="s">
        <v>40</v>
      </c>
      <c r="Y23" s="538">
        <f>Berechnung_Ersatz_Ventilatoren!AL38</f>
        <v>0</v>
      </c>
      <c r="Z23" s="538"/>
      <c r="AA23" s="538"/>
      <c r="AB23" s="538"/>
      <c r="AC23" s="538"/>
      <c r="AD23" s="485" t="s">
        <v>0</v>
      </c>
      <c r="AH23" s="502"/>
      <c r="AK23" s="487"/>
    </row>
    <row r="24" spans="1:37" s="485" customFormat="1" ht="4.5" customHeight="1">
      <c r="A24" s="487"/>
      <c r="B24" s="503"/>
      <c r="Y24" s="504"/>
      <c r="Z24" s="504"/>
      <c r="AA24" s="505"/>
      <c r="AB24" s="505"/>
      <c r="AC24" s="505"/>
      <c r="AG24" s="506"/>
      <c r="AH24" s="502"/>
      <c r="AK24" s="487"/>
    </row>
    <row r="25" spans="1:37" s="485" customFormat="1" ht="13.5" customHeight="1">
      <c r="A25" s="487"/>
      <c r="B25" s="485" t="s">
        <v>42</v>
      </c>
      <c r="C25" s="500"/>
      <c r="D25" s="500"/>
      <c r="E25" s="500"/>
      <c r="F25" s="500"/>
      <c r="G25" s="500"/>
      <c r="H25" s="500"/>
      <c r="I25" s="500"/>
      <c r="J25" s="500"/>
      <c r="K25" s="500"/>
      <c r="L25" s="500"/>
      <c r="M25" s="500"/>
      <c r="N25" s="500"/>
      <c r="O25" s="500"/>
      <c r="P25" s="500"/>
      <c r="Q25" s="500"/>
      <c r="R25" s="500"/>
      <c r="S25" s="500"/>
      <c r="T25" s="500"/>
      <c r="U25" s="500"/>
      <c r="V25" s="500"/>
      <c r="W25" s="500"/>
      <c r="X25" s="500"/>
      <c r="Y25" s="538">
        <f>Berechnung_Ersatz_Ventilatoren!CL38</f>
        <v>0</v>
      </c>
      <c r="Z25" s="538"/>
      <c r="AA25" s="538"/>
      <c r="AB25" s="538"/>
      <c r="AC25" s="538"/>
      <c r="AD25" s="485" t="s">
        <v>0</v>
      </c>
      <c r="AE25" s="500"/>
      <c r="AF25" s="500"/>
      <c r="AG25" s="500"/>
      <c r="AH25" s="502"/>
      <c r="AK25" s="487"/>
    </row>
    <row r="26" spans="1:37" s="485" customFormat="1" ht="4.5" customHeight="1">
      <c r="A26" s="487"/>
      <c r="B26" s="503"/>
      <c r="Y26" s="504"/>
      <c r="Z26" s="504"/>
      <c r="AA26" s="505"/>
      <c r="AB26" s="505"/>
      <c r="AC26" s="505"/>
      <c r="AG26" s="506"/>
      <c r="AH26" s="502"/>
      <c r="AK26" s="487"/>
    </row>
    <row r="27" spans="1:37" s="485" customFormat="1" ht="15" customHeight="1">
      <c r="A27" s="487"/>
      <c r="B27" s="485" t="s">
        <v>43</v>
      </c>
      <c r="Y27" s="540">
        <f>Y23-Y25</f>
        <v>0</v>
      </c>
      <c r="Z27" s="540"/>
      <c r="AA27" s="540"/>
      <c r="AB27" s="540"/>
      <c r="AC27" s="540"/>
      <c r="AD27" s="485" t="s">
        <v>0</v>
      </c>
      <c r="AH27" s="502"/>
      <c r="AK27" s="487"/>
    </row>
    <row r="28" spans="1:37" s="485" customFormat="1" ht="4.5" customHeight="1">
      <c r="A28" s="487"/>
      <c r="B28" s="503"/>
      <c r="Y28" s="504"/>
      <c r="Z28" s="504"/>
      <c r="AA28" s="505"/>
      <c r="AB28" s="505"/>
      <c r="AC28" s="505"/>
      <c r="AG28" s="506"/>
      <c r="AH28" s="502"/>
      <c r="AK28" s="487"/>
    </row>
    <row r="29" spans="1:37" s="485" customFormat="1" ht="15" hidden="1" customHeight="1">
      <c r="A29" s="487"/>
      <c r="B29" s="485" t="s">
        <v>39</v>
      </c>
      <c r="Y29" s="539">
        <v>15</v>
      </c>
      <c r="Z29" s="539"/>
      <c r="AA29" s="539"/>
      <c r="AB29" s="539"/>
      <c r="AC29" s="539"/>
      <c r="AD29" s="485" t="s">
        <v>1</v>
      </c>
      <c r="AH29" s="502"/>
      <c r="AK29" s="487"/>
    </row>
    <row r="30" spans="1:37" s="485" customFormat="1" ht="4.5" customHeight="1">
      <c r="A30" s="487"/>
      <c r="B30" s="503"/>
      <c r="Y30" s="504"/>
      <c r="Z30" s="504"/>
      <c r="AA30" s="505"/>
      <c r="AB30" s="505"/>
      <c r="AC30" s="505"/>
      <c r="AG30" s="506"/>
      <c r="AH30" s="502"/>
      <c r="AK30" s="487"/>
    </row>
    <row r="31" spans="1:37" s="485" customFormat="1" ht="15" customHeight="1">
      <c r="A31" s="487"/>
      <c r="B31" s="485" t="s">
        <v>44</v>
      </c>
      <c r="Y31" s="540">
        <f>Y27*Y29*0.75</f>
        <v>0</v>
      </c>
      <c r="Z31" s="540"/>
      <c r="AA31" s="540"/>
      <c r="AB31" s="540"/>
      <c r="AC31" s="540"/>
      <c r="AD31" s="485" t="s">
        <v>2</v>
      </c>
      <c r="AH31" s="502"/>
      <c r="AK31" s="487"/>
    </row>
    <row r="32" spans="1:37" s="485" customFormat="1" ht="10.4" customHeight="1">
      <c r="A32" s="487"/>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1"/>
      <c r="Z32" s="501"/>
      <c r="AA32" s="501"/>
      <c r="AB32" s="501"/>
      <c r="AC32" s="501"/>
      <c r="AD32" s="500"/>
      <c r="AE32" s="500"/>
      <c r="AF32" s="500"/>
      <c r="AG32" s="500"/>
      <c r="AH32" s="502"/>
      <c r="AK32" s="487"/>
    </row>
    <row r="33" spans="1:37" s="485" customFormat="1" ht="13.5" customHeight="1">
      <c r="A33" s="487"/>
      <c r="B33" s="500" t="s">
        <v>51</v>
      </c>
      <c r="C33" s="500"/>
      <c r="D33" s="500"/>
      <c r="E33" s="500"/>
      <c r="F33" s="500"/>
      <c r="G33" s="500"/>
      <c r="H33" s="500"/>
      <c r="I33" s="500"/>
      <c r="J33" s="500"/>
      <c r="K33" s="500"/>
      <c r="L33" s="500"/>
      <c r="M33" s="500"/>
      <c r="N33" s="500"/>
      <c r="O33" s="500"/>
      <c r="P33" s="500"/>
      <c r="Q33" s="500"/>
      <c r="R33" s="500"/>
      <c r="S33" s="500"/>
      <c r="T33" s="500"/>
      <c r="U33" s="500"/>
      <c r="V33" s="500"/>
      <c r="W33" s="500"/>
      <c r="X33" s="500"/>
      <c r="Y33" s="501"/>
      <c r="Z33" s="501"/>
      <c r="AA33" s="501"/>
      <c r="AB33" s="501"/>
      <c r="AC33" s="501"/>
      <c r="AD33" s="500"/>
      <c r="AE33" s="500"/>
      <c r="AF33" s="500"/>
      <c r="AG33" s="500"/>
      <c r="AH33" s="502"/>
      <c r="AK33" s="487"/>
    </row>
    <row r="34" spans="1:37" s="485" customFormat="1" ht="4.5" customHeight="1">
      <c r="A34" s="487"/>
      <c r="B34" s="503"/>
      <c r="Y34" s="504"/>
      <c r="Z34" s="504"/>
      <c r="AA34" s="505"/>
      <c r="AB34" s="505"/>
      <c r="AC34" s="505"/>
      <c r="AG34" s="506"/>
      <c r="AH34" s="502"/>
      <c r="AK34" s="487"/>
    </row>
    <row r="35" spans="1:37" s="485" customFormat="1" ht="12.65" hidden="1" customHeight="1">
      <c r="A35" s="487"/>
      <c r="B35" s="485" t="s">
        <v>45</v>
      </c>
      <c r="Y35" s="541">
        <f>IF(Y16&gt;300000,"Zu hohe Investitionssumme",Y16*0.2)</f>
        <v>0</v>
      </c>
      <c r="Z35" s="539"/>
      <c r="AA35" s="539"/>
      <c r="AB35" s="539"/>
      <c r="AC35" s="539"/>
      <c r="AD35" s="485" t="s">
        <v>37</v>
      </c>
      <c r="AG35" s="494"/>
      <c r="AH35" s="502"/>
      <c r="AK35" s="487"/>
    </row>
    <row r="36" spans="1:37" s="485" customFormat="1" ht="12.65" hidden="1" customHeight="1">
      <c r="A36" s="487"/>
      <c r="B36" s="503"/>
      <c r="Y36" s="504"/>
      <c r="Z36" s="504"/>
      <c r="AA36" s="505"/>
      <c r="AB36" s="505"/>
      <c r="AC36" s="505"/>
      <c r="AG36" s="506"/>
      <c r="AH36" s="502"/>
      <c r="AK36" s="487"/>
    </row>
    <row r="37" spans="1:37" s="485" customFormat="1" ht="25.5" customHeight="1">
      <c r="A37" s="487"/>
      <c r="B37" s="485" t="s">
        <v>832</v>
      </c>
      <c r="Y37" s="542">
        <f>IF(Y35="Zu hohe Investitionssumme","Zu hohe Investitionssumme",IF(Y43&lt;4,"Payback zu tief",IF(Y31*0.02&gt;Y35,Y35,Y31*0.02)))</f>
        <v>0</v>
      </c>
      <c r="Z37" s="543"/>
      <c r="AA37" s="543"/>
      <c r="AB37" s="543"/>
      <c r="AC37" s="543"/>
      <c r="AD37" s="485" t="s">
        <v>37</v>
      </c>
      <c r="AG37" s="506"/>
      <c r="AH37" s="502"/>
      <c r="AK37" s="487"/>
    </row>
    <row r="38" spans="1:37" s="485" customFormat="1" ht="4.5" customHeight="1">
      <c r="A38" s="487"/>
      <c r="B38" s="503"/>
      <c r="Y38" s="504"/>
      <c r="Z38" s="504"/>
      <c r="AA38" s="505"/>
      <c r="AB38" s="505"/>
      <c r="AC38" s="505"/>
      <c r="AG38" s="506"/>
      <c r="AH38" s="502"/>
      <c r="AK38" s="487"/>
    </row>
    <row r="39" spans="1:37" s="485" customFormat="1" ht="25.5" hidden="1" customHeight="1">
      <c r="A39" s="487"/>
      <c r="B39" s="485" t="s">
        <v>634</v>
      </c>
      <c r="Y39" s="544">
        <f>IF(Y35="Zu hohe Investitionssumme","Zu hohe Investitionssumme",IF(Y43&lt;4,"Payback zu tief",Y37*0.3))</f>
        <v>0</v>
      </c>
      <c r="Z39" s="545"/>
      <c r="AA39" s="545"/>
      <c r="AB39" s="545"/>
      <c r="AC39" s="545"/>
      <c r="AD39" s="485" t="s">
        <v>37</v>
      </c>
      <c r="AG39" s="506"/>
      <c r="AH39" s="502"/>
      <c r="AK39" s="487"/>
    </row>
    <row r="40" spans="1:37" s="485" customFormat="1" ht="4.5" hidden="1" customHeight="1">
      <c r="A40" s="487"/>
      <c r="B40" s="503"/>
      <c r="Y40" s="504"/>
      <c r="Z40" s="504"/>
      <c r="AA40" s="505"/>
      <c r="AB40" s="505"/>
      <c r="AC40" s="505"/>
      <c r="AG40" s="506"/>
      <c r="AH40" s="502"/>
      <c r="AK40" s="487"/>
    </row>
    <row r="41" spans="1:37" s="485" customFormat="1" ht="25.5" hidden="1" customHeight="1">
      <c r="A41" s="487"/>
      <c r="B41" s="485" t="s">
        <v>627</v>
      </c>
      <c r="Y41" s="544">
        <f>IF(Y35="Zu hohe Investitionssumme", "Zu hohe Investitionssumme",IF(Y43&lt;4,"Payback zu tief",IF(Y37&gt;Y35,Y35,Y37)))</f>
        <v>0</v>
      </c>
      <c r="Z41" s="545"/>
      <c r="AA41" s="545"/>
      <c r="AB41" s="545"/>
      <c r="AC41" s="545"/>
      <c r="AD41" s="485" t="s">
        <v>37</v>
      </c>
      <c r="AG41" s="506"/>
      <c r="AH41" s="502"/>
      <c r="AK41" s="487"/>
    </row>
    <row r="42" spans="1:37" s="485" customFormat="1" ht="3.65" hidden="1" customHeight="1">
      <c r="A42" s="487"/>
      <c r="B42" s="503"/>
      <c r="Y42" s="504"/>
      <c r="Z42" s="504"/>
      <c r="AA42" s="505"/>
      <c r="AB42" s="505"/>
      <c r="AC42" s="505"/>
      <c r="AG42" s="506"/>
      <c r="AH42" s="502"/>
      <c r="AK42" s="487"/>
    </row>
    <row r="43" spans="1:37" s="485" customFormat="1" ht="15" customHeight="1">
      <c r="A43" s="487"/>
      <c r="B43" s="485" t="s">
        <v>46</v>
      </c>
      <c r="Y43" s="611" t="str">
        <f>IFERROR(Y16/(Y18*Y27/100),"-")</f>
        <v>-</v>
      </c>
      <c r="Z43" s="611"/>
      <c r="AA43" s="611"/>
      <c r="AB43" s="611"/>
      <c r="AC43" s="611"/>
      <c r="AD43" s="485" t="s">
        <v>41</v>
      </c>
      <c r="AH43" s="502"/>
      <c r="AK43" s="487"/>
    </row>
    <row r="44" spans="1:37" s="485" customFormat="1" ht="4.5" customHeight="1">
      <c r="A44" s="487"/>
      <c r="B44" s="503"/>
      <c r="Y44" s="504"/>
      <c r="Z44" s="504"/>
      <c r="AA44" s="505"/>
      <c r="AB44" s="505"/>
      <c r="AC44" s="505"/>
      <c r="AG44" s="506"/>
      <c r="AH44" s="502"/>
      <c r="AK44" s="487"/>
    </row>
    <row r="45" spans="1:37" s="485" customFormat="1" ht="15" customHeight="1">
      <c r="A45" s="487"/>
      <c r="B45" s="485" t="s">
        <v>111</v>
      </c>
      <c r="Y45" s="546" t="str">
        <f>IFERROR(Y41/Y16,"-")</f>
        <v>-</v>
      </c>
      <c r="Z45" s="547"/>
      <c r="AA45" s="547"/>
      <c r="AB45" s="547"/>
      <c r="AC45" s="547"/>
      <c r="AG45" s="494"/>
      <c r="AH45" s="502"/>
      <c r="AK45" s="487"/>
    </row>
    <row r="46" spans="1:37" s="485" customFormat="1" ht="4.5" customHeight="1">
      <c r="A46" s="487"/>
      <c r="B46" s="503"/>
      <c r="Y46" s="504"/>
      <c r="Z46" s="504"/>
      <c r="AA46" s="505"/>
      <c r="AB46" s="505"/>
      <c r="AC46" s="505"/>
      <c r="AG46" s="506"/>
      <c r="AH46" s="502"/>
      <c r="AK46" s="487"/>
    </row>
    <row r="47" spans="1:37" s="485" customFormat="1" ht="13">
      <c r="A47" s="487"/>
      <c r="B47" s="485" t="s">
        <v>112</v>
      </c>
      <c r="Y47" s="548" t="str">
        <f>IFERROR(IF(Y41=0,"",(Y41/Y31)*100),"-")</f>
        <v/>
      </c>
      <c r="Z47" s="549"/>
      <c r="AA47" s="549"/>
      <c r="AB47" s="549"/>
      <c r="AC47" s="549"/>
      <c r="AD47" s="485" t="s">
        <v>48</v>
      </c>
      <c r="AG47" s="506"/>
      <c r="AH47" s="502"/>
      <c r="AK47" s="487"/>
    </row>
    <row r="48" spans="1:37" s="485" customFormat="1" ht="4.5" customHeight="1">
      <c r="A48" s="487"/>
      <c r="B48" s="503"/>
      <c r="Y48" s="504"/>
      <c r="Z48" s="504"/>
      <c r="AA48" s="505"/>
      <c r="AB48" s="505"/>
      <c r="AC48" s="505"/>
      <c r="AG48" s="506"/>
      <c r="AH48" s="502"/>
      <c r="AK48" s="487"/>
    </row>
    <row r="49" spans="1:37" s="485" customFormat="1" ht="5.15" customHeight="1">
      <c r="A49" s="507"/>
      <c r="B49" s="508"/>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9"/>
      <c r="AK49" s="487"/>
    </row>
    <row r="50" spans="1:37" s="485" customFormat="1" ht="9" customHeight="1">
      <c r="AK50" s="487"/>
    </row>
    <row r="51" spans="1:37" s="485" customFormat="1" ht="9" customHeight="1">
      <c r="AJ51" s="502"/>
      <c r="AK51" s="198"/>
    </row>
    <row r="52" spans="1:37" s="485" customFormat="1">
      <c r="B52" s="510"/>
      <c r="AJ52" s="502"/>
      <c r="AK52" s="198"/>
    </row>
    <row r="53" spans="1:37" s="485" customFormat="1" ht="4.5" customHeight="1">
      <c r="AJ53" s="502"/>
      <c r="AK53" s="198"/>
    </row>
    <row r="54" spans="1:37" s="485" customFormat="1" ht="14.25" customHeight="1">
      <c r="AJ54" s="502"/>
      <c r="AK54" s="198"/>
    </row>
    <row r="55" spans="1:37" s="485" customFormat="1">
      <c r="AJ55" s="502"/>
      <c r="AK55" s="198"/>
    </row>
    <row r="56" spans="1:37" s="485" customFormat="1">
      <c r="AJ56" s="502"/>
      <c r="AK56" s="198"/>
    </row>
    <row r="57" spans="1:37"/>
    <row r="58" spans="1:37"/>
    <row r="59" spans="1:37"/>
    <row r="60" spans="1:37"/>
    <row r="61" spans="1:37"/>
    <row r="62" spans="1:37"/>
    <row r="63" spans="1:37"/>
    <row r="64" spans="1:37"/>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sheetData>
  <sheetProtection algorithmName="SHA-512" hashValue="22azd+QtKvXEhdx6ymaNp//eCUH32c8hA+uH2ft/jpFDtfGXngpHMPkKnXFDfXcBY5l72HLui5Wxa90+qXgujw==" saltValue="iS1HS6Vho7rDY0ydlTXQtw==" spinCount="100000" sheet="1" selectLockedCells="1"/>
  <mergeCells count="14">
    <mergeCell ref="Y41:AC41"/>
    <mergeCell ref="Y43:AC43"/>
    <mergeCell ref="Y45:AC45"/>
    <mergeCell ref="Y47:AC47"/>
    <mergeCell ref="Y29:AC29"/>
    <mergeCell ref="Y31:AC31"/>
    <mergeCell ref="Y35:AC35"/>
    <mergeCell ref="Y37:AC37"/>
    <mergeCell ref="Y39:AC39"/>
    <mergeCell ref="Y25:AC25"/>
    <mergeCell ref="Y16:AC16"/>
    <mergeCell ref="Y18:AC18"/>
    <mergeCell ref="Y23:AC23"/>
    <mergeCell ref="Y27:AC27"/>
  </mergeCells>
  <conditionalFormatting sqref="Y16:AC16">
    <cfRule type="cellIs" dxfId="2" priority="1" operator="greaterThan">
      <formula>300000</formula>
    </cfRule>
  </conditionalFormatting>
  <conditionalFormatting sqref="Y43:AC43">
    <cfRule type="cellIs" dxfId="0" priority="2" operator="greaterThan">
      <formula>4</formula>
    </cfRule>
    <cfRule type="cellIs" dxfId="1" priority="3" operator="lessThan">
      <formula>4</formula>
    </cfRule>
  </conditionalFormatting>
  <dataValidations disablePrompts="1" count="1">
    <dataValidation type="list" allowBlank="1" showInputMessage="1" showErrorMessage="1" sqref="AF23" xr:uid="{5A3FA46F-506D-4AB6-ABC1-954D46E88A18}">
      <formula1>INDIRECT(Z23)</formula1>
    </dataValidation>
  </dataValidations>
  <hyperlinks>
    <hyperlink ref="B7" r:id="rId1" display="www.ezs.ch/foerderung" xr:uid="{5825AEA6-F120-46B3-B18B-3E06A47D08B4}"/>
    <hyperlink ref="B6" r:id="rId2" display="mailto:stromeffizienz@energiezukunftschweiz.ch" xr:uid="{2E726304-9F85-4EA3-90A3-D0DEAB764E20}"/>
  </hyperlinks>
  <pageMargins left="0.7" right="0.7" top="0.78740157499999996" bottom="0.78740157499999996" header="0.3" footer="0.3"/>
  <pageSetup paperSize="9" scale="70" fitToHeight="0"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CC2E-122C-497F-B0F8-E1B0B49AF023}">
  <sheetPr codeName="Sheet3">
    <tabColor rgb="FF00B0F0"/>
    <pageSetUpPr fitToPage="1"/>
  </sheetPr>
  <dimension ref="A1:AN132"/>
  <sheetViews>
    <sheetView showGridLines="0" zoomScaleNormal="100" workbookViewId="0">
      <selection activeCell="B17" sqref="B17:AG28"/>
    </sheetView>
  </sheetViews>
  <sheetFormatPr baseColWidth="10" defaultColWidth="0" defaultRowHeight="12.5" zeroHeight="1"/>
  <cols>
    <col min="1" max="1" width="1.54296875" style="1" customWidth="1"/>
    <col min="2" max="22" width="3.453125" style="1" customWidth="1"/>
    <col min="23" max="23" width="6.81640625" style="1" customWidth="1"/>
    <col min="24" max="24" width="7.453125" style="1" customWidth="1"/>
    <col min="25" max="26" width="3.453125" style="1" customWidth="1"/>
    <col min="27" max="27" width="4.1796875" style="1" customWidth="1"/>
    <col min="28" max="34" width="3.453125" style="1" customWidth="1"/>
    <col min="35" max="35" width="10.54296875" style="1" customWidth="1"/>
    <col min="36" max="36" width="4.54296875" style="1" customWidth="1"/>
    <col min="37" max="37" width="23.54296875" style="7" customWidth="1"/>
    <col min="38" max="40" width="11.453125" style="1" customWidth="1"/>
    <col min="41" max="16384" width="11.453125" style="1" hidden="1"/>
  </cols>
  <sheetData>
    <row r="1" spans="1:37" ht="13">
      <c r="B1" s="145" t="s">
        <v>823</v>
      </c>
    </row>
    <row r="2" spans="1:37" s="27" customFormat="1">
      <c r="B2" s="28" t="s">
        <v>249</v>
      </c>
      <c r="AK2" s="31"/>
    </row>
    <row r="3" spans="1:37" s="27" customFormat="1">
      <c r="A3" s="29"/>
      <c r="B3" s="17" t="s">
        <v>867</v>
      </c>
      <c r="AK3" s="31"/>
    </row>
    <row r="4" spans="1:37" s="27" customFormat="1">
      <c r="A4" s="29"/>
      <c r="B4" s="17" t="s">
        <v>870</v>
      </c>
      <c r="AK4" s="31"/>
    </row>
    <row r="5" spans="1:37" s="28" customFormat="1">
      <c r="B5" s="28" t="s">
        <v>378</v>
      </c>
      <c r="AK5" s="114"/>
    </row>
    <row r="6" spans="1:37" ht="14.5">
      <c r="A6" s="20"/>
      <c r="B6" s="165" t="s">
        <v>871</v>
      </c>
    </row>
    <row r="7" spans="1:37" ht="14.5">
      <c r="A7" s="20"/>
      <c r="B7" s="165" t="s">
        <v>844</v>
      </c>
    </row>
    <row r="8" spans="1:37" ht="9" customHeight="1"/>
    <row r="9" spans="1:37" ht="9" customHeight="1"/>
    <row r="10" spans="1:37" ht="25">
      <c r="B10" s="3" t="s">
        <v>250</v>
      </c>
    </row>
    <row r="11" spans="1:37" ht="9" customHeight="1"/>
    <row r="12" spans="1:37" ht="25" customHeight="1">
      <c r="B12" s="16" t="s">
        <v>251</v>
      </c>
      <c r="J12" s="1" t="s">
        <v>252</v>
      </c>
      <c r="Q12" s="521" t="s">
        <v>399</v>
      </c>
      <c r="R12" s="521"/>
      <c r="S12" s="521"/>
      <c r="T12" s="521"/>
      <c r="U12" s="521"/>
      <c r="V12" s="521"/>
      <c r="W12" s="521"/>
      <c r="X12" s="521"/>
      <c r="Y12" s="521"/>
      <c r="Z12" s="521"/>
      <c r="AA12" s="521"/>
      <c r="AB12" s="521"/>
      <c r="AC12" s="521"/>
      <c r="AD12" s="521"/>
      <c r="AE12" s="521"/>
      <c r="AF12" s="521"/>
      <c r="AG12" s="521"/>
    </row>
    <row r="13" spans="1:37" ht="4.5" customHeight="1"/>
    <row r="14" spans="1:37" ht="9" customHeight="1">
      <c r="A14" s="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6"/>
    </row>
    <row r="15" spans="1:37" ht="13.5" customHeight="1">
      <c r="A15" s="7"/>
      <c r="B15" s="8" t="s">
        <v>253</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9"/>
    </row>
    <row r="16" spans="1:37" ht="4.5" customHeight="1">
      <c r="A16" s="7"/>
      <c r="B16" s="10"/>
      <c r="AA16" s="11"/>
      <c r="AB16" s="11"/>
      <c r="AC16" s="11"/>
      <c r="AG16" s="11"/>
      <c r="AH16" s="9"/>
    </row>
    <row r="17" spans="1:34" ht="15" customHeight="1">
      <c r="A17" s="7"/>
      <c r="B17" s="522" t="s">
        <v>400</v>
      </c>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9"/>
    </row>
    <row r="18" spans="1:34" ht="15" customHeight="1">
      <c r="A18" s="7"/>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9"/>
    </row>
    <row r="19" spans="1:34" ht="15" customHeight="1">
      <c r="A19" s="7"/>
      <c r="B19" s="522"/>
      <c r="C19" s="522"/>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9"/>
    </row>
    <row r="20" spans="1:34" ht="15" customHeight="1">
      <c r="A20" s="7"/>
      <c r="B20" s="522"/>
      <c r="C20" s="522"/>
      <c r="D20" s="522"/>
      <c r="E20" s="522"/>
      <c r="F20" s="522"/>
      <c r="G20" s="522"/>
      <c r="H20" s="522"/>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9"/>
    </row>
    <row r="21" spans="1:34" ht="15" customHeight="1">
      <c r="A21" s="7"/>
      <c r="B21" s="522"/>
      <c r="C21" s="522"/>
      <c r="D21" s="522"/>
      <c r="E21" s="522"/>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9"/>
    </row>
    <row r="22" spans="1:34" ht="15" customHeight="1">
      <c r="A22" s="7"/>
      <c r="B22" s="522"/>
      <c r="C22" s="522"/>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9"/>
    </row>
    <row r="23" spans="1:34" ht="15" customHeight="1">
      <c r="A23" s="7"/>
      <c r="B23" s="522"/>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9"/>
    </row>
    <row r="24" spans="1:34" ht="15" customHeight="1">
      <c r="A24" s="7"/>
      <c r="B24" s="522"/>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9"/>
    </row>
    <row r="25" spans="1:34" ht="15" customHeight="1">
      <c r="A25" s="7"/>
      <c r="B25" s="522"/>
      <c r="C25" s="522"/>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9"/>
    </row>
    <row r="26" spans="1:34" ht="15" customHeight="1">
      <c r="A26" s="7"/>
      <c r="B26" s="522"/>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9"/>
    </row>
    <row r="27" spans="1:34" ht="15" customHeight="1">
      <c r="A27" s="7"/>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9"/>
    </row>
    <row r="28" spans="1:34" ht="15" customHeight="1">
      <c r="A28" s="7"/>
      <c r="B28" s="522"/>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9"/>
    </row>
    <row r="29" spans="1:34" ht="9"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4"/>
    </row>
    <row r="30" spans="1:34" ht="9" customHeight="1"/>
    <row r="31" spans="1:34" ht="4.5" customHeight="1"/>
    <row r="32" spans="1:34" ht="9" customHeight="1">
      <c r="A32" s="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6"/>
    </row>
    <row r="33" spans="1:34" ht="13.5" customHeight="1">
      <c r="A33" s="7"/>
      <c r="B33" s="8" t="s">
        <v>255</v>
      </c>
      <c r="C33" s="8"/>
      <c r="D33" s="8"/>
      <c r="E33" s="8"/>
      <c r="F33" s="8"/>
      <c r="G33" s="8"/>
      <c r="H33" s="8"/>
      <c r="I33" s="8"/>
      <c r="J33" s="8"/>
      <c r="K33" s="8"/>
      <c r="L33" s="8"/>
      <c r="M33" s="8"/>
      <c r="N33" s="8"/>
      <c r="O33" s="8"/>
      <c r="P33" s="8"/>
      <c r="Q33" s="8"/>
      <c r="R33" s="8"/>
      <c r="S33" s="8"/>
      <c r="T33" s="8"/>
      <c r="U33" s="8"/>
      <c r="V33" s="8"/>
      <c r="W33" s="8"/>
      <c r="X33" s="8"/>
      <c r="Y33" s="23"/>
      <c r="Z33" s="23"/>
      <c r="AA33" s="23"/>
      <c r="AB33" s="23"/>
      <c r="AC33" s="23"/>
      <c r="AD33" s="8"/>
      <c r="AE33" s="8"/>
      <c r="AF33" s="8"/>
      <c r="AG33" s="8"/>
      <c r="AH33" s="9"/>
    </row>
    <row r="34" spans="1:34" ht="4.5" customHeight="1">
      <c r="A34" s="7"/>
      <c r="B34" s="10"/>
      <c r="Y34" s="24"/>
      <c r="Z34" s="24"/>
      <c r="AA34" s="25"/>
      <c r="AB34" s="25"/>
      <c r="AC34" s="25"/>
      <c r="AG34" s="11"/>
      <c r="AH34" s="9"/>
    </row>
    <row r="35" spans="1:34" ht="15" customHeight="1">
      <c r="A35" s="7"/>
      <c r="B35" s="1" t="s">
        <v>256</v>
      </c>
      <c r="Y35" s="520"/>
      <c r="Z35" s="520"/>
      <c r="AA35" s="520"/>
      <c r="AB35" s="520"/>
      <c r="AC35" s="520"/>
      <c r="AD35" s="1" t="s">
        <v>257</v>
      </c>
      <c r="AH35" s="9"/>
    </row>
    <row r="36" spans="1:34" ht="4.5" customHeight="1">
      <c r="A36" s="7"/>
      <c r="B36" s="10"/>
      <c r="Y36" s="24"/>
      <c r="Z36" s="24"/>
      <c r="AA36" s="25"/>
      <c r="AB36" s="25"/>
      <c r="AC36" s="25"/>
      <c r="AG36" s="11"/>
      <c r="AH36" s="9"/>
    </row>
    <row r="37" spans="1:34" ht="13.5" customHeight="1">
      <c r="A37" s="7"/>
      <c r="B37" s="1" t="s">
        <v>258</v>
      </c>
      <c r="C37" s="8"/>
      <c r="D37" s="8"/>
      <c r="E37" s="8"/>
      <c r="F37" s="8"/>
      <c r="G37" s="8"/>
      <c r="H37" s="8"/>
      <c r="I37" s="8"/>
      <c r="J37" s="8"/>
      <c r="K37" s="8"/>
      <c r="L37" s="8"/>
      <c r="M37" s="8"/>
      <c r="N37" s="8"/>
      <c r="O37" s="8"/>
      <c r="P37" s="8"/>
      <c r="Q37" s="8"/>
      <c r="R37" s="8"/>
      <c r="S37" s="8"/>
      <c r="T37" s="8"/>
      <c r="U37" s="8"/>
      <c r="V37" s="8"/>
      <c r="W37" s="8"/>
      <c r="X37" s="8"/>
      <c r="Y37" s="523">
        <v>15</v>
      </c>
      <c r="Z37" s="523"/>
      <c r="AA37" s="523"/>
      <c r="AB37" s="523"/>
      <c r="AC37" s="523"/>
      <c r="AD37" s="1" t="s">
        <v>401</v>
      </c>
      <c r="AE37" s="8"/>
      <c r="AF37" s="8"/>
      <c r="AG37" s="8"/>
      <c r="AH37" s="9"/>
    </row>
    <row r="38" spans="1:34" ht="4.5" customHeight="1">
      <c r="A38" s="7"/>
      <c r="B38" s="10"/>
      <c r="Y38" s="24"/>
      <c r="Z38" s="24"/>
      <c r="AA38" s="25"/>
      <c r="AB38" s="25"/>
      <c r="AC38" s="25"/>
      <c r="AG38" s="11"/>
      <c r="AH38" s="9"/>
    </row>
    <row r="39" spans="1:34" ht="13.5" customHeight="1">
      <c r="A39" s="7"/>
      <c r="B39" s="8"/>
      <c r="C39" s="8"/>
      <c r="D39" s="8"/>
      <c r="E39" s="8"/>
      <c r="F39" s="8"/>
      <c r="G39" s="8"/>
      <c r="H39" s="8"/>
      <c r="I39" s="8"/>
      <c r="J39" s="8"/>
      <c r="K39" s="8"/>
      <c r="L39" s="8"/>
      <c r="M39" s="8"/>
      <c r="N39" s="8"/>
      <c r="O39" s="8"/>
      <c r="P39" s="8"/>
      <c r="Q39" s="8"/>
      <c r="R39" s="8"/>
      <c r="S39" s="8"/>
      <c r="T39" s="8"/>
      <c r="U39" s="8"/>
      <c r="V39" s="8"/>
      <c r="W39" s="8"/>
      <c r="X39" s="8"/>
      <c r="Y39" s="23"/>
      <c r="Z39" s="23"/>
      <c r="AA39" s="23"/>
      <c r="AB39" s="23"/>
      <c r="AC39" s="23"/>
      <c r="AD39" s="8"/>
      <c r="AE39" s="8"/>
      <c r="AF39" s="8"/>
      <c r="AG39" s="8"/>
      <c r="AH39" s="9"/>
    </row>
    <row r="40" spans="1:34" ht="13.5" customHeight="1">
      <c r="A40" s="7"/>
      <c r="B40" s="8" t="s">
        <v>402</v>
      </c>
      <c r="C40" s="8"/>
      <c r="D40" s="8"/>
      <c r="E40" s="8"/>
      <c r="F40" s="8"/>
      <c r="G40" s="8"/>
      <c r="H40" s="8"/>
      <c r="I40" s="8"/>
      <c r="J40" s="8"/>
      <c r="K40" s="8"/>
      <c r="L40" s="8"/>
      <c r="M40" s="8"/>
      <c r="N40" s="8"/>
      <c r="O40" s="8"/>
      <c r="P40" s="8"/>
      <c r="Q40" s="8"/>
      <c r="R40" s="8"/>
      <c r="S40" s="8"/>
      <c r="T40" s="8"/>
      <c r="U40" s="8"/>
      <c r="V40" s="8"/>
      <c r="W40" s="8"/>
      <c r="X40" s="8"/>
      <c r="Y40" s="23"/>
      <c r="Z40" s="23"/>
      <c r="AA40" s="23"/>
      <c r="AB40" s="23"/>
      <c r="AC40" s="23"/>
      <c r="AD40" s="8"/>
      <c r="AE40" s="8"/>
      <c r="AF40" s="8"/>
      <c r="AG40" s="8"/>
      <c r="AH40" s="9"/>
    </row>
    <row r="41" spans="1:34" ht="4.5" customHeight="1">
      <c r="A41" s="7"/>
      <c r="B41" s="10"/>
      <c r="Y41" s="24"/>
      <c r="Z41" s="24"/>
      <c r="AA41" s="25"/>
      <c r="AB41" s="25"/>
      <c r="AC41" s="25"/>
      <c r="AG41" s="11"/>
      <c r="AH41" s="9"/>
    </row>
    <row r="42" spans="1:34" ht="15" customHeight="1">
      <c r="A42" s="7"/>
      <c r="B42" s="1" t="s">
        <v>259</v>
      </c>
      <c r="Y42" s="520"/>
      <c r="Z42" s="520"/>
      <c r="AA42" s="520"/>
      <c r="AB42" s="520"/>
      <c r="AC42" s="520"/>
      <c r="AD42" s="1" t="s">
        <v>260</v>
      </c>
      <c r="AH42" s="9"/>
    </row>
    <row r="43" spans="1:34" ht="4.5" customHeight="1">
      <c r="A43" s="7"/>
      <c r="B43" s="10"/>
      <c r="Y43" s="24"/>
      <c r="Z43" s="24"/>
      <c r="AA43" s="25"/>
      <c r="AB43" s="25"/>
      <c r="AC43" s="25"/>
      <c r="AG43" s="11"/>
      <c r="AH43" s="9"/>
    </row>
    <row r="44" spans="1:34" ht="13.5" customHeight="1">
      <c r="A44" s="7"/>
      <c r="B44" s="1" t="s">
        <v>261</v>
      </c>
      <c r="C44" s="8"/>
      <c r="D44" s="8"/>
      <c r="E44" s="8"/>
      <c r="F44" s="8"/>
      <c r="G44" s="8"/>
      <c r="H44" s="8"/>
      <c r="I44" s="8"/>
      <c r="J44" s="8"/>
      <c r="K44" s="8"/>
      <c r="L44" s="8"/>
      <c r="M44" s="8"/>
      <c r="N44" s="8"/>
      <c r="O44" s="8"/>
      <c r="P44" s="8"/>
      <c r="Q44" s="8"/>
      <c r="R44" s="8"/>
      <c r="S44" s="8"/>
      <c r="T44" s="8"/>
      <c r="U44" s="8"/>
      <c r="V44" s="8"/>
      <c r="W44" s="8"/>
      <c r="X44" s="8"/>
      <c r="Y44" s="520"/>
      <c r="Z44" s="520"/>
      <c r="AA44" s="520"/>
      <c r="AB44" s="520"/>
      <c r="AC44" s="520"/>
      <c r="AD44" s="1" t="s">
        <v>260</v>
      </c>
      <c r="AE44" s="8"/>
      <c r="AF44" s="8"/>
      <c r="AG44" s="8"/>
      <c r="AH44" s="9"/>
    </row>
    <row r="45" spans="1:34" ht="4.5" customHeight="1">
      <c r="A45" s="7"/>
      <c r="B45" s="10"/>
      <c r="Y45" s="24"/>
      <c r="Z45" s="24"/>
      <c r="AA45" s="25"/>
      <c r="AB45" s="25"/>
      <c r="AC45" s="25"/>
      <c r="AG45" s="11"/>
      <c r="AH45" s="9"/>
    </row>
    <row r="46" spans="1:34" ht="15" customHeight="1">
      <c r="A46" s="7"/>
      <c r="B46" s="1" t="s">
        <v>403</v>
      </c>
      <c r="Y46" s="523">
        <f>Y42-Y44</f>
        <v>0</v>
      </c>
      <c r="Z46" s="523"/>
      <c r="AA46" s="523"/>
      <c r="AB46" s="523"/>
      <c r="AC46" s="523"/>
      <c r="AD46" s="1" t="s">
        <v>260</v>
      </c>
      <c r="AH46" s="9"/>
    </row>
    <row r="47" spans="1:34" ht="4.5" customHeight="1">
      <c r="A47" s="7"/>
      <c r="B47" s="10"/>
      <c r="Y47" s="24"/>
      <c r="Z47" s="24"/>
      <c r="AA47" s="25"/>
      <c r="AB47" s="25"/>
      <c r="AC47" s="25"/>
      <c r="AG47" s="11"/>
      <c r="AH47" s="9"/>
    </row>
    <row r="48" spans="1:34" ht="15" customHeight="1">
      <c r="A48" s="7"/>
      <c r="B48" s="1" t="s">
        <v>376</v>
      </c>
      <c r="Y48" s="523">
        <v>15</v>
      </c>
      <c r="Z48" s="523"/>
      <c r="AA48" s="523"/>
      <c r="AB48" s="523"/>
      <c r="AC48" s="523"/>
      <c r="AD48" s="1" t="s">
        <v>254</v>
      </c>
      <c r="AH48" s="9"/>
    </row>
    <row r="49" spans="1:34" ht="4.5" customHeight="1">
      <c r="A49" s="7"/>
      <c r="B49" s="10"/>
      <c r="Y49" s="24"/>
      <c r="Z49" s="24"/>
      <c r="AA49" s="25"/>
      <c r="AB49" s="25"/>
      <c r="AC49" s="25"/>
      <c r="AG49" s="11"/>
      <c r="AH49" s="9"/>
    </row>
    <row r="50" spans="1:34" ht="15" customHeight="1">
      <c r="A50" s="7"/>
      <c r="B50" s="1" t="s">
        <v>404</v>
      </c>
      <c r="Y50" s="523">
        <f>Y46*Y48*0.75</f>
        <v>0</v>
      </c>
      <c r="Z50" s="523"/>
      <c r="AA50" s="523"/>
      <c r="AB50" s="523"/>
      <c r="AC50" s="523"/>
      <c r="AD50" s="1" t="s">
        <v>262</v>
      </c>
      <c r="AH50" s="9"/>
    </row>
    <row r="51" spans="1:34" ht="10.4" customHeight="1">
      <c r="A51" s="7"/>
      <c r="B51" s="8"/>
      <c r="C51" s="8"/>
      <c r="D51" s="8"/>
      <c r="E51" s="8"/>
      <c r="F51" s="8"/>
      <c r="G51" s="8"/>
      <c r="H51" s="8"/>
      <c r="I51" s="8"/>
      <c r="J51" s="8"/>
      <c r="K51" s="8"/>
      <c r="L51" s="8"/>
      <c r="M51" s="8"/>
      <c r="N51" s="8"/>
      <c r="O51" s="8"/>
      <c r="P51" s="8"/>
      <c r="Q51" s="8"/>
      <c r="R51" s="8"/>
      <c r="S51" s="8"/>
      <c r="T51" s="8"/>
      <c r="U51" s="8"/>
      <c r="V51" s="8"/>
      <c r="W51" s="8"/>
      <c r="X51" s="8"/>
      <c r="Y51" s="23"/>
      <c r="Z51" s="23"/>
      <c r="AA51" s="23"/>
      <c r="AB51" s="23"/>
      <c r="AC51" s="23"/>
      <c r="AD51" s="8"/>
      <c r="AE51" s="8"/>
      <c r="AF51" s="8"/>
      <c r="AG51" s="8"/>
      <c r="AH51" s="9"/>
    </row>
    <row r="52" spans="1:34" ht="13.5" customHeight="1">
      <c r="A52" s="7"/>
      <c r="B52" s="8" t="s">
        <v>825</v>
      </c>
      <c r="C52" s="8"/>
      <c r="D52" s="8"/>
      <c r="E52" s="8"/>
      <c r="F52" s="8"/>
      <c r="G52" s="8"/>
      <c r="H52" s="8"/>
      <c r="I52" s="8"/>
      <c r="J52" s="8"/>
      <c r="K52" s="8"/>
      <c r="L52" s="8"/>
      <c r="M52" s="8"/>
      <c r="N52" s="8"/>
      <c r="O52" s="8"/>
      <c r="P52" s="8"/>
      <c r="Q52" s="8"/>
      <c r="R52" s="8"/>
      <c r="S52" s="8"/>
      <c r="T52" s="8"/>
      <c r="U52" s="8"/>
      <c r="V52" s="8"/>
      <c r="W52" s="8"/>
      <c r="X52" s="8"/>
      <c r="Y52" s="23"/>
      <c r="Z52" s="23"/>
      <c r="AA52" s="23"/>
      <c r="AB52" s="23"/>
      <c r="AC52" s="23"/>
      <c r="AD52" s="8"/>
      <c r="AE52" s="8"/>
      <c r="AF52" s="8"/>
      <c r="AG52" s="8"/>
      <c r="AH52" s="9"/>
    </row>
    <row r="53" spans="1:34" ht="4.5" customHeight="1">
      <c r="A53" s="7"/>
      <c r="B53" s="10"/>
      <c r="Y53" s="24"/>
      <c r="Z53" s="24"/>
      <c r="AA53" s="25"/>
      <c r="AB53" s="25"/>
      <c r="AC53" s="25"/>
      <c r="AG53" s="11"/>
      <c r="AH53" s="9"/>
    </row>
    <row r="54" spans="1:34" ht="13.4" hidden="1" customHeight="1">
      <c r="A54" s="7"/>
      <c r="B54" s="1" t="s">
        <v>45</v>
      </c>
      <c r="Y54" s="525">
        <f>IF(Y35&gt;300000,"Montant de l'investissement trop élevé",Y35*0.3)</f>
        <v>0</v>
      </c>
      <c r="Z54" s="523"/>
      <c r="AA54" s="523"/>
      <c r="AB54" s="523"/>
      <c r="AC54" s="523"/>
      <c r="AD54" s="1" t="s">
        <v>37</v>
      </c>
      <c r="AG54" s="20"/>
      <c r="AH54" s="9"/>
    </row>
    <row r="55" spans="1:34" ht="13.4" hidden="1" customHeight="1">
      <c r="A55" s="7"/>
      <c r="B55" s="10"/>
      <c r="Y55" s="24"/>
      <c r="Z55" s="24"/>
      <c r="AA55" s="25"/>
      <c r="AB55" s="25"/>
      <c r="AC55" s="25"/>
      <c r="AG55" s="11"/>
      <c r="AH55" s="9"/>
    </row>
    <row r="56" spans="1:34" ht="24.65" customHeight="1">
      <c r="A56" s="7"/>
      <c r="B56" s="1" t="s">
        <v>834</v>
      </c>
      <c r="Y56" s="550">
        <f>IF(Y54="Montant de l'investissement trop élevé","Investissement trop élevé",IF(Y62&lt;4,"Remboursement trop faible",IF(Y50*0.0225&gt;Y54,Y54,Y50*0.0225)))</f>
        <v>0</v>
      </c>
      <c r="Z56" s="551"/>
      <c r="AA56" s="551"/>
      <c r="AB56" s="551"/>
      <c r="AC56" s="551"/>
      <c r="AD56" s="1" t="s">
        <v>37</v>
      </c>
      <c r="AG56" s="11"/>
      <c r="AH56" s="9"/>
    </row>
    <row r="57" spans="1:34" ht="4.5" customHeight="1">
      <c r="A57" s="7"/>
      <c r="B57" s="10" t="s">
        <v>835</v>
      </c>
      <c r="Y57" s="24"/>
      <c r="Z57" s="24"/>
      <c r="AA57" s="25"/>
      <c r="AB57" s="25"/>
      <c r="AC57" s="25"/>
      <c r="AG57" s="11"/>
      <c r="AH57" s="9"/>
    </row>
    <row r="58" spans="1:34" ht="24.65" hidden="1" customHeight="1">
      <c r="A58" s="7"/>
      <c r="B58" s="1" t="s">
        <v>632</v>
      </c>
      <c r="Y58" s="550">
        <f>IF(Y54="Montant de l'investissement trop élevé","Investissement trop élevé",IF(Y62&lt;4,"Remboursement trop faible",Y56*0.3))</f>
        <v>0</v>
      </c>
      <c r="Z58" s="551"/>
      <c r="AA58" s="551"/>
      <c r="AB58" s="551"/>
      <c r="AC58" s="551"/>
      <c r="AD58" s="1" t="s">
        <v>37</v>
      </c>
      <c r="AG58" s="11"/>
      <c r="AH58" s="9"/>
    </row>
    <row r="59" spans="1:34" ht="4.5" hidden="1" customHeight="1">
      <c r="A59" s="7"/>
      <c r="B59" s="10"/>
      <c r="Y59" s="24"/>
      <c r="Z59" s="24"/>
      <c r="AA59" s="25"/>
      <c r="AB59" s="25"/>
      <c r="AC59" s="25"/>
      <c r="AG59" s="11"/>
      <c r="AH59" s="9"/>
    </row>
    <row r="60" spans="1:34" ht="24.65" hidden="1" customHeight="1">
      <c r="A60" s="7"/>
      <c r="B60" s="1" t="s">
        <v>629</v>
      </c>
      <c r="Y60" s="550">
        <f>IF(Y54="Montant de l'investissement trop élevé","Investissement trop élevé",IF(Y62&lt;4,"Remboursement trop faible",IF(Y56&gt;Y54,Y54,Y56)))</f>
        <v>0</v>
      </c>
      <c r="Z60" s="551"/>
      <c r="AA60" s="551"/>
      <c r="AB60" s="551"/>
      <c r="AC60" s="551"/>
      <c r="AD60" s="1" t="s">
        <v>257</v>
      </c>
      <c r="AG60" s="11"/>
      <c r="AH60" s="9"/>
    </row>
    <row r="61" spans="1:34" ht="3.65" hidden="1" customHeight="1">
      <c r="A61" s="7"/>
      <c r="B61" s="10"/>
      <c r="Y61" s="24"/>
      <c r="Z61" s="24"/>
      <c r="AA61" s="25"/>
      <c r="AB61" s="25"/>
      <c r="AC61" s="25"/>
      <c r="AG61" s="11"/>
      <c r="AH61" s="9"/>
    </row>
    <row r="62" spans="1:34" ht="15" customHeight="1">
      <c r="A62" s="7"/>
      <c r="B62" s="1" t="s">
        <v>263</v>
      </c>
      <c r="Y62" s="528" t="str">
        <f>IFERROR(Y35/(Y37*Y46/100),"-")</f>
        <v>-</v>
      </c>
      <c r="Z62" s="528"/>
      <c r="AA62" s="528"/>
      <c r="AB62" s="528"/>
      <c r="AC62" s="528"/>
      <c r="AD62" s="1" t="s">
        <v>264</v>
      </c>
      <c r="AH62" s="9"/>
    </row>
    <row r="63" spans="1:34" ht="4.5" customHeight="1">
      <c r="A63" s="7"/>
      <c r="B63" s="10"/>
      <c r="Y63" s="24"/>
      <c r="Z63" s="24"/>
      <c r="AA63" s="25"/>
      <c r="AB63" s="25"/>
      <c r="AC63" s="25"/>
      <c r="AG63" s="11"/>
      <c r="AH63" s="9"/>
    </row>
    <row r="64" spans="1:34" ht="15" customHeight="1">
      <c r="A64" s="7"/>
      <c r="B64" s="1" t="s">
        <v>265</v>
      </c>
      <c r="Y64" s="529" t="str">
        <f>IFERROR(Y60/Y35,"-")</f>
        <v>-</v>
      </c>
      <c r="Z64" s="530"/>
      <c r="AA64" s="530"/>
      <c r="AB64" s="530"/>
      <c r="AC64" s="530"/>
      <c r="AG64" s="20"/>
      <c r="AH64" s="9"/>
    </row>
    <row r="65" spans="1:40" ht="4.5" customHeight="1">
      <c r="A65" s="7"/>
      <c r="B65" s="10"/>
      <c r="Y65" s="24"/>
      <c r="Z65" s="24"/>
      <c r="AA65" s="25"/>
      <c r="AB65" s="25"/>
      <c r="AC65" s="25"/>
      <c r="AG65" s="11"/>
      <c r="AH65" s="9"/>
    </row>
    <row r="66" spans="1:40">
      <c r="A66" s="7"/>
      <c r="B66" s="1" t="s">
        <v>628</v>
      </c>
      <c r="Y66" s="531" t="str">
        <f>IFERROR(IF(Y60=0,"",(Y60/Y50)*100),"-")</f>
        <v/>
      </c>
      <c r="Z66" s="532"/>
      <c r="AA66" s="532"/>
      <c r="AB66" s="532"/>
      <c r="AC66" s="532"/>
      <c r="AD66" s="1" t="s">
        <v>401</v>
      </c>
      <c r="AG66" s="11"/>
      <c r="AH66" s="9"/>
    </row>
    <row r="67" spans="1:40" ht="4.5" customHeight="1">
      <c r="A67" s="7"/>
      <c r="B67" s="10"/>
      <c r="Y67" s="24"/>
      <c r="Z67" s="24"/>
      <c r="AA67" s="25"/>
      <c r="AB67" s="25"/>
      <c r="AC67" s="25"/>
      <c r="AG67" s="11"/>
      <c r="AH67" s="9"/>
    </row>
    <row r="68" spans="1:40" ht="5.15" customHeight="1">
      <c r="A68" s="12"/>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4"/>
    </row>
    <row r="69" spans="1:40" ht="9" customHeight="1"/>
    <row r="70" spans="1:40" ht="18">
      <c r="B70" s="16" t="s">
        <v>266</v>
      </c>
    </row>
    <row r="71" spans="1:40" ht="9" customHeight="1"/>
    <row r="72" spans="1:40" ht="9" customHeight="1">
      <c r="A72" s="4"/>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6"/>
    </row>
    <row r="73" spans="1:40" ht="13.5" customHeight="1">
      <c r="A73" s="7"/>
      <c r="B73" s="8" t="s">
        <v>267</v>
      </c>
      <c r="C73" s="8"/>
      <c r="D73" s="8"/>
      <c r="E73" s="8"/>
      <c r="F73" s="8"/>
      <c r="G73"/>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40" ht="4.5" customHeight="1" thickBot="1">
      <c r="A74" s="7"/>
      <c r="B74" s="10"/>
      <c r="AA74" s="11"/>
      <c r="AB74" s="11"/>
      <c r="AC74" s="11"/>
      <c r="AG74" s="11"/>
      <c r="AH74" s="9"/>
    </row>
    <row r="75" spans="1:40" ht="15" customHeight="1" thickBot="1">
      <c r="A75" s="7"/>
      <c r="B75" s="10" t="s">
        <v>405</v>
      </c>
      <c r="AB75" s="22"/>
      <c r="AH75" s="9"/>
      <c r="AN75" s="21"/>
    </row>
    <row r="76" spans="1:40" ht="4.5" customHeight="1" thickBot="1">
      <c r="A76" s="7"/>
      <c r="B76" s="10"/>
      <c r="AA76" s="11"/>
      <c r="AC76" s="11"/>
      <c r="AG76" s="11"/>
      <c r="AH76" s="9"/>
    </row>
    <row r="77" spans="1:40" ht="15.65" customHeight="1" thickBot="1">
      <c r="A77" s="7"/>
      <c r="B77" s="1" t="s">
        <v>268</v>
      </c>
      <c r="AA77" s="11"/>
      <c r="AB77" s="22"/>
      <c r="AC77" s="11"/>
      <c r="AG77" s="11"/>
      <c r="AH77" s="9"/>
    </row>
    <row r="78" spans="1:40" ht="4.5" customHeight="1" thickBot="1">
      <c r="A78" s="7"/>
      <c r="B78" s="10"/>
      <c r="AA78" s="11"/>
      <c r="AC78" s="11"/>
      <c r="AG78" s="11"/>
      <c r="AH78" s="9"/>
    </row>
    <row r="79" spans="1:40" ht="15" customHeight="1" thickBot="1">
      <c r="A79" s="7"/>
      <c r="B79" s="1" t="s">
        <v>269</v>
      </c>
      <c r="AB79" s="22"/>
      <c r="AH79" s="9"/>
      <c r="AN79" s="21"/>
    </row>
    <row r="80" spans="1:40" ht="4.5" customHeight="1" thickBot="1">
      <c r="A80" s="7"/>
      <c r="B80" s="10"/>
      <c r="AA80" s="11"/>
      <c r="AC80" s="11"/>
      <c r="AG80" s="11"/>
      <c r="AH80" s="9"/>
    </row>
    <row r="81" spans="1:40" ht="15" customHeight="1" thickBot="1">
      <c r="A81" s="7"/>
      <c r="B81" s="149" t="s">
        <v>845</v>
      </c>
      <c r="AB81" s="22"/>
      <c r="AH81" s="9"/>
      <c r="AN81" s="21"/>
    </row>
    <row r="82" spans="1:40" ht="4.5" customHeight="1" thickBot="1">
      <c r="A82" s="7"/>
      <c r="B82" s="10"/>
      <c r="AA82" s="11"/>
      <c r="AC82" s="11"/>
      <c r="AG82" s="11"/>
      <c r="AH82" s="9"/>
    </row>
    <row r="83" spans="1:40" ht="15" customHeight="1" thickBot="1">
      <c r="A83" s="7"/>
      <c r="B83" s="1" t="s">
        <v>270</v>
      </c>
      <c r="AB83" s="22"/>
      <c r="AH83" s="9"/>
      <c r="AN83" s="21"/>
    </row>
    <row r="84" spans="1:40" ht="4.5" customHeight="1">
      <c r="A84" s="7"/>
      <c r="B84" s="10"/>
      <c r="AA84" s="11"/>
      <c r="AB84" s="11"/>
      <c r="AC84" s="11"/>
      <c r="AG84" s="11"/>
      <c r="AH84" s="9"/>
    </row>
    <row r="85" spans="1:40" ht="15" customHeight="1">
      <c r="A85" s="7"/>
      <c r="B85" s="149" t="s">
        <v>851</v>
      </c>
      <c r="AB85" s="27"/>
      <c r="AH85" s="9"/>
      <c r="AN85" s="21"/>
    </row>
    <row r="86" spans="1:40" ht="4.5" customHeight="1" thickBot="1">
      <c r="A86" s="7"/>
      <c r="AB86" s="27"/>
      <c r="AH86" s="9"/>
      <c r="AN86" s="21"/>
    </row>
    <row r="87" spans="1:40" ht="15" customHeight="1" thickBot="1">
      <c r="A87" s="7"/>
      <c r="B87" s="149" t="s">
        <v>852</v>
      </c>
      <c r="AB87" s="22"/>
      <c r="AH87" s="9"/>
      <c r="AN87" s="21"/>
    </row>
    <row r="88" spans="1:40" ht="4.5" customHeight="1">
      <c r="A88" s="7"/>
      <c r="AB88" s="27"/>
      <c r="AH88" s="9"/>
      <c r="AN88" s="21"/>
    </row>
    <row r="89" spans="1:40" ht="15" customHeight="1">
      <c r="A89" s="7"/>
      <c r="B89" s="149" t="s">
        <v>853</v>
      </c>
      <c r="AB89" s="27"/>
      <c r="AH89" s="9"/>
      <c r="AN89" s="21"/>
    </row>
    <row r="90" spans="1:40" ht="4.5" customHeight="1" thickBot="1">
      <c r="A90" s="7"/>
      <c r="AB90" s="27"/>
      <c r="AH90" s="9"/>
      <c r="AN90" s="21"/>
    </row>
    <row r="91" spans="1:40" ht="15" customHeight="1" thickBot="1">
      <c r="A91" s="7"/>
      <c r="B91" s="149" t="s">
        <v>854</v>
      </c>
      <c r="AB91" s="22"/>
      <c r="AH91" s="9"/>
      <c r="AN91" s="21"/>
    </row>
    <row r="92" spans="1:40" ht="4.5" customHeight="1">
      <c r="A92" s="12"/>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38"/>
      <c r="AC92" s="13"/>
      <c r="AD92" s="13"/>
      <c r="AE92" s="13"/>
      <c r="AF92" s="13"/>
      <c r="AG92" s="13"/>
      <c r="AH92" s="14"/>
      <c r="AN92" s="21"/>
    </row>
    <row r="93" spans="1:40" ht="4.5" customHeight="1">
      <c r="AB93" s="27"/>
      <c r="AN93" s="21"/>
    </row>
    <row r="94" spans="1:40" ht="18">
      <c r="B94" s="16" t="s">
        <v>271</v>
      </c>
    </row>
    <row r="95" spans="1:40" ht="9" customHeight="1"/>
    <row r="96" spans="1:40" ht="9" customHeight="1">
      <c r="A96" s="4"/>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6"/>
    </row>
    <row r="97" spans="1:40" ht="13.5" customHeight="1">
      <c r="A97" s="7"/>
      <c r="B97" s="8" t="s">
        <v>272</v>
      </c>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9"/>
    </row>
    <row r="98" spans="1:40" ht="4.5" customHeight="1">
      <c r="A98" s="7"/>
      <c r="B98" s="10"/>
      <c r="AA98" s="11"/>
      <c r="AB98" s="11"/>
      <c r="AC98" s="11"/>
      <c r="AG98" s="11"/>
      <c r="AH98" s="9"/>
    </row>
    <row r="99" spans="1:40" ht="15" customHeight="1">
      <c r="A99" s="7"/>
      <c r="B99" s="1" t="s">
        <v>273</v>
      </c>
      <c r="Y99" s="524"/>
      <c r="Z99" s="524"/>
      <c r="AA99" s="524"/>
      <c r="AB99" s="524"/>
      <c r="AC99" s="524"/>
      <c r="AD99" s="1" t="s">
        <v>274</v>
      </c>
      <c r="AH99" s="9"/>
      <c r="AN99" s="21"/>
    </row>
    <row r="100" spans="1:40" ht="4.5" customHeight="1">
      <c r="A100" s="7"/>
      <c r="B100" s="10"/>
      <c r="AA100" s="11"/>
      <c r="AB100" s="11"/>
      <c r="AC100" s="11"/>
      <c r="AG100" s="11"/>
      <c r="AH100" s="9"/>
    </row>
    <row r="101" spans="1:40" ht="15" customHeight="1">
      <c r="A101" s="7"/>
      <c r="B101" s="1" t="s">
        <v>275</v>
      </c>
      <c r="Y101" s="524"/>
      <c r="Z101" s="524"/>
      <c r="AA101" s="524"/>
      <c r="AB101" s="524"/>
      <c r="AC101" s="524"/>
      <c r="AD101" s="1" t="s">
        <v>274</v>
      </c>
      <c r="AH101" s="9"/>
      <c r="AN101" s="21"/>
    </row>
    <row r="102" spans="1:40" ht="4.5" customHeight="1">
      <c r="A102" s="7"/>
      <c r="B102" s="10"/>
      <c r="AA102" s="11"/>
      <c r="AB102" s="11"/>
      <c r="AC102" s="11"/>
      <c r="AG102" s="11"/>
      <c r="AH102" s="9"/>
    </row>
    <row r="103" spans="1:40" ht="13.5" customHeight="1">
      <c r="A103" s="7"/>
      <c r="B103" s="1" t="s">
        <v>276</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9"/>
    </row>
    <row r="104" spans="1:40" ht="13.5" customHeight="1">
      <c r="A104" s="7"/>
      <c r="B104" s="1" t="s">
        <v>277</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9"/>
    </row>
    <row r="105" spans="1:40" ht="15" customHeight="1">
      <c r="A105" s="7"/>
      <c r="B105" s="553" t="s">
        <v>862</v>
      </c>
      <c r="C105" s="522"/>
      <c r="D105" s="522"/>
      <c r="E105" s="522"/>
      <c r="F105" s="522"/>
      <c r="G105" s="522"/>
      <c r="H105" s="522"/>
      <c r="I105" s="522"/>
      <c r="J105" s="522"/>
      <c r="K105" s="522"/>
      <c r="L105" s="522"/>
      <c r="M105" s="522"/>
      <c r="N105" s="522"/>
      <c r="O105" s="522"/>
      <c r="P105" s="522"/>
      <c r="Q105" s="522"/>
      <c r="R105" s="522"/>
      <c r="S105" s="522"/>
      <c r="T105" s="522"/>
      <c r="U105" s="522"/>
      <c r="V105" s="522"/>
      <c r="W105" s="522"/>
      <c r="X105" s="522"/>
      <c r="Y105" s="522"/>
      <c r="Z105" s="522"/>
      <c r="AA105" s="522"/>
      <c r="AB105" s="522"/>
      <c r="AC105" s="522"/>
      <c r="AD105" s="522"/>
      <c r="AE105" s="522"/>
      <c r="AF105" s="522"/>
      <c r="AG105" s="522"/>
      <c r="AH105" s="9"/>
    </row>
    <row r="106" spans="1:40" ht="15" customHeight="1">
      <c r="A106" s="7"/>
      <c r="B106" s="522"/>
      <c r="C106" s="522"/>
      <c r="D106" s="522"/>
      <c r="E106" s="522"/>
      <c r="F106" s="522"/>
      <c r="G106" s="522"/>
      <c r="H106" s="522"/>
      <c r="I106" s="522"/>
      <c r="J106" s="522"/>
      <c r="K106" s="522"/>
      <c r="L106" s="522"/>
      <c r="M106" s="522"/>
      <c r="N106" s="522"/>
      <c r="O106" s="522"/>
      <c r="P106" s="522"/>
      <c r="Q106" s="522"/>
      <c r="R106" s="522"/>
      <c r="S106" s="522"/>
      <c r="T106" s="522"/>
      <c r="U106" s="522"/>
      <c r="V106" s="522"/>
      <c r="W106" s="522"/>
      <c r="X106" s="522"/>
      <c r="Y106" s="522"/>
      <c r="Z106" s="522"/>
      <c r="AA106" s="522"/>
      <c r="AB106" s="522"/>
      <c r="AC106" s="522"/>
      <c r="AD106" s="522"/>
      <c r="AE106" s="522"/>
      <c r="AF106" s="522"/>
      <c r="AG106" s="522"/>
      <c r="AH106" s="9"/>
    </row>
    <row r="107" spans="1:40" ht="15" customHeight="1">
      <c r="A107" s="7"/>
      <c r="B107" s="522"/>
      <c r="C107" s="522"/>
      <c r="D107" s="522"/>
      <c r="E107" s="522"/>
      <c r="F107" s="522"/>
      <c r="G107" s="522"/>
      <c r="H107" s="522"/>
      <c r="I107" s="522"/>
      <c r="J107" s="522"/>
      <c r="K107" s="522"/>
      <c r="L107" s="522"/>
      <c r="M107" s="522"/>
      <c r="N107" s="522"/>
      <c r="O107" s="522"/>
      <c r="P107" s="522"/>
      <c r="Q107" s="522"/>
      <c r="R107" s="522"/>
      <c r="S107" s="522"/>
      <c r="T107" s="522"/>
      <c r="U107" s="522"/>
      <c r="V107" s="522"/>
      <c r="W107" s="522"/>
      <c r="X107" s="522"/>
      <c r="Y107" s="522"/>
      <c r="Z107" s="522"/>
      <c r="AA107" s="522"/>
      <c r="AB107" s="522"/>
      <c r="AC107" s="522"/>
      <c r="AD107" s="522"/>
      <c r="AE107" s="522"/>
      <c r="AF107" s="522"/>
      <c r="AG107" s="522"/>
      <c r="AH107" s="9"/>
    </row>
    <row r="108" spans="1:40" ht="15" customHeight="1">
      <c r="A108" s="7"/>
      <c r="B108" s="522"/>
      <c r="C108" s="522"/>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2"/>
      <c r="AD108" s="522"/>
      <c r="AE108" s="522"/>
      <c r="AF108" s="522"/>
      <c r="AG108" s="522"/>
      <c r="AH108" s="9"/>
    </row>
    <row r="109" spans="1:40" ht="15" customHeight="1">
      <c r="A109" s="7"/>
      <c r="B109" s="522"/>
      <c r="C109" s="522"/>
      <c r="D109" s="522"/>
      <c r="E109" s="522"/>
      <c r="F109" s="522"/>
      <c r="G109" s="522"/>
      <c r="H109" s="522"/>
      <c r="I109" s="522"/>
      <c r="J109" s="522"/>
      <c r="K109" s="522"/>
      <c r="L109" s="522"/>
      <c r="M109" s="522"/>
      <c r="N109" s="522"/>
      <c r="O109" s="522"/>
      <c r="P109" s="522"/>
      <c r="Q109" s="522"/>
      <c r="R109" s="522"/>
      <c r="S109" s="522"/>
      <c r="T109" s="522"/>
      <c r="U109" s="522"/>
      <c r="V109" s="522"/>
      <c r="W109" s="522"/>
      <c r="X109" s="522"/>
      <c r="Y109" s="522"/>
      <c r="Z109" s="522"/>
      <c r="AA109" s="522"/>
      <c r="AB109" s="522"/>
      <c r="AC109" s="522"/>
      <c r="AD109" s="522"/>
      <c r="AE109" s="522"/>
      <c r="AF109" s="522"/>
      <c r="AG109" s="522"/>
      <c r="AH109" s="9"/>
    </row>
    <row r="110" spans="1:40" ht="15" customHeight="1">
      <c r="A110" s="7"/>
      <c r="B110" s="522"/>
      <c r="C110" s="522"/>
      <c r="D110" s="522"/>
      <c r="E110" s="522"/>
      <c r="F110" s="522"/>
      <c r="G110" s="522"/>
      <c r="H110" s="522"/>
      <c r="I110" s="522"/>
      <c r="J110" s="522"/>
      <c r="K110" s="522"/>
      <c r="L110" s="522"/>
      <c r="M110" s="522"/>
      <c r="N110" s="522"/>
      <c r="O110" s="522"/>
      <c r="P110" s="522"/>
      <c r="Q110" s="522"/>
      <c r="R110" s="522"/>
      <c r="S110" s="522"/>
      <c r="T110" s="522"/>
      <c r="U110" s="522"/>
      <c r="V110" s="522"/>
      <c r="W110" s="522"/>
      <c r="X110" s="522"/>
      <c r="Y110" s="522"/>
      <c r="Z110" s="522"/>
      <c r="AA110" s="522"/>
      <c r="AB110" s="522"/>
      <c r="AC110" s="522"/>
      <c r="AD110" s="522"/>
      <c r="AE110" s="522"/>
      <c r="AF110" s="522"/>
      <c r="AG110" s="522"/>
      <c r="AH110" s="9"/>
    </row>
    <row r="111" spans="1:40" ht="15" customHeight="1">
      <c r="A111" s="7"/>
      <c r="B111" s="522"/>
      <c r="C111" s="522"/>
      <c r="D111" s="522"/>
      <c r="E111" s="522"/>
      <c r="F111" s="522"/>
      <c r="G111" s="522"/>
      <c r="H111" s="522"/>
      <c r="I111" s="522"/>
      <c r="J111" s="522"/>
      <c r="K111" s="522"/>
      <c r="L111" s="522"/>
      <c r="M111" s="522"/>
      <c r="N111" s="522"/>
      <c r="O111" s="522"/>
      <c r="P111" s="522"/>
      <c r="Q111" s="522"/>
      <c r="R111" s="522"/>
      <c r="S111" s="522"/>
      <c r="T111" s="522"/>
      <c r="U111" s="522"/>
      <c r="V111" s="522"/>
      <c r="W111" s="522"/>
      <c r="X111" s="522"/>
      <c r="Y111" s="522"/>
      <c r="Z111" s="522"/>
      <c r="AA111" s="522"/>
      <c r="AB111" s="522"/>
      <c r="AC111" s="522"/>
      <c r="AD111" s="522"/>
      <c r="AE111" s="522"/>
      <c r="AF111" s="522"/>
      <c r="AG111" s="522"/>
      <c r="AH111" s="9"/>
    </row>
    <row r="112" spans="1:40" ht="15" customHeight="1">
      <c r="A112" s="7"/>
      <c r="B112" s="522"/>
      <c r="C112" s="522"/>
      <c r="D112" s="522"/>
      <c r="E112" s="522"/>
      <c r="F112" s="522"/>
      <c r="G112" s="522"/>
      <c r="H112" s="522"/>
      <c r="I112" s="522"/>
      <c r="J112" s="522"/>
      <c r="K112" s="522"/>
      <c r="L112" s="522"/>
      <c r="M112" s="522"/>
      <c r="N112" s="522"/>
      <c r="O112" s="522"/>
      <c r="P112" s="522"/>
      <c r="Q112" s="522"/>
      <c r="R112" s="522"/>
      <c r="S112" s="522"/>
      <c r="T112" s="522"/>
      <c r="U112" s="522"/>
      <c r="V112" s="522"/>
      <c r="W112" s="522"/>
      <c r="X112" s="522"/>
      <c r="Y112" s="522"/>
      <c r="Z112" s="522"/>
      <c r="AA112" s="522"/>
      <c r="AB112" s="522"/>
      <c r="AC112" s="522"/>
      <c r="AD112" s="522"/>
      <c r="AE112" s="522"/>
      <c r="AF112" s="522"/>
      <c r="AG112" s="522"/>
      <c r="AH112" s="9"/>
    </row>
    <row r="113" spans="1:34" ht="9" customHeight="1">
      <c r="A113" s="7"/>
      <c r="AH113" s="9"/>
    </row>
    <row r="114" spans="1:34" ht="15" customHeight="1">
      <c r="A114" s="31"/>
      <c r="B114" s="33" t="s">
        <v>278</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9"/>
    </row>
    <row r="115" spans="1:34" ht="15" customHeight="1">
      <c r="A115" s="31"/>
      <c r="B115" s="33" t="s">
        <v>279</v>
      </c>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9"/>
    </row>
    <row r="116" spans="1:34" ht="3.65" customHeight="1">
      <c r="A116" s="31"/>
      <c r="B116" s="33"/>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9"/>
    </row>
    <row r="117" spans="1:34" ht="15" customHeight="1">
      <c r="A117" s="535" t="s">
        <v>406</v>
      </c>
      <c r="B117" s="536"/>
      <c r="C117" s="536"/>
      <c r="D117" s="536"/>
      <c r="E117" s="536"/>
      <c r="F117" s="536"/>
      <c r="G117" s="536"/>
      <c r="H117" s="536"/>
      <c r="I117" s="536"/>
      <c r="J117" s="536"/>
      <c r="K117" s="536"/>
      <c r="L117" s="536"/>
      <c r="M117" s="536"/>
      <c r="N117" s="536"/>
      <c r="O117" s="536"/>
      <c r="P117" s="536"/>
      <c r="Q117" s="536"/>
      <c r="R117" s="536"/>
      <c r="S117" s="536"/>
      <c r="T117" s="536"/>
      <c r="U117" s="536"/>
      <c r="V117" s="536"/>
      <c r="W117" s="536"/>
      <c r="X117" s="536"/>
      <c r="Y117" s="536"/>
      <c r="Z117" s="536"/>
      <c r="AA117" s="536"/>
      <c r="AB117" s="536"/>
      <c r="AC117" s="536"/>
      <c r="AD117" s="536"/>
      <c r="AE117" s="536"/>
      <c r="AF117" s="536"/>
      <c r="AG117" s="536"/>
      <c r="AH117" s="9"/>
    </row>
    <row r="118" spans="1:34" ht="25.5" customHeight="1">
      <c r="A118" s="31"/>
      <c r="B118" s="537" t="s">
        <v>407</v>
      </c>
      <c r="C118" s="537"/>
      <c r="D118" s="537"/>
      <c r="E118" s="537"/>
      <c r="F118" s="537"/>
      <c r="G118" s="537"/>
      <c r="H118" s="537"/>
      <c r="I118" s="537"/>
      <c r="J118" s="537"/>
      <c r="K118" s="537"/>
      <c r="L118" s="537"/>
      <c r="M118" s="537"/>
      <c r="N118" s="537"/>
      <c r="O118" s="537"/>
      <c r="P118" s="537"/>
      <c r="Q118" s="537"/>
      <c r="R118" s="537"/>
      <c r="S118" s="537"/>
      <c r="T118" s="537"/>
      <c r="U118" s="537"/>
      <c r="V118" s="537"/>
      <c r="W118" s="537"/>
      <c r="X118" s="537"/>
      <c r="Y118" s="537"/>
      <c r="Z118" s="537"/>
      <c r="AA118" s="537"/>
      <c r="AB118" s="537"/>
      <c r="AC118" s="537"/>
      <c r="AD118" s="537"/>
      <c r="AE118" s="537"/>
      <c r="AF118" s="537"/>
      <c r="AG118" s="537"/>
      <c r="AH118" s="9"/>
    </row>
    <row r="119" spans="1:34" ht="15" customHeight="1">
      <c r="A119" s="31"/>
      <c r="B119" s="534" t="s">
        <v>410</v>
      </c>
      <c r="C119" s="534"/>
      <c r="D119" s="534"/>
      <c r="E119" s="534"/>
      <c r="F119" s="534"/>
      <c r="G119" s="534"/>
      <c r="H119" s="534"/>
      <c r="I119" s="534"/>
      <c r="J119" s="534"/>
      <c r="K119" s="534"/>
      <c r="L119" s="534"/>
      <c r="M119" s="534"/>
      <c r="N119" s="534"/>
      <c r="O119" s="534"/>
      <c r="P119" s="534"/>
      <c r="Q119" s="534"/>
      <c r="R119" s="534"/>
      <c r="S119" s="534"/>
      <c r="T119" s="534"/>
      <c r="U119" s="534"/>
      <c r="V119" s="534"/>
      <c r="W119" s="534"/>
      <c r="X119" s="534"/>
      <c r="Y119" s="534"/>
      <c r="Z119" s="534"/>
      <c r="AA119" s="534"/>
      <c r="AB119" s="534"/>
      <c r="AC119" s="534"/>
      <c r="AD119" s="534"/>
      <c r="AE119" s="534"/>
      <c r="AF119" s="534"/>
      <c r="AG119" s="34"/>
      <c r="AH119" s="9"/>
    </row>
    <row r="120" spans="1:34" ht="4.4000000000000004" customHeight="1">
      <c r="A120" s="31"/>
      <c r="B120" s="37"/>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9"/>
    </row>
    <row r="121" spans="1:34" ht="15" customHeight="1">
      <c r="A121" s="535" t="s">
        <v>408</v>
      </c>
      <c r="B121" s="536"/>
      <c r="C121" s="536"/>
      <c r="D121" s="536"/>
      <c r="E121" s="536"/>
      <c r="F121" s="536"/>
      <c r="G121" s="536"/>
      <c r="H121" s="536"/>
      <c r="I121" s="536"/>
      <c r="J121" s="536"/>
      <c r="K121" s="536"/>
      <c r="L121" s="536"/>
      <c r="M121" s="536"/>
      <c r="N121" s="536"/>
      <c r="O121" s="536"/>
      <c r="P121" s="536"/>
      <c r="Q121" s="536"/>
      <c r="R121" s="536"/>
      <c r="S121" s="536"/>
      <c r="T121" s="536"/>
      <c r="U121" s="536"/>
      <c r="V121" s="536"/>
      <c r="W121" s="536"/>
      <c r="X121" s="536"/>
      <c r="Y121" s="536"/>
      <c r="Z121" s="536"/>
      <c r="AA121" s="536"/>
      <c r="AB121" s="536"/>
      <c r="AC121" s="536"/>
      <c r="AD121" s="536"/>
      <c r="AE121" s="536"/>
      <c r="AF121" s="536"/>
      <c r="AG121" s="536"/>
      <c r="AH121" s="9"/>
    </row>
    <row r="122" spans="1:34" ht="27.65" customHeight="1">
      <c r="A122" s="31"/>
      <c r="B122" s="552" t="s">
        <v>407</v>
      </c>
      <c r="C122" s="552"/>
      <c r="D122" s="552"/>
      <c r="E122" s="552"/>
      <c r="F122" s="552"/>
      <c r="G122" s="552"/>
      <c r="H122" s="552"/>
      <c r="I122" s="552"/>
      <c r="J122" s="552"/>
      <c r="K122" s="552"/>
      <c r="L122" s="552"/>
      <c r="M122" s="552"/>
      <c r="N122" s="552"/>
      <c r="O122" s="552"/>
      <c r="P122" s="552"/>
      <c r="Q122" s="552"/>
      <c r="R122" s="552"/>
      <c r="S122" s="552"/>
      <c r="T122" s="552"/>
      <c r="U122" s="552"/>
      <c r="V122" s="552"/>
      <c r="W122" s="552"/>
      <c r="X122" s="552"/>
      <c r="Y122" s="552"/>
      <c r="Z122" s="552"/>
      <c r="AA122" s="552"/>
      <c r="AB122" s="552"/>
      <c r="AC122" s="552"/>
      <c r="AD122" s="552"/>
      <c r="AE122" s="552"/>
      <c r="AF122" s="552"/>
      <c r="AG122" s="552"/>
      <c r="AH122" s="9"/>
    </row>
    <row r="123" spans="1:34" ht="15" customHeight="1">
      <c r="A123" s="31"/>
      <c r="B123" s="533" t="s">
        <v>409</v>
      </c>
      <c r="C123" s="533"/>
      <c r="D123" s="533"/>
      <c r="E123" s="533"/>
      <c r="F123" s="533"/>
      <c r="G123" s="533"/>
      <c r="H123" s="533"/>
      <c r="I123" s="533"/>
      <c r="J123" s="533"/>
      <c r="K123" s="533"/>
      <c r="L123" s="533"/>
      <c r="M123" s="533"/>
      <c r="N123" s="533"/>
      <c r="O123" s="533"/>
      <c r="P123" s="533"/>
      <c r="Q123" s="533"/>
      <c r="R123" s="533"/>
      <c r="S123" s="533"/>
      <c r="T123" s="533"/>
      <c r="U123" s="533"/>
      <c r="V123" s="533"/>
      <c r="W123" s="533"/>
      <c r="X123" s="533"/>
      <c r="Y123" s="533"/>
      <c r="Z123" s="533"/>
      <c r="AA123" s="533"/>
      <c r="AB123" s="533"/>
      <c r="AC123" s="533"/>
      <c r="AD123" s="533"/>
      <c r="AE123" s="533"/>
      <c r="AF123" s="533"/>
      <c r="AG123" s="533"/>
      <c r="AH123" s="9"/>
    </row>
    <row r="124" spans="1:34" ht="15" customHeight="1">
      <c r="A124" s="31"/>
      <c r="B124" s="534" t="s">
        <v>410</v>
      </c>
      <c r="C124" s="534"/>
      <c r="D124" s="534"/>
      <c r="E124" s="534"/>
      <c r="F124" s="534"/>
      <c r="G124" s="534"/>
      <c r="H124" s="534"/>
      <c r="I124" s="534"/>
      <c r="J124" s="534"/>
      <c r="K124" s="534"/>
      <c r="L124" s="534"/>
      <c r="M124" s="534"/>
      <c r="N124" s="534"/>
      <c r="O124" s="534"/>
      <c r="P124" s="534"/>
      <c r="Q124" s="534"/>
      <c r="R124" s="534"/>
      <c r="S124" s="534"/>
      <c r="T124" s="534"/>
      <c r="U124" s="534"/>
      <c r="V124" s="534"/>
      <c r="W124" s="534"/>
      <c r="X124" s="534"/>
      <c r="Y124" s="534"/>
      <c r="Z124" s="534"/>
      <c r="AA124" s="534"/>
      <c r="AB124" s="534"/>
      <c r="AC124" s="534"/>
      <c r="AD124" s="534"/>
      <c r="AE124" s="534"/>
      <c r="AF124" s="534"/>
      <c r="AG124" s="534"/>
      <c r="AH124" s="9"/>
    </row>
    <row r="125" spans="1:34" ht="9" customHeight="1">
      <c r="A125" s="32"/>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14"/>
    </row>
    <row r="126" spans="1:34" ht="9" customHeight="1"/>
    <row r="127" spans="1:34">
      <c r="B127" s="115"/>
    </row>
    <row r="128" spans="1:34" ht="4.5" customHeight="1"/>
    <row r="129" ht="14.25" customHeight="1"/>
    <row r="130"/>
    <row r="131"/>
    <row r="132"/>
  </sheetData>
  <sheetProtection algorithmName="SHA-512" hashValue="9i7Cb9kw9I9gfmM6rNH9neZS29zC/bZTVCzrs/hPDzzaCwk7wpPYm5uyMBCDyCT01e8MHYLvFQDDWi4LDmJEwA==" saltValue="F41YU8qVorXYXfddozOfBQ==" spinCount="100000" sheet="1" objects="1" scenarios="1" selectLockedCells="1"/>
  <mergeCells count="26">
    <mergeCell ref="B122:AG122"/>
    <mergeCell ref="B123:AG123"/>
    <mergeCell ref="B124:AG124"/>
    <mergeCell ref="B105:AG112"/>
    <mergeCell ref="A117:AG117"/>
    <mergeCell ref="B118:AG118"/>
    <mergeCell ref="B119:AF119"/>
    <mergeCell ref="A121:AG121"/>
    <mergeCell ref="Y101:AC101"/>
    <mergeCell ref="Y46:AC46"/>
    <mergeCell ref="Y48:AC48"/>
    <mergeCell ref="Y50:AC50"/>
    <mergeCell ref="Y54:AC54"/>
    <mergeCell ref="Y56:AC56"/>
    <mergeCell ref="Y58:AC58"/>
    <mergeCell ref="Y60:AC60"/>
    <mergeCell ref="Y62:AC62"/>
    <mergeCell ref="Y64:AC64"/>
    <mergeCell ref="Y66:AC66"/>
    <mergeCell ref="Y99:AC99"/>
    <mergeCell ref="Y44:AC44"/>
    <mergeCell ref="Q12:AG12"/>
    <mergeCell ref="B17:AG28"/>
    <mergeCell ref="Y35:AC35"/>
    <mergeCell ref="Y37:AC37"/>
    <mergeCell ref="Y42:AC42"/>
  </mergeCells>
  <conditionalFormatting sqref="Y35:AC35">
    <cfRule type="cellIs" dxfId="11" priority="1" operator="greaterThan">
      <formula>300000</formula>
    </cfRule>
  </conditionalFormatting>
  <conditionalFormatting sqref="Y62:AC62">
    <cfRule type="cellIs" dxfId="10" priority="2" operator="greaterThan">
      <formula>4</formula>
    </cfRule>
    <cfRule type="cellIs" dxfId="9" priority="3" operator="lessThan">
      <formula>4</formula>
    </cfRule>
  </conditionalFormatting>
  <dataValidations disablePrompts="1" count="1">
    <dataValidation type="list" allowBlank="1" showInputMessage="1" showErrorMessage="1" sqref="AF42" xr:uid="{F79C4B40-3A3A-403E-9038-BC9E1EAD903A}">
      <formula1>INDIRECT(Z42)</formula1>
    </dataValidation>
  </dataValidations>
  <hyperlinks>
    <hyperlink ref="B7" r:id="rId1" xr:uid="{EC1BF1EA-9CB5-4165-B032-0564906027A9}"/>
    <hyperlink ref="B6" r:id="rId2" display="mailto:stromeffizienz@energiezukunftschweiz.ch" xr:uid="{B52EEC2A-7C18-4440-9323-6E2A322CCD62}"/>
  </hyperlinks>
  <pageMargins left="0.7" right="0.7" top="0.78740157499999996" bottom="0.78740157499999996" header="0.3" footer="0.3"/>
  <pageSetup paperSize="9" scale="70" fitToHeight="0" orientation="portrait" r:id="rId3"/>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erechnung">
    <tabColor rgb="FF73B5E0"/>
  </sheetPr>
  <dimension ref="A1:CM61"/>
  <sheetViews>
    <sheetView topLeftCell="A13" zoomScaleNormal="100" workbookViewId="0">
      <selection activeCell="A18" sqref="A18"/>
    </sheetView>
  </sheetViews>
  <sheetFormatPr baseColWidth="10" defaultColWidth="11.453125" defaultRowHeight="14.5"/>
  <cols>
    <col min="1" max="1" width="11.453125" style="198"/>
    <col min="2" max="2" width="15.1796875" style="198" customWidth="1"/>
    <col min="3" max="3" width="14.1796875" style="198" customWidth="1"/>
    <col min="4" max="4" width="23.81640625" style="198" customWidth="1"/>
    <col min="5" max="5" width="15.81640625" style="198" customWidth="1"/>
    <col min="6" max="6" width="3.81640625" style="198" customWidth="1"/>
    <col min="7" max="7" width="14.81640625" style="198" customWidth="1"/>
    <col min="8" max="8" width="16.1796875" style="198" customWidth="1"/>
    <col min="9" max="9" width="11.81640625" style="198" customWidth="1"/>
    <col min="10" max="12" width="16.1796875" style="198" customWidth="1"/>
    <col min="13" max="13" width="31" style="198" customWidth="1"/>
    <col min="14" max="14" width="24" style="198" customWidth="1"/>
    <col min="15" max="15" width="32.1796875" style="198" customWidth="1"/>
    <col min="16" max="16" width="4.1796875" style="198" customWidth="1"/>
    <col min="17" max="17" width="27.1796875" style="198" customWidth="1"/>
    <col min="18" max="18" width="101.81640625" style="198" customWidth="1"/>
    <col min="19" max="19" width="4.1796875" style="198" customWidth="1"/>
    <col min="20" max="20" width="11.81640625" style="198" bestFit="1" customWidth="1"/>
    <col min="21" max="21" width="11.54296875" style="198" customWidth="1"/>
    <col min="22" max="22" width="28.1796875" style="198" customWidth="1"/>
    <col min="23" max="23" width="11.453125" style="198"/>
    <col min="24" max="24" width="11.54296875" style="198" customWidth="1"/>
    <col min="25" max="25" width="18.81640625" style="198" customWidth="1"/>
    <col min="26" max="26" width="11.453125" style="198"/>
    <col min="27" max="27" width="11.54296875" style="198" customWidth="1"/>
    <col min="28" max="28" width="18" style="198" customWidth="1"/>
    <col min="29" max="29" width="11.453125" style="198"/>
    <col min="30" max="30" width="11.54296875" style="198" customWidth="1"/>
    <col min="31" max="31" width="18" style="198" customWidth="1"/>
    <col min="32" max="32" width="30.54296875" style="198" customWidth="1"/>
    <col min="33" max="33" width="4.1796875" style="198" customWidth="1"/>
    <col min="34" max="34" width="25.453125" style="198" customWidth="1"/>
    <col min="35" max="37" width="14.81640625" style="198" customWidth="1"/>
    <col min="38" max="38" width="15" style="198" customWidth="1"/>
    <col min="39" max="39" width="11.453125" style="198" customWidth="1"/>
    <col min="40" max="40" width="14.81640625" style="198" customWidth="1"/>
    <col min="41" max="41" width="11.81640625" style="198" customWidth="1"/>
    <col min="42" max="42" width="21.1796875" style="198" customWidth="1"/>
    <col min="43" max="43" width="23.54296875" style="198" customWidth="1"/>
    <col min="44" max="44" width="13.81640625" style="198" customWidth="1"/>
    <col min="45" max="45" width="19.81640625" style="198" customWidth="1"/>
    <col min="46" max="46" width="19.81640625" style="198" bestFit="1" customWidth="1"/>
    <col min="47" max="47" width="16.81640625" style="198" bestFit="1" customWidth="1"/>
    <col min="48" max="48" width="29.1796875" style="198" bestFit="1" customWidth="1"/>
    <col min="49" max="49" width="14.81640625" style="198" customWidth="1"/>
    <col min="50" max="50" width="4.1796875" style="198" customWidth="1"/>
    <col min="51" max="51" width="23.1796875" style="198" customWidth="1"/>
    <col min="52" max="52" width="17.1796875" style="198" customWidth="1"/>
    <col min="53" max="53" width="16.1796875" style="198" customWidth="1"/>
    <col min="54" max="54" width="20" style="198" customWidth="1"/>
    <col min="55" max="56" width="16.1796875" style="198" customWidth="1"/>
    <col min="57" max="57" width="30.81640625" style="198" customWidth="1"/>
    <col min="58" max="60" width="4.54296875" style="198" customWidth="1"/>
    <col min="61" max="61" width="34" style="198" customWidth="1"/>
    <col min="62" max="62" width="21.1796875" style="198" bestFit="1" customWidth="1"/>
    <col min="63" max="63" width="70.81640625" style="198" bestFit="1" customWidth="1"/>
    <col min="64" max="64" width="17.81640625" style="198" customWidth="1"/>
    <col min="65" max="65" width="11.453125" style="198" customWidth="1"/>
    <col min="66" max="66" width="20.81640625" style="198" customWidth="1"/>
    <col min="67" max="67" width="17.81640625" style="198" customWidth="1"/>
    <col min="68" max="68" width="11.453125" style="198"/>
    <col min="69" max="69" width="16.81640625" style="198" customWidth="1"/>
    <col min="70" max="70" width="17.81640625" style="198" customWidth="1"/>
    <col min="71" max="71" width="11.453125" style="198"/>
    <col min="72" max="72" width="16.81640625" style="198" customWidth="1"/>
    <col min="73" max="73" width="17.81640625" style="198" customWidth="1"/>
    <col min="74" max="74" width="11.1796875" style="198" customWidth="1"/>
    <col min="75" max="75" width="16.81640625" style="198" customWidth="1"/>
    <col min="76" max="76" width="17.81640625" style="198" customWidth="1"/>
    <col min="77" max="77" width="11.1796875" style="198" customWidth="1"/>
    <col min="78" max="78" width="16.81640625" style="198" customWidth="1"/>
    <col min="79" max="79" width="18.453125" style="198" customWidth="1"/>
    <col min="80" max="80" width="24.1796875" style="198" bestFit="1" customWidth="1"/>
    <col min="81" max="81" width="16.81640625" style="198" customWidth="1"/>
    <col min="82" max="82" width="33.1796875" style="198" customWidth="1"/>
    <col min="83" max="83" width="9.54296875" style="198" bestFit="1" customWidth="1"/>
    <col min="84" max="89" width="12.1796875" style="198" customWidth="1"/>
    <col min="90" max="90" width="17" style="198" customWidth="1"/>
    <col min="91" max="16384" width="11.453125" style="198"/>
  </cols>
  <sheetData>
    <row r="1" spans="1:90" hidden="1">
      <c r="A1" s="197" t="s">
        <v>626</v>
      </c>
    </row>
    <row r="2" spans="1:90" ht="15" hidden="1" thickBot="1"/>
    <row r="3" spans="1:90" hidden="1">
      <c r="A3" s="221" t="s">
        <v>555</v>
      </c>
      <c r="B3" s="222"/>
      <c r="C3" s="222"/>
      <c r="D3" s="222"/>
      <c r="E3" s="222"/>
      <c r="G3" s="221" t="s">
        <v>556</v>
      </c>
      <c r="H3" s="223"/>
      <c r="I3" s="223"/>
      <c r="J3" s="223"/>
      <c r="K3" s="223"/>
      <c r="L3" s="223"/>
      <c r="M3" s="224"/>
      <c r="N3" s="221"/>
      <c r="O3" s="224"/>
      <c r="Q3" s="221" t="s">
        <v>557</v>
      </c>
      <c r="R3" s="224"/>
      <c r="T3" s="221" t="s">
        <v>558</v>
      </c>
      <c r="U3" s="223"/>
      <c r="V3" s="223"/>
      <c r="W3" s="221" t="s">
        <v>559</v>
      </c>
      <c r="X3" s="223"/>
      <c r="Y3" s="223"/>
      <c r="Z3" s="221" t="s">
        <v>560</v>
      </c>
      <c r="AA3" s="223"/>
      <c r="AB3" s="223"/>
      <c r="AC3" s="221" t="s">
        <v>561</v>
      </c>
      <c r="AD3" s="223"/>
      <c r="AE3" s="223"/>
      <c r="AF3" s="225" t="s">
        <v>562</v>
      </c>
      <c r="AG3" s="197"/>
      <c r="AH3" s="569" t="s">
        <v>563</v>
      </c>
      <c r="AI3" s="570"/>
      <c r="AJ3" s="570"/>
      <c r="AK3" s="570"/>
      <c r="AL3" s="571"/>
      <c r="AN3" s="226" t="s">
        <v>564</v>
      </c>
      <c r="AO3" s="227"/>
      <c r="AP3" s="227"/>
      <c r="AQ3" s="227"/>
      <c r="AR3" s="227"/>
      <c r="AS3" s="227"/>
      <c r="AT3" s="227"/>
      <c r="AU3" s="227"/>
      <c r="AV3" s="227"/>
      <c r="AW3" s="228"/>
      <c r="AY3" s="226" t="s">
        <v>556</v>
      </c>
      <c r="AZ3" s="229"/>
      <c r="BA3" s="229"/>
      <c r="BB3" s="229"/>
      <c r="BC3" s="229"/>
      <c r="BD3" s="230"/>
      <c r="BE3" s="230"/>
      <c r="BI3" s="231" t="s">
        <v>565</v>
      </c>
      <c r="BJ3" s="232" t="s">
        <v>557</v>
      </c>
      <c r="BK3" s="233"/>
      <c r="BL3" s="232" t="s">
        <v>558</v>
      </c>
      <c r="BM3" s="229"/>
      <c r="BN3" s="229"/>
      <c r="BO3" s="226" t="s">
        <v>559</v>
      </c>
      <c r="BP3" s="229"/>
      <c r="BQ3" s="229"/>
      <c r="BR3" s="226" t="s">
        <v>560</v>
      </c>
      <c r="BS3" s="229"/>
      <c r="BT3" s="229"/>
      <c r="BU3" s="226" t="s">
        <v>561</v>
      </c>
      <c r="BV3" s="229"/>
      <c r="BW3" s="229"/>
      <c r="BX3" s="226" t="s">
        <v>566</v>
      </c>
      <c r="BY3" s="229"/>
      <c r="BZ3" s="229"/>
      <c r="CA3" s="226" t="s">
        <v>567</v>
      </c>
      <c r="CB3" s="229"/>
      <c r="CC3" s="229"/>
      <c r="CD3" s="231" t="s">
        <v>562</v>
      </c>
      <c r="CE3" s="197"/>
      <c r="CF3" s="234" t="s">
        <v>563</v>
      </c>
      <c r="CG3" s="234"/>
      <c r="CH3" s="234"/>
      <c r="CI3" s="234"/>
      <c r="CJ3" s="234"/>
      <c r="CK3" s="234"/>
      <c r="CL3" s="235"/>
    </row>
    <row r="4" spans="1:90" s="197" customFormat="1" ht="59.5" hidden="1" customHeight="1">
      <c r="A4" s="236" t="s">
        <v>568</v>
      </c>
      <c r="B4" s="237" t="s">
        <v>569</v>
      </c>
      <c r="C4" s="237" t="s">
        <v>570</v>
      </c>
      <c r="D4" s="237" t="s">
        <v>571</v>
      </c>
      <c r="E4" s="237" t="s">
        <v>572</v>
      </c>
      <c r="G4" s="238" t="s">
        <v>574</v>
      </c>
      <c r="H4" s="239" t="s">
        <v>575</v>
      </c>
      <c r="I4" s="239" t="s">
        <v>576</v>
      </c>
      <c r="J4" s="239" t="s">
        <v>553</v>
      </c>
      <c r="K4" s="239" t="s">
        <v>577</v>
      </c>
      <c r="L4" s="239" t="s">
        <v>578</v>
      </c>
      <c r="M4" s="240" t="s">
        <v>579</v>
      </c>
      <c r="N4" s="238" t="s">
        <v>877</v>
      </c>
      <c r="O4" s="240" t="s">
        <v>878</v>
      </c>
      <c r="Q4" s="236" t="s">
        <v>557</v>
      </c>
      <c r="R4" s="241" t="s">
        <v>580</v>
      </c>
      <c r="T4" s="242" t="s">
        <v>581</v>
      </c>
      <c r="U4" s="243" t="s">
        <v>582</v>
      </c>
      <c r="V4" s="244" t="s">
        <v>583</v>
      </c>
      <c r="W4" s="242" t="s">
        <v>581</v>
      </c>
      <c r="X4" s="243" t="s">
        <v>582</v>
      </c>
      <c r="Y4" s="244" t="s">
        <v>583</v>
      </c>
      <c r="Z4" s="242" t="s">
        <v>581</v>
      </c>
      <c r="AA4" s="243" t="s">
        <v>582</v>
      </c>
      <c r="AB4" s="244" t="s">
        <v>583</v>
      </c>
      <c r="AC4" s="242" t="s">
        <v>581</v>
      </c>
      <c r="AD4" s="243" t="s">
        <v>582</v>
      </c>
      <c r="AE4" s="244" t="s">
        <v>583</v>
      </c>
      <c r="AF4" s="245"/>
      <c r="AH4" s="238" t="s">
        <v>584</v>
      </c>
      <c r="AI4" s="239" t="s">
        <v>585</v>
      </c>
      <c r="AJ4" s="239" t="s">
        <v>586</v>
      </c>
      <c r="AK4" s="239" t="s">
        <v>587</v>
      </c>
      <c r="AL4" s="241" t="s">
        <v>588</v>
      </c>
      <c r="AN4" s="246" t="s">
        <v>569</v>
      </c>
      <c r="AO4" s="247" t="s">
        <v>570</v>
      </c>
      <c r="AP4" s="247" t="s">
        <v>571</v>
      </c>
      <c r="AQ4" s="247" t="s">
        <v>572</v>
      </c>
      <c r="AR4" s="248" t="s">
        <v>589</v>
      </c>
      <c r="AS4" s="248" t="s">
        <v>828</v>
      </c>
      <c r="AT4" s="248" t="s">
        <v>590</v>
      </c>
      <c r="AU4" s="248" t="s">
        <v>591</v>
      </c>
      <c r="AV4" s="248" t="s">
        <v>573</v>
      </c>
      <c r="AW4" s="249" t="s">
        <v>592</v>
      </c>
      <c r="AY4" s="250" t="s">
        <v>574</v>
      </c>
      <c r="AZ4" s="251" t="s">
        <v>575</v>
      </c>
      <c r="BA4" s="251" t="s">
        <v>576</v>
      </c>
      <c r="BB4" s="251" t="s">
        <v>553</v>
      </c>
      <c r="BC4" s="251" t="s">
        <v>577</v>
      </c>
      <c r="BD4" s="249" t="s">
        <v>578</v>
      </c>
      <c r="BE4" s="252" t="s">
        <v>877</v>
      </c>
      <c r="BI4" s="253" t="s">
        <v>593</v>
      </c>
      <c r="BJ4" s="254" t="s">
        <v>557</v>
      </c>
      <c r="BK4" s="255" t="s">
        <v>580</v>
      </c>
      <c r="BL4" s="246" t="s">
        <v>581</v>
      </c>
      <c r="BM4" s="248" t="s">
        <v>582</v>
      </c>
      <c r="BN4" s="256" t="s">
        <v>583</v>
      </c>
      <c r="BO4" s="257" t="s">
        <v>581</v>
      </c>
      <c r="BP4" s="248" t="s">
        <v>582</v>
      </c>
      <c r="BQ4" s="256" t="s">
        <v>583</v>
      </c>
      <c r="BR4" s="257" t="s">
        <v>581</v>
      </c>
      <c r="BS4" s="248" t="s">
        <v>582</v>
      </c>
      <c r="BT4" s="256" t="s">
        <v>583</v>
      </c>
      <c r="BU4" s="257" t="s">
        <v>581</v>
      </c>
      <c r="BV4" s="248" t="s">
        <v>582</v>
      </c>
      <c r="BW4" s="256" t="s">
        <v>583</v>
      </c>
      <c r="BX4" s="257" t="s">
        <v>581</v>
      </c>
      <c r="BY4" s="248" t="s">
        <v>582</v>
      </c>
      <c r="BZ4" s="256" t="s">
        <v>583</v>
      </c>
      <c r="CA4" s="257" t="s">
        <v>581</v>
      </c>
      <c r="CB4" s="248" t="s">
        <v>582</v>
      </c>
      <c r="CC4" s="256" t="s">
        <v>583</v>
      </c>
      <c r="CD4" s="258"/>
      <c r="CF4" s="259" t="s">
        <v>584</v>
      </c>
      <c r="CG4" s="259" t="s">
        <v>585</v>
      </c>
      <c r="CH4" s="259" t="s">
        <v>586</v>
      </c>
      <c r="CI4" s="259" t="s">
        <v>587</v>
      </c>
      <c r="CJ4" s="259" t="s">
        <v>594</v>
      </c>
      <c r="CK4" s="259" t="s">
        <v>595</v>
      </c>
      <c r="CL4" s="259" t="s">
        <v>588</v>
      </c>
    </row>
    <row r="5" spans="1:90" s="197" customFormat="1" hidden="1">
      <c r="A5" s="236"/>
      <c r="B5" s="237"/>
      <c r="C5" s="237"/>
      <c r="D5" s="237"/>
      <c r="E5" s="237"/>
      <c r="G5" s="236"/>
      <c r="H5" s="237" t="s">
        <v>118</v>
      </c>
      <c r="I5" s="237" t="s">
        <v>121</v>
      </c>
      <c r="J5" s="237" t="s">
        <v>90</v>
      </c>
      <c r="K5" s="237" t="s">
        <v>90</v>
      </c>
      <c r="L5" s="237" t="s">
        <v>90</v>
      </c>
      <c r="M5" s="241" t="s">
        <v>596</v>
      </c>
      <c r="N5" s="236" t="s">
        <v>86</v>
      </c>
      <c r="O5" s="241" t="s">
        <v>597</v>
      </c>
      <c r="Q5" s="236" t="s">
        <v>598</v>
      </c>
      <c r="R5" s="241"/>
      <c r="T5" s="236" t="s">
        <v>89</v>
      </c>
      <c r="U5" s="237" t="s">
        <v>90</v>
      </c>
      <c r="V5" s="241" t="s">
        <v>86</v>
      </c>
      <c r="W5" s="236" t="s">
        <v>89</v>
      </c>
      <c r="X5" s="237" t="s">
        <v>90</v>
      </c>
      <c r="Y5" s="241" t="s">
        <v>86</v>
      </c>
      <c r="Z5" s="236" t="s">
        <v>89</v>
      </c>
      <c r="AA5" s="237" t="s">
        <v>90</v>
      </c>
      <c r="AB5" s="241" t="s">
        <v>86</v>
      </c>
      <c r="AC5" s="236" t="s">
        <v>89</v>
      </c>
      <c r="AD5" s="237" t="s">
        <v>90</v>
      </c>
      <c r="AE5" s="241" t="s">
        <v>86</v>
      </c>
      <c r="AF5" s="245" t="s">
        <v>90</v>
      </c>
      <c r="AH5" s="236" t="s">
        <v>502</v>
      </c>
      <c r="AI5" s="237" t="s">
        <v>502</v>
      </c>
      <c r="AJ5" s="237" t="s">
        <v>502</v>
      </c>
      <c r="AK5" s="237" t="s">
        <v>502</v>
      </c>
      <c r="AL5" s="241" t="s">
        <v>502</v>
      </c>
      <c r="AN5" s="246"/>
      <c r="AO5" s="247"/>
      <c r="AP5" s="247"/>
      <c r="AQ5" s="247"/>
      <c r="AR5" s="247"/>
      <c r="AS5" s="247"/>
      <c r="AT5" s="247"/>
      <c r="AU5" s="247" t="s">
        <v>599</v>
      </c>
      <c r="AV5" s="247"/>
      <c r="AW5" s="260"/>
      <c r="AY5" s="246"/>
      <c r="AZ5" s="247" t="s">
        <v>118</v>
      </c>
      <c r="BA5" s="247" t="s">
        <v>121</v>
      </c>
      <c r="BB5" s="247" t="s">
        <v>90</v>
      </c>
      <c r="BC5" s="247" t="s">
        <v>90</v>
      </c>
      <c r="BD5" s="260" t="s">
        <v>90</v>
      </c>
      <c r="BE5" s="261" t="s">
        <v>86</v>
      </c>
      <c r="BI5" s="262"/>
      <c r="BJ5" s="246" t="s">
        <v>598</v>
      </c>
      <c r="BK5" s="234"/>
      <c r="BL5" s="254" t="s">
        <v>89</v>
      </c>
      <c r="BM5" s="259" t="s">
        <v>90</v>
      </c>
      <c r="BN5" s="263" t="s">
        <v>86</v>
      </c>
      <c r="BO5" s="254" t="s">
        <v>89</v>
      </c>
      <c r="BP5" s="259" t="s">
        <v>90</v>
      </c>
      <c r="BQ5" s="263" t="s">
        <v>86</v>
      </c>
      <c r="BR5" s="254" t="s">
        <v>89</v>
      </c>
      <c r="BS5" s="259" t="s">
        <v>90</v>
      </c>
      <c r="BT5" s="263" t="s">
        <v>86</v>
      </c>
      <c r="BU5" s="254" t="s">
        <v>89</v>
      </c>
      <c r="BV5" s="259" t="s">
        <v>90</v>
      </c>
      <c r="BW5" s="263" t="s">
        <v>86</v>
      </c>
      <c r="BX5" s="254" t="s">
        <v>89</v>
      </c>
      <c r="BY5" s="259" t="s">
        <v>90</v>
      </c>
      <c r="BZ5" s="263" t="s">
        <v>86</v>
      </c>
      <c r="CA5" s="254" t="s">
        <v>89</v>
      </c>
      <c r="CB5" s="259" t="s">
        <v>90</v>
      </c>
      <c r="CC5" s="263" t="s">
        <v>86</v>
      </c>
      <c r="CD5" s="262" t="s">
        <v>90</v>
      </c>
      <c r="CF5" s="264" t="s">
        <v>502</v>
      </c>
      <c r="CG5" s="264" t="s">
        <v>502</v>
      </c>
      <c r="CH5" s="264" t="s">
        <v>502</v>
      </c>
      <c r="CI5" s="264" t="s">
        <v>502</v>
      </c>
      <c r="CJ5" s="264" t="s">
        <v>502</v>
      </c>
      <c r="CK5" s="264" t="s">
        <v>502</v>
      </c>
      <c r="CL5" s="264" t="s">
        <v>502</v>
      </c>
    </row>
    <row r="6" spans="1:90" s="267" customFormat="1" ht="15" hidden="1" thickBot="1">
      <c r="A6" s="265" t="s">
        <v>600</v>
      </c>
      <c r="B6" s="266" t="s">
        <v>601</v>
      </c>
      <c r="C6" s="266" t="s">
        <v>602</v>
      </c>
      <c r="D6" s="266" t="s">
        <v>94</v>
      </c>
      <c r="E6" s="266" t="s">
        <v>95</v>
      </c>
      <c r="G6" s="265">
        <v>1</v>
      </c>
      <c r="H6" s="268">
        <v>44000</v>
      </c>
      <c r="I6" s="269">
        <v>1.2</v>
      </c>
      <c r="J6" s="270">
        <v>0.82</v>
      </c>
      <c r="K6" s="270">
        <v>0.879</v>
      </c>
      <c r="L6" s="270">
        <v>0.94</v>
      </c>
      <c r="M6" s="271">
        <v>18.5</v>
      </c>
      <c r="N6" s="272">
        <f>H6*I6/0.367/10000/J6/K6/L6</f>
        <v>21.234267163478385</v>
      </c>
      <c r="O6" s="273">
        <f t="shared" ref="O6" si="0">IFERROR(M6/K6,0)</f>
        <v>21.046643913538112</v>
      </c>
      <c r="Q6" s="265">
        <f t="shared" ref="Q6" si="1">24*365</f>
        <v>8760</v>
      </c>
      <c r="R6" s="274" t="s">
        <v>603</v>
      </c>
      <c r="T6" s="275">
        <v>1</v>
      </c>
      <c r="U6" s="270">
        <v>0.1</v>
      </c>
      <c r="V6" s="269">
        <f>$BE6*T6^2.8</f>
        <v>21.234267163478385</v>
      </c>
      <c r="W6" s="275">
        <v>0.75</v>
      </c>
      <c r="X6" s="270">
        <v>0.5</v>
      </c>
      <c r="Y6" s="276">
        <f>$BE6*W6^2.8</f>
        <v>9.4887458550377897</v>
      </c>
      <c r="Z6" s="277">
        <v>0.5</v>
      </c>
      <c r="AA6" s="270">
        <v>0.1</v>
      </c>
      <c r="AB6" s="276">
        <f>$BE6*Z6^2.8</f>
        <v>3.0489709700318981</v>
      </c>
      <c r="AC6" s="277">
        <v>0.25</v>
      </c>
      <c r="AD6" s="270">
        <v>0.3</v>
      </c>
      <c r="AE6" s="276">
        <f>$BE6*AC6^2.8</f>
        <v>0.43779349221366953</v>
      </c>
      <c r="AF6" s="278">
        <f t="shared" ref="AF6" si="2">U6+X6+AA6+AD6</f>
        <v>1</v>
      </c>
      <c r="AG6" s="279"/>
      <c r="AH6" s="280">
        <f t="shared" ref="AH6" si="3">G6*V6*U6*Q6</f>
        <v>18601.218035207068</v>
      </c>
      <c r="AI6" s="281">
        <f t="shared" ref="AI6" si="4">G6*Y6*X6*Q6</f>
        <v>41560.706845065521</v>
      </c>
      <c r="AJ6" s="281">
        <f t="shared" ref="AJ6" si="5">G6*AB6*AA6*Q6</f>
        <v>2670.8985697479429</v>
      </c>
      <c r="AK6" s="281">
        <f t="shared" ref="AK6" si="6">G6*AE6*AD6*Q6</f>
        <v>1150.5212975375234</v>
      </c>
      <c r="AL6" s="282">
        <f>AH6+AI6+AJ6+AK6</f>
        <v>63983.344747558061</v>
      </c>
      <c r="AN6" s="265" t="s">
        <v>601</v>
      </c>
      <c r="AO6" s="266" t="s">
        <v>602</v>
      </c>
      <c r="AP6" s="266" t="s">
        <v>98</v>
      </c>
      <c r="AQ6" s="266" t="s">
        <v>99</v>
      </c>
      <c r="AR6" s="266">
        <v>65</v>
      </c>
      <c r="AS6" s="266" t="s">
        <v>115</v>
      </c>
      <c r="AT6" s="266" t="s">
        <v>100</v>
      </c>
      <c r="AU6" s="266" t="s">
        <v>456</v>
      </c>
      <c r="AV6" s="266" t="s">
        <v>459</v>
      </c>
      <c r="AW6" s="274" t="s">
        <v>604</v>
      </c>
      <c r="AY6" s="265">
        <v>1</v>
      </c>
      <c r="AZ6" s="283">
        <v>44000</v>
      </c>
      <c r="BA6" s="283">
        <v>1.2</v>
      </c>
      <c r="BB6" s="270">
        <v>0.82</v>
      </c>
      <c r="BC6" s="270">
        <v>0.879</v>
      </c>
      <c r="BD6" s="284">
        <v>0.94</v>
      </c>
      <c r="BE6" s="285">
        <f>AZ6*BA6/0.367/10000/BB6/BC6/BD6</f>
        <v>21.234267163478385</v>
      </c>
      <c r="BI6" s="278" t="s">
        <v>605</v>
      </c>
      <c r="BJ6" s="265">
        <f t="shared" ref="BJ6" si="7">24*365</f>
        <v>8760</v>
      </c>
      <c r="BK6" s="286" t="s">
        <v>606</v>
      </c>
      <c r="BL6" s="287">
        <f>IFERROR(VLOOKUP(BI6,Standardprofile!$A$5:$N$49,2,FALSE),0)</f>
        <v>0</v>
      </c>
      <c r="BM6" s="288">
        <f>IFERROR(VLOOKUP(BI6,Standardprofile!$A$5:$N$49,9,FALSE),0)</f>
        <v>0</v>
      </c>
      <c r="BN6" s="289">
        <f>$BE6*BL6^2.8</f>
        <v>0</v>
      </c>
      <c r="BO6" s="287">
        <f>IFERROR(VLOOKUP(BI6,Standardprofile!$A$5:$N$49,3,FALSE),0)</f>
        <v>0</v>
      </c>
      <c r="BP6" s="288">
        <f>IFERROR(VLOOKUP(BI6,Standardprofile!$A$5:$N$49,10,FALSE),0)</f>
        <v>0</v>
      </c>
      <c r="BQ6" s="289">
        <f>$BE6*BO6^2.8</f>
        <v>0</v>
      </c>
      <c r="BR6" s="287">
        <f>IFERROR(VLOOKUP(BI6,Standardprofile!$A$5:$N$49,4,FALSE),0)</f>
        <v>0</v>
      </c>
      <c r="BS6" s="288">
        <f>IFERROR(VLOOKUP(BI6,Standardprofile!$A$5:$N$49,11,FALSE),0)</f>
        <v>0</v>
      </c>
      <c r="BT6" s="289">
        <f>$BE6*BR6^2.8</f>
        <v>0</v>
      </c>
      <c r="BU6" s="287">
        <f>IFERROR(VLOOKUP(BI6,Standardprofile!$A$5:$N$49,5,FALSE),0)</f>
        <v>0</v>
      </c>
      <c r="BV6" s="288">
        <f>IFERROR(VLOOKUP(BI6,Standardprofile!$A$5:$N$49,12,FALSE),0)</f>
        <v>0</v>
      </c>
      <c r="BW6" s="289">
        <f>$BE6*BU6^2.8</f>
        <v>0</v>
      </c>
      <c r="BX6" s="287">
        <f>IFERROR(VLOOKUP(BI6,Standardprofile!$A$5:$N$49,6,FALSE),0)</f>
        <v>0</v>
      </c>
      <c r="BY6" s="288">
        <f>IFERROR(VLOOKUP(BI6,Standardprofile!$A$5:$N$49,13,FALSE),0)</f>
        <v>0</v>
      </c>
      <c r="BZ6" s="289">
        <f>$BE6*BX6^2.8</f>
        <v>0</v>
      </c>
      <c r="CA6" s="287">
        <f>IFERROR(VLOOKUP(BI6,Standardprofile!$A$5:$N$49,7,FALSE),0)</f>
        <v>0</v>
      </c>
      <c r="CB6" s="288">
        <f>IFERROR(VLOOKUP(BI6,Standardprofile!$A$5:$N$49,14,FALSE),0)</f>
        <v>0</v>
      </c>
      <c r="CC6" s="289"/>
      <c r="CD6" s="278">
        <f>BM6+BP6+BS6+BV6+BY6+CB6</f>
        <v>0</v>
      </c>
      <c r="CE6" s="279"/>
      <c r="CF6" s="268">
        <f>AY6*BN6*BM6*BJ6</f>
        <v>0</v>
      </c>
      <c r="CG6" s="268">
        <f>AY6*BQ6*BP6*BJ6</f>
        <v>0</v>
      </c>
      <c r="CH6" s="268">
        <f>AY6*BT6*BS6*BJ6</f>
        <v>0</v>
      </c>
      <c r="CI6" s="268">
        <f>AY6*BW6*BV6*BJ6</f>
        <v>0</v>
      </c>
      <c r="CJ6" s="268"/>
      <c r="CK6" s="268"/>
      <c r="CL6" s="290">
        <f>CF6+CG6+CH6+CI6</f>
        <v>0</v>
      </c>
    </row>
    <row r="7" spans="1:90" hidden="1">
      <c r="A7" s="197" t="s">
        <v>879</v>
      </c>
      <c r="T7" s="197"/>
    </row>
    <row r="8" spans="1:90" ht="15" hidden="1" thickBot="1"/>
    <row r="9" spans="1:90" hidden="1">
      <c r="A9" s="221" t="s">
        <v>880</v>
      </c>
      <c r="B9" s="222"/>
      <c r="C9" s="222"/>
      <c r="D9" s="222"/>
      <c r="E9" s="222"/>
      <c r="G9" s="291" t="s">
        <v>881</v>
      </c>
      <c r="H9" s="292"/>
      <c r="I9" s="292"/>
      <c r="J9" s="292"/>
      <c r="K9" s="292"/>
      <c r="L9" s="292"/>
      <c r="M9" s="293"/>
      <c r="N9" s="291"/>
      <c r="O9" s="293"/>
      <c r="P9" s="294"/>
      <c r="Q9" s="291" t="s">
        <v>882</v>
      </c>
      <c r="R9" s="293"/>
      <c r="S9" s="294"/>
      <c r="T9" s="291" t="s">
        <v>883</v>
      </c>
      <c r="U9" s="292"/>
      <c r="V9" s="292"/>
      <c r="W9" s="291" t="s">
        <v>884</v>
      </c>
      <c r="X9" s="292"/>
      <c r="Y9" s="292"/>
      <c r="Z9" s="291" t="s">
        <v>885</v>
      </c>
      <c r="AA9" s="292"/>
      <c r="AB9" s="292"/>
      <c r="AC9" s="291" t="s">
        <v>886</v>
      </c>
      <c r="AD9" s="292"/>
      <c r="AE9" s="292"/>
      <c r="AF9" s="295" t="s">
        <v>887</v>
      </c>
      <c r="AG9" s="296"/>
      <c r="AH9" s="566" t="s">
        <v>888</v>
      </c>
      <c r="AI9" s="567"/>
      <c r="AJ9" s="567"/>
      <c r="AK9" s="567"/>
      <c r="AL9" s="568"/>
      <c r="AM9" s="294"/>
      <c r="AN9" s="297" t="s">
        <v>889</v>
      </c>
      <c r="AO9" s="298"/>
      <c r="AP9" s="298"/>
      <c r="AQ9" s="298"/>
      <c r="AR9" s="298"/>
      <c r="AS9" s="298"/>
      <c r="AT9" s="298"/>
      <c r="AU9" s="298"/>
      <c r="AV9" s="298"/>
      <c r="AW9" s="299"/>
      <c r="AX9" s="294"/>
      <c r="AY9" s="297" t="s">
        <v>881</v>
      </c>
      <c r="AZ9" s="300"/>
      <c r="BA9" s="300"/>
      <c r="BB9" s="300"/>
      <c r="BC9" s="300"/>
      <c r="BD9" s="301"/>
      <c r="BE9" s="301"/>
      <c r="BF9" s="294"/>
      <c r="BG9" s="294"/>
      <c r="BH9" s="294"/>
      <c r="BI9" s="302" t="s">
        <v>890</v>
      </c>
      <c r="BJ9" s="303" t="s">
        <v>882</v>
      </c>
      <c r="BK9" s="304"/>
      <c r="BL9" s="303" t="s">
        <v>883</v>
      </c>
      <c r="BM9" s="300"/>
      <c r="BN9" s="300"/>
      <c r="BO9" s="297" t="s">
        <v>884</v>
      </c>
      <c r="BP9" s="300"/>
      <c r="BQ9" s="300"/>
      <c r="BR9" s="297" t="s">
        <v>885</v>
      </c>
      <c r="BS9" s="300"/>
      <c r="BT9" s="300"/>
      <c r="BU9" s="297" t="s">
        <v>886</v>
      </c>
      <c r="BV9" s="300"/>
      <c r="BW9" s="300"/>
      <c r="BX9" s="297" t="s">
        <v>891</v>
      </c>
      <c r="BY9" s="300"/>
      <c r="BZ9" s="300"/>
      <c r="CA9" s="297" t="s">
        <v>892</v>
      </c>
      <c r="CB9" s="300"/>
      <c r="CC9" s="300"/>
      <c r="CD9" s="302" t="s">
        <v>887</v>
      </c>
      <c r="CE9" s="294"/>
      <c r="CF9" s="305" t="s">
        <v>888</v>
      </c>
      <c r="CG9" s="305"/>
      <c r="CH9" s="305"/>
      <c r="CI9" s="305"/>
      <c r="CJ9" s="305"/>
      <c r="CK9" s="305"/>
      <c r="CL9" s="306"/>
    </row>
    <row r="10" spans="1:90" ht="57.75" hidden="1" customHeight="1">
      <c r="A10" s="236" t="s">
        <v>893</v>
      </c>
      <c r="B10" s="237" t="s">
        <v>894</v>
      </c>
      <c r="C10" s="237" t="s">
        <v>895</v>
      </c>
      <c r="D10" s="237" t="s">
        <v>896</v>
      </c>
      <c r="E10" s="237" t="s">
        <v>897</v>
      </c>
      <c r="G10" s="307" t="s">
        <v>280</v>
      </c>
      <c r="H10" s="308" t="s">
        <v>898</v>
      </c>
      <c r="I10" s="308" t="s">
        <v>899</v>
      </c>
      <c r="J10" s="308" t="s">
        <v>900</v>
      </c>
      <c r="K10" s="308" t="s">
        <v>901</v>
      </c>
      <c r="L10" s="308" t="s">
        <v>902</v>
      </c>
      <c r="M10" s="309" t="s">
        <v>903</v>
      </c>
      <c r="N10" s="307" t="s">
        <v>904</v>
      </c>
      <c r="O10" s="309" t="s">
        <v>905</v>
      </c>
      <c r="P10" s="294"/>
      <c r="Q10" s="310" t="s">
        <v>882</v>
      </c>
      <c r="R10" s="311" t="s">
        <v>906</v>
      </c>
      <c r="S10" s="294"/>
      <c r="T10" s="312" t="s">
        <v>907</v>
      </c>
      <c r="U10" s="313" t="s">
        <v>908</v>
      </c>
      <c r="V10" s="314" t="s">
        <v>909</v>
      </c>
      <c r="W10" s="312" t="s">
        <v>907</v>
      </c>
      <c r="X10" s="313" t="s">
        <v>908</v>
      </c>
      <c r="Y10" s="314" t="s">
        <v>909</v>
      </c>
      <c r="Z10" s="312" t="s">
        <v>907</v>
      </c>
      <c r="AA10" s="313" t="s">
        <v>908</v>
      </c>
      <c r="AB10" s="314" t="s">
        <v>909</v>
      </c>
      <c r="AC10" s="312" t="s">
        <v>907</v>
      </c>
      <c r="AD10" s="313" t="s">
        <v>908</v>
      </c>
      <c r="AE10" s="314" t="s">
        <v>909</v>
      </c>
      <c r="AF10" s="315"/>
      <c r="AG10" s="296"/>
      <c r="AH10" s="307" t="s">
        <v>910</v>
      </c>
      <c r="AI10" s="308" t="s">
        <v>911</v>
      </c>
      <c r="AJ10" s="308" t="s">
        <v>912</v>
      </c>
      <c r="AK10" s="308" t="s">
        <v>913</v>
      </c>
      <c r="AL10" s="311" t="s">
        <v>914</v>
      </c>
      <c r="AM10" s="294"/>
      <c r="AN10" s="316" t="s">
        <v>915</v>
      </c>
      <c r="AO10" s="317" t="s">
        <v>916</v>
      </c>
      <c r="AP10" s="317" t="s">
        <v>917</v>
      </c>
      <c r="AQ10" s="317" t="s">
        <v>700</v>
      </c>
      <c r="AR10" s="318" t="s">
        <v>918</v>
      </c>
      <c r="AS10" s="318" t="s">
        <v>829</v>
      </c>
      <c r="AT10" s="318" t="s">
        <v>919</v>
      </c>
      <c r="AU10" s="318" t="s">
        <v>920</v>
      </c>
      <c r="AV10" s="318" t="s">
        <v>921</v>
      </c>
      <c r="AW10" s="319" t="s">
        <v>922</v>
      </c>
      <c r="AX10" s="294"/>
      <c r="AY10" s="320" t="s">
        <v>280</v>
      </c>
      <c r="AZ10" s="321" t="s">
        <v>898</v>
      </c>
      <c r="BA10" s="321" t="s">
        <v>899</v>
      </c>
      <c r="BB10" s="321" t="s">
        <v>900</v>
      </c>
      <c r="BC10" s="321" t="s">
        <v>901</v>
      </c>
      <c r="BD10" s="319" t="s">
        <v>902</v>
      </c>
      <c r="BE10" s="322" t="s">
        <v>904</v>
      </c>
      <c r="BF10" s="294"/>
      <c r="BG10" s="294"/>
      <c r="BH10" s="294"/>
      <c r="BI10" s="323" t="s">
        <v>923</v>
      </c>
      <c r="BJ10" s="324" t="s">
        <v>882</v>
      </c>
      <c r="BK10" s="325" t="s">
        <v>924</v>
      </c>
      <c r="BL10" s="316" t="s">
        <v>907</v>
      </c>
      <c r="BM10" s="326" t="s">
        <v>908</v>
      </c>
      <c r="BN10" s="326" t="s">
        <v>909</v>
      </c>
      <c r="BO10" s="316" t="s">
        <v>907</v>
      </c>
      <c r="BP10" s="326" t="s">
        <v>908</v>
      </c>
      <c r="BQ10" s="326" t="s">
        <v>909</v>
      </c>
      <c r="BR10" s="316" t="s">
        <v>907</v>
      </c>
      <c r="BS10" s="326" t="s">
        <v>908</v>
      </c>
      <c r="BT10" s="326" t="s">
        <v>909</v>
      </c>
      <c r="BU10" s="316" t="s">
        <v>907</v>
      </c>
      <c r="BV10" s="326" t="s">
        <v>908</v>
      </c>
      <c r="BW10" s="326" t="s">
        <v>909</v>
      </c>
      <c r="BX10" s="316" t="s">
        <v>907</v>
      </c>
      <c r="BY10" s="326" t="s">
        <v>908</v>
      </c>
      <c r="BZ10" s="326" t="s">
        <v>909</v>
      </c>
      <c r="CA10" s="316" t="s">
        <v>907</v>
      </c>
      <c r="CB10" s="326" t="s">
        <v>908</v>
      </c>
      <c r="CC10" s="326" t="s">
        <v>909</v>
      </c>
      <c r="CD10" s="327"/>
      <c r="CE10" s="294"/>
      <c r="CF10" s="328" t="s">
        <v>910</v>
      </c>
      <c r="CG10" s="328" t="s">
        <v>911</v>
      </c>
      <c r="CH10" s="328" t="s">
        <v>912</v>
      </c>
      <c r="CI10" s="328" t="s">
        <v>913</v>
      </c>
      <c r="CJ10" s="328" t="s">
        <v>914</v>
      </c>
      <c r="CK10" s="328" t="s">
        <v>925</v>
      </c>
      <c r="CL10" s="328" t="s">
        <v>926</v>
      </c>
    </row>
    <row r="11" spans="1:90" hidden="1">
      <c r="A11" s="236"/>
      <c r="B11" s="237"/>
      <c r="C11" s="237"/>
      <c r="D11" s="237"/>
      <c r="E11" s="237"/>
      <c r="G11" s="310"/>
      <c r="H11" s="329" t="s">
        <v>118</v>
      </c>
      <c r="I11" s="329" t="s">
        <v>121</v>
      </c>
      <c r="J11" s="329" t="s">
        <v>90</v>
      </c>
      <c r="K11" s="329" t="s">
        <v>90</v>
      </c>
      <c r="L11" s="329" t="s">
        <v>90</v>
      </c>
      <c r="M11" s="311" t="s">
        <v>927</v>
      </c>
      <c r="N11" s="310" t="s">
        <v>86</v>
      </c>
      <c r="O11" s="311" t="s">
        <v>928</v>
      </c>
      <c r="P11" s="294"/>
      <c r="Q11" s="310" t="s">
        <v>929</v>
      </c>
      <c r="R11" s="311"/>
      <c r="S11" s="294"/>
      <c r="T11" s="310" t="s">
        <v>89</v>
      </c>
      <c r="U11" s="329" t="s">
        <v>90</v>
      </c>
      <c r="V11" s="311" t="s">
        <v>86</v>
      </c>
      <c r="W11" s="310" t="s">
        <v>89</v>
      </c>
      <c r="X11" s="329" t="s">
        <v>90</v>
      </c>
      <c r="Y11" s="311" t="s">
        <v>86</v>
      </c>
      <c r="Z11" s="310" t="s">
        <v>89</v>
      </c>
      <c r="AA11" s="329" t="s">
        <v>90</v>
      </c>
      <c r="AB11" s="311" t="s">
        <v>86</v>
      </c>
      <c r="AC11" s="310" t="s">
        <v>89</v>
      </c>
      <c r="AD11" s="329" t="s">
        <v>90</v>
      </c>
      <c r="AE11" s="311" t="s">
        <v>86</v>
      </c>
      <c r="AF11" s="315" t="s">
        <v>90</v>
      </c>
      <c r="AG11" s="296"/>
      <c r="AH11" s="310" t="s">
        <v>930</v>
      </c>
      <c r="AI11" s="329" t="s">
        <v>930</v>
      </c>
      <c r="AJ11" s="329" t="s">
        <v>930</v>
      </c>
      <c r="AK11" s="329" t="s">
        <v>930</v>
      </c>
      <c r="AL11" s="311" t="s">
        <v>930</v>
      </c>
      <c r="AM11" s="294"/>
      <c r="AN11" s="316"/>
      <c r="AO11" s="317"/>
      <c r="AP11" s="317"/>
      <c r="AQ11" s="317"/>
      <c r="AR11" s="317"/>
      <c r="AS11" s="317"/>
      <c r="AT11" s="317"/>
      <c r="AU11" s="317" t="s">
        <v>931</v>
      </c>
      <c r="AV11" s="317"/>
      <c r="AW11" s="330"/>
      <c r="AX11" s="294"/>
      <c r="AY11" s="316"/>
      <c r="AZ11" s="317" t="s">
        <v>118</v>
      </c>
      <c r="BA11" s="317" t="s">
        <v>121</v>
      </c>
      <c r="BB11" s="317" t="s">
        <v>90</v>
      </c>
      <c r="BC11" s="317" t="s">
        <v>90</v>
      </c>
      <c r="BD11" s="330" t="s">
        <v>90</v>
      </c>
      <c r="BE11" s="331" t="s">
        <v>86</v>
      </c>
      <c r="BF11" s="294"/>
      <c r="BG11" s="294"/>
      <c r="BH11" s="294"/>
      <c r="BI11" s="332"/>
      <c r="BJ11" s="316" t="s">
        <v>929</v>
      </c>
      <c r="BK11" s="305"/>
      <c r="BL11" s="324" t="s">
        <v>89</v>
      </c>
      <c r="BM11" s="328" t="s">
        <v>90</v>
      </c>
      <c r="BN11" s="333" t="s">
        <v>86</v>
      </c>
      <c r="BO11" s="324" t="s">
        <v>89</v>
      </c>
      <c r="BP11" s="328" t="s">
        <v>90</v>
      </c>
      <c r="BQ11" s="333" t="s">
        <v>86</v>
      </c>
      <c r="BR11" s="324" t="s">
        <v>89</v>
      </c>
      <c r="BS11" s="328" t="s">
        <v>90</v>
      </c>
      <c r="BT11" s="333" t="s">
        <v>86</v>
      </c>
      <c r="BU11" s="324" t="s">
        <v>89</v>
      </c>
      <c r="BV11" s="328" t="s">
        <v>90</v>
      </c>
      <c r="BW11" s="333" t="s">
        <v>86</v>
      </c>
      <c r="BX11" s="324" t="s">
        <v>89</v>
      </c>
      <c r="BY11" s="328" t="s">
        <v>90</v>
      </c>
      <c r="BZ11" s="333" t="s">
        <v>86</v>
      </c>
      <c r="CA11" s="324" t="s">
        <v>89</v>
      </c>
      <c r="CB11" s="328" t="s">
        <v>90</v>
      </c>
      <c r="CC11" s="333" t="s">
        <v>86</v>
      </c>
      <c r="CD11" s="332" t="s">
        <v>90</v>
      </c>
      <c r="CE11" s="294"/>
      <c r="CF11" s="334" t="s">
        <v>930</v>
      </c>
      <c r="CG11" s="334" t="s">
        <v>930</v>
      </c>
      <c r="CH11" s="334" t="s">
        <v>930</v>
      </c>
      <c r="CI11" s="334" t="s">
        <v>930</v>
      </c>
      <c r="CJ11" s="334" t="s">
        <v>930</v>
      </c>
      <c r="CK11" s="334" t="s">
        <v>930</v>
      </c>
      <c r="CL11" s="334" t="s">
        <v>930</v>
      </c>
    </row>
    <row r="12" spans="1:90" ht="15" hidden="1" thickBot="1">
      <c r="A12" s="265" t="s">
        <v>607</v>
      </c>
      <c r="B12" s="266" t="s">
        <v>608</v>
      </c>
      <c r="C12" s="266" t="s">
        <v>609</v>
      </c>
      <c r="D12" s="266" t="s">
        <v>94</v>
      </c>
      <c r="E12" s="266" t="s">
        <v>95</v>
      </c>
      <c r="G12" s="265">
        <v>1</v>
      </c>
      <c r="H12" s="268">
        <v>44000</v>
      </c>
      <c r="I12" s="269">
        <v>1.2</v>
      </c>
      <c r="J12" s="270">
        <v>0.82</v>
      </c>
      <c r="K12" s="270">
        <v>0.879</v>
      </c>
      <c r="L12" s="270">
        <v>0.94</v>
      </c>
      <c r="M12" s="271">
        <v>18.5</v>
      </c>
      <c r="N12" s="272">
        <v>21.234267163478385</v>
      </c>
      <c r="O12" s="273">
        <v>21.046643913538112</v>
      </c>
      <c r="Q12" s="265">
        <v>7300</v>
      </c>
      <c r="R12" s="274" t="s">
        <v>610</v>
      </c>
      <c r="T12" s="275">
        <v>1</v>
      </c>
      <c r="U12" s="270">
        <v>0.1</v>
      </c>
      <c r="V12" s="269">
        <v>21.234267163478385</v>
      </c>
      <c r="W12" s="275">
        <v>0.75</v>
      </c>
      <c r="X12" s="270">
        <v>0.5</v>
      </c>
      <c r="Y12" s="276">
        <v>9.4887458550377897</v>
      </c>
      <c r="Z12" s="277">
        <v>0.5</v>
      </c>
      <c r="AA12" s="270">
        <v>0.1</v>
      </c>
      <c r="AB12" s="276">
        <v>3.0489709700318981</v>
      </c>
      <c r="AC12" s="277">
        <v>0.25</v>
      </c>
      <c r="AD12" s="270">
        <v>0.3</v>
      </c>
      <c r="AE12" s="276">
        <v>0.43779349221366953</v>
      </c>
      <c r="AF12" s="278">
        <v>1</v>
      </c>
      <c r="AG12" s="279"/>
      <c r="AH12" s="280">
        <v>15501.015029339222</v>
      </c>
      <c r="AI12" s="281">
        <v>34633.922370887929</v>
      </c>
      <c r="AJ12" s="281">
        <v>2225.7488081232859</v>
      </c>
      <c r="AK12" s="281">
        <v>958.76774794793619</v>
      </c>
      <c r="AL12" s="282">
        <v>53319.453956298377</v>
      </c>
      <c r="AN12" s="265" t="s">
        <v>608</v>
      </c>
      <c r="AO12" s="266" t="s">
        <v>609</v>
      </c>
      <c r="AP12" s="266" t="s">
        <v>98</v>
      </c>
      <c r="AQ12" s="266" t="s">
        <v>99</v>
      </c>
      <c r="AR12" s="266">
        <v>65</v>
      </c>
      <c r="AS12" s="266" t="s">
        <v>115</v>
      </c>
      <c r="AT12" s="266" t="s">
        <v>100</v>
      </c>
      <c r="AU12" s="266" t="s">
        <v>611</v>
      </c>
      <c r="AV12" s="266" t="s">
        <v>612</v>
      </c>
      <c r="AW12" s="274" t="s">
        <v>613</v>
      </c>
      <c r="AY12" s="265">
        <v>1</v>
      </c>
      <c r="AZ12" s="283">
        <v>44000</v>
      </c>
      <c r="BA12" s="283">
        <v>1.2</v>
      </c>
      <c r="BB12" s="270">
        <v>0.82</v>
      </c>
      <c r="BC12" s="270">
        <v>0.879</v>
      </c>
      <c r="BD12" s="284">
        <v>0.94</v>
      </c>
      <c r="BE12" s="285">
        <v>21.234267163478385</v>
      </c>
      <c r="BI12" s="278" t="s">
        <v>290</v>
      </c>
      <c r="BJ12" s="265">
        <v>8760</v>
      </c>
      <c r="BK12" s="286" t="s">
        <v>614</v>
      </c>
      <c r="BL12" s="287">
        <v>0</v>
      </c>
      <c r="BM12" s="288">
        <v>0</v>
      </c>
      <c r="BN12" s="289">
        <v>0</v>
      </c>
      <c r="BO12" s="287">
        <v>0</v>
      </c>
      <c r="BP12" s="288">
        <v>0</v>
      </c>
      <c r="BQ12" s="289">
        <v>0</v>
      </c>
      <c r="BR12" s="287">
        <v>0</v>
      </c>
      <c r="BS12" s="288">
        <v>0</v>
      </c>
      <c r="BT12" s="289">
        <v>0</v>
      </c>
      <c r="BU12" s="287">
        <v>0</v>
      </c>
      <c r="BV12" s="288">
        <v>0</v>
      </c>
      <c r="BW12" s="289">
        <v>0</v>
      </c>
      <c r="BX12" s="287">
        <v>0</v>
      </c>
      <c r="BY12" s="288">
        <v>0</v>
      </c>
      <c r="BZ12" s="289">
        <v>0</v>
      </c>
      <c r="CA12" s="287">
        <v>0</v>
      </c>
      <c r="CB12" s="288">
        <v>0</v>
      </c>
      <c r="CC12" s="289"/>
      <c r="CD12" s="278">
        <v>0</v>
      </c>
      <c r="CF12" s="268">
        <v>0</v>
      </c>
      <c r="CG12" s="268">
        <v>0</v>
      </c>
      <c r="CH12" s="268">
        <v>0</v>
      </c>
      <c r="CI12" s="268">
        <v>0</v>
      </c>
      <c r="CJ12" s="268"/>
      <c r="CK12" s="268"/>
      <c r="CL12" s="290">
        <v>0</v>
      </c>
    </row>
    <row r="13" spans="1:90" ht="15" thickBot="1">
      <c r="A13" s="197" t="s">
        <v>63</v>
      </c>
      <c r="T13" s="197"/>
    </row>
    <row r="14" spans="1:90">
      <c r="A14" s="167" t="s">
        <v>64</v>
      </c>
      <c r="B14" s="335"/>
      <c r="C14" s="335"/>
      <c r="D14" s="335"/>
      <c r="E14" s="335"/>
      <c r="G14" s="167" t="s">
        <v>66</v>
      </c>
      <c r="H14" s="168"/>
      <c r="I14" s="168"/>
      <c r="J14" s="168"/>
      <c r="K14" s="168"/>
      <c r="L14" s="168"/>
      <c r="M14" s="169"/>
      <c r="N14" s="167"/>
      <c r="O14" s="169"/>
      <c r="Q14" s="167" t="s">
        <v>78</v>
      </c>
      <c r="R14" s="169"/>
      <c r="T14" s="167" t="s">
        <v>67</v>
      </c>
      <c r="U14" s="168"/>
      <c r="V14" s="168"/>
      <c r="W14" s="167" t="s">
        <v>68</v>
      </c>
      <c r="X14" s="168"/>
      <c r="Y14" s="168"/>
      <c r="Z14" s="167" t="s">
        <v>69</v>
      </c>
      <c r="AA14" s="168"/>
      <c r="AB14" s="168"/>
      <c r="AC14" s="167" t="s">
        <v>70</v>
      </c>
      <c r="AD14" s="168"/>
      <c r="AE14" s="168"/>
      <c r="AF14" s="336" t="s">
        <v>71</v>
      </c>
      <c r="AG14" s="197"/>
      <c r="AH14" s="572" t="s">
        <v>110</v>
      </c>
      <c r="AI14" s="573"/>
      <c r="AJ14" s="573"/>
      <c r="AK14" s="573"/>
      <c r="AL14" s="574"/>
      <c r="AN14" s="337" t="s">
        <v>65</v>
      </c>
      <c r="AO14" s="338"/>
      <c r="AP14" s="338"/>
      <c r="AQ14" s="338"/>
      <c r="AR14" s="338"/>
      <c r="AS14" s="338"/>
      <c r="AT14" s="338"/>
      <c r="AU14" s="338"/>
      <c r="AV14" s="338"/>
      <c r="AW14" s="339"/>
      <c r="AY14" s="337" t="s">
        <v>66</v>
      </c>
      <c r="AZ14" s="340"/>
      <c r="BA14" s="340"/>
      <c r="BB14" s="340"/>
      <c r="BC14" s="340"/>
      <c r="BD14" s="341"/>
      <c r="BE14" s="341"/>
      <c r="BI14" s="342" t="s">
        <v>211</v>
      </c>
      <c r="BJ14" s="343" t="s">
        <v>78</v>
      </c>
      <c r="BK14" s="344"/>
      <c r="BL14" s="343" t="s">
        <v>67</v>
      </c>
      <c r="BM14" s="340"/>
      <c r="BN14" s="340"/>
      <c r="BO14" s="337" t="s">
        <v>68</v>
      </c>
      <c r="BP14" s="340"/>
      <c r="BQ14" s="340"/>
      <c r="BR14" s="337" t="s">
        <v>69</v>
      </c>
      <c r="BS14" s="340"/>
      <c r="BT14" s="340"/>
      <c r="BU14" s="337" t="s">
        <v>70</v>
      </c>
      <c r="BV14" s="340"/>
      <c r="BW14" s="340"/>
      <c r="BX14" s="337" t="s">
        <v>206</v>
      </c>
      <c r="BY14" s="340"/>
      <c r="BZ14" s="340"/>
      <c r="CA14" s="337" t="s">
        <v>207</v>
      </c>
      <c r="CB14" s="340"/>
      <c r="CC14" s="340"/>
      <c r="CD14" s="342" t="s">
        <v>71</v>
      </c>
      <c r="CF14" s="234" t="s">
        <v>110</v>
      </c>
      <c r="CG14" s="234"/>
      <c r="CH14" s="234"/>
      <c r="CI14" s="234"/>
      <c r="CJ14" s="234"/>
      <c r="CK14" s="234"/>
      <c r="CL14" s="235"/>
    </row>
    <row r="15" spans="1:90" ht="57.75" customHeight="1">
      <c r="A15" s="173" t="s">
        <v>72</v>
      </c>
      <c r="B15" s="174" t="s">
        <v>73</v>
      </c>
      <c r="C15" s="174" t="s">
        <v>74</v>
      </c>
      <c r="D15" s="174" t="s">
        <v>75</v>
      </c>
      <c r="E15" s="174" t="s">
        <v>76</v>
      </c>
      <c r="G15" s="170" t="s">
        <v>82</v>
      </c>
      <c r="H15" s="171" t="s">
        <v>223</v>
      </c>
      <c r="I15" s="171" t="s">
        <v>220</v>
      </c>
      <c r="J15" s="171" t="s">
        <v>119</v>
      </c>
      <c r="K15" s="171" t="s">
        <v>120</v>
      </c>
      <c r="L15" s="171" t="s">
        <v>156</v>
      </c>
      <c r="M15" s="172" t="s">
        <v>221</v>
      </c>
      <c r="N15" s="170" t="s">
        <v>874</v>
      </c>
      <c r="O15" s="172" t="s">
        <v>875</v>
      </c>
      <c r="Q15" s="173" t="s">
        <v>78</v>
      </c>
      <c r="R15" s="175" t="s">
        <v>83</v>
      </c>
      <c r="T15" s="345" t="s">
        <v>84</v>
      </c>
      <c r="U15" s="346" t="s">
        <v>85</v>
      </c>
      <c r="V15" s="347" t="s">
        <v>219</v>
      </c>
      <c r="W15" s="345" t="s">
        <v>84</v>
      </c>
      <c r="X15" s="346" t="s">
        <v>85</v>
      </c>
      <c r="Y15" s="347" t="s">
        <v>219</v>
      </c>
      <c r="Z15" s="345" t="s">
        <v>84</v>
      </c>
      <c r="AA15" s="346" t="s">
        <v>85</v>
      </c>
      <c r="AB15" s="347" t="s">
        <v>219</v>
      </c>
      <c r="AC15" s="345" t="s">
        <v>84</v>
      </c>
      <c r="AD15" s="346" t="s">
        <v>85</v>
      </c>
      <c r="AE15" s="347" t="s">
        <v>219</v>
      </c>
      <c r="AF15" s="348"/>
      <c r="AG15" s="197"/>
      <c r="AH15" s="170" t="s">
        <v>123</v>
      </c>
      <c r="AI15" s="171" t="s">
        <v>124</v>
      </c>
      <c r="AJ15" s="171" t="s">
        <v>125</v>
      </c>
      <c r="AK15" s="171" t="s">
        <v>126</v>
      </c>
      <c r="AL15" s="175" t="s">
        <v>56</v>
      </c>
      <c r="AN15" s="349" t="s">
        <v>73</v>
      </c>
      <c r="AO15" s="350" t="s">
        <v>74</v>
      </c>
      <c r="AP15" s="350" t="s">
        <v>75</v>
      </c>
      <c r="AQ15" s="350" t="s">
        <v>76</v>
      </c>
      <c r="AR15" s="351" t="s">
        <v>224</v>
      </c>
      <c r="AS15" s="351" t="s">
        <v>830</v>
      </c>
      <c r="AT15" s="351" t="s">
        <v>79</v>
      </c>
      <c r="AU15" s="351" t="s">
        <v>80</v>
      </c>
      <c r="AV15" s="351" t="s">
        <v>77</v>
      </c>
      <c r="AW15" s="352" t="s">
        <v>81</v>
      </c>
      <c r="AY15" s="353" t="s">
        <v>82</v>
      </c>
      <c r="AZ15" s="354" t="s">
        <v>223</v>
      </c>
      <c r="BA15" s="354" t="s">
        <v>225</v>
      </c>
      <c r="BB15" s="354" t="s">
        <v>119</v>
      </c>
      <c r="BC15" s="354" t="s">
        <v>120</v>
      </c>
      <c r="BD15" s="352" t="s">
        <v>156</v>
      </c>
      <c r="BE15" s="355" t="s">
        <v>874</v>
      </c>
      <c r="BI15" s="356" t="s">
        <v>204</v>
      </c>
      <c r="BJ15" s="357" t="s">
        <v>78</v>
      </c>
      <c r="BK15" s="358" t="s">
        <v>83</v>
      </c>
      <c r="BL15" s="349" t="s">
        <v>84</v>
      </c>
      <c r="BM15" s="351" t="s">
        <v>85</v>
      </c>
      <c r="BN15" s="359" t="s">
        <v>219</v>
      </c>
      <c r="BO15" s="360" t="s">
        <v>84</v>
      </c>
      <c r="BP15" s="351" t="s">
        <v>85</v>
      </c>
      <c r="BQ15" s="359" t="s">
        <v>219</v>
      </c>
      <c r="BR15" s="360" t="s">
        <v>84</v>
      </c>
      <c r="BS15" s="351" t="s">
        <v>85</v>
      </c>
      <c r="BT15" s="359" t="s">
        <v>219</v>
      </c>
      <c r="BU15" s="360" t="s">
        <v>84</v>
      </c>
      <c r="BV15" s="351" t="s">
        <v>85</v>
      </c>
      <c r="BW15" s="359" t="s">
        <v>219</v>
      </c>
      <c r="BX15" s="360" t="s">
        <v>84</v>
      </c>
      <c r="BY15" s="351" t="s">
        <v>85</v>
      </c>
      <c r="BZ15" s="359" t="s">
        <v>219</v>
      </c>
      <c r="CA15" s="360" t="s">
        <v>84</v>
      </c>
      <c r="CB15" s="351" t="s">
        <v>85</v>
      </c>
      <c r="CC15" s="359" t="s">
        <v>219</v>
      </c>
      <c r="CD15" s="361"/>
      <c r="CF15" s="259" t="s">
        <v>123</v>
      </c>
      <c r="CG15" s="259" t="s">
        <v>124</v>
      </c>
      <c r="CH15" s="259" t="s">
        <v>125</v>
      </c>
      <c r="CI15" s="259" t="s">
        <v>126</v>
      </c>
      <c r="CJ15" s="259" t="s">
        <v>208</v>
      </c>
      <c r="CK15" s="259" t="s">
        <v>209</v>
      </c>
      <c r="CL15" s="259" t="s">
        <v>56</v>
      </c>
    </row>
    <row r="16" spans="1:90">
      <c r="A16" s="173"/>
      <c r="B16" s="174"/>
      <c r="C16" s="174"/>
      <c r="D16" s="174"/>
      <c r="E16" s="174"/>
      <c r="G16" s="173"/>
      <c r="H16" s="174" t="s">
        <v>118</v>
      </c>
      <c r="I16" s="174" t="s">
        <v>121</v>
      </c>
      <c r="J16" s="174" t="s">
        <v>90</v>
      </c>
      <c r="K16" s="174" t="s">
        <v>90</v>
      </c>
      <c r="L16" s="174" t="s">
        <v>90</v>
      </c>
      <c r="M16" s="175" t="s">
        <v>143</v>
      </c>
      <c r="N16" s="173" t="s">
        <v>86</v>
      </c>
      <c r="O16" s="175" t="s">
        <v>144</v>
      </c>
      <c r="Q16" s="173" t="s">
        <v>87</v>
      </c>
      <c r="R16" s="175"/>
      <c r="T16" s="173" t="s">
        <v>89</v>
      </c>
      <c r="U16" s="174" t="s">
        <v>90</v>
      </c>
      <c r="V16" s="175" t="s">
        <v>86</v>
      </c>
      <c r="W16" s="173" t="s">
        <v>89</v>
      </c>
      <c r="X16" s="174" t="s">
        <v>90</v>
      </c>
      <c r="Y16" s="175" t="s">
        <v>86</v>
      </c>
      <c r="Z16" s="173" t="s">
        <v>89</v>
      </c>
      <c r="AA16" s="174" t="s">
        <v>90</v>
      </c>
      <c r="AB16" s="175" t="s">
        <v>86</v>
      </c>
      <c r="AC16" s="173" t="s">
        <v>89</v>
      </c>
      <c r="AD16" s="174" t="s">
        <v>90</v>
      </c>
      <c r="AE16" s="175" t="s">
        <v>86</v>
      </c>
      <c r="AF16" s="348" t="s">
        <v>90</v>
      </c>
      <c r="AG16" s="197"/>
      <c r="AH16" s="173" t="s">
        <v>0</v>
      </c>
      <c r="AI16" s="174" t="s">
        <v>0</v>
      </c>
      <c r="AJ16" s="174" t="s">
        <v>0</v>
      </c>
      <c r="AK16" s="174" t="s">
        <v>0</v>
      </c>
      <c r="AL16" s="175" t="s">
        <v>0</v>
      </c>
      <c r="AN16" s="349"/>
      <c r="AO16" s="350"/>
      <c r="AP16" s="350"/>
      <c r="AQ16" s="350"/>
      <c r="AR16" s="350"/>
      <c r="AS16" s="350"/>
      <c r="AT16" s="350"/>
      <c r="AU16" s="350" t="s">
        <v>88</v>
      </c>
      <c r="AV16" s="350"/>
      <c r="AW16" s="362"/>
      <c r="AY16" s="349"/>
      <c r="AZ16" s="350" t="s">
        <v>118</v>
      </c>
      <c r="BA16" s="350" t="s">
        <v>121</v>
      </c>
      <c r="BB16" s="350" t="s">
        <v>90</v>
      </c>
      <c r="BC16" s="350" t="s">
        <v>90</v>
      </c>
      <c r="BD16" s="362" t="s">
        <v>90</v>
      </c>
      <c r="BE16" s="363" t="s">
        <v>86</v>
      </c>
      <c r="BI16" s="364"/>
      <c r="BJ16" s="349" t="s">
        <v>87</v>
      </c>
      <c r="BK16" s="365"/>
      <c r="BL16" s="357" t="s">
        <v>89</v>
      </c>
      <c r="BM16" s="366" t="s">
        <v>90</v>
      </c>
      <c r="BN16" s="367" t="s">
        <v>86</v>
      </c>
      <c r="BO16" s="357" t="s">
        <v>89</v>
      </c>
      <c r="BP16" s="366" t="s">
        <v>90</v>
      </c>
      <c r="BQ16" s="367" t="s">
        <v>86</v>
      </c>
      <c r="BR16" s="357" t="s">
        <v>89</v>
      </c>
      <c r="BS16" s="366" t="s">
        <v>90</v>
      </c>
      <c r="BT16" s="367" t="s">
        <v>86</v>
      </c>
      <c r="BU16" s="357" t="s">
        <v>89</v>
      </c>
      <c r="BV16" s="366" t="s">
        <v>90</v>
      </c>
      <c r="BW16" s="367" t="s">
        <v>86</v>
      </c>
      <c r="BX16" s="357" t="s">
        <v>89</v>
      </c>
      <c r="BY16" s="366" t="s">
        <v>90</v>
      </c>
      <c r="BZ16" s="367" t="s">
        <v>86</v>
      </c>
      <c r="CA16" s="357" t="s">
        <v>89</v>
      </c>
      <c r="CB16" s="366" t="s">
        <v>90</v>
      </c>
      <c r="CC16" s="367" t="s">
        <v>86</v>
      </c>
      <c r="CD16" s="364" t="s">
        <v>90</v>
      </c>
      <c r="CF16" s="264" t="s">
        <v>0</v>
      </c>
      <c r="CG16" s="264" t="s">
        <v>0</v>
      </c>
      <c r="CH16" s="264" t="s">
        <v>0</v>
      </c>
      <c r="CI16" s="264" t="s">
        <v>0</v>
      </c>
      <c r="CJ16" s="264" t="s">
        <v>0</v>
      </c>
      <c r="CK16" s="264" t="s">
        <v>0</v>
      </c>
      <c r="CL16" s="264" t="s">
        <v>0</v>
      </c>
    </row>
    <row r="17" spans="1:90" ht="15" thickBot="1">
      <c r="A17" s="176" t="s">
        <v>91</v>
      </c>
      <c r="B17" s="368" t="s">
        <v>92</v>
      </c>
      <c r="C17" s="368" t="s">
        <v>93</v>
      </c>
      <c r="D17" s="368" t="s">
        <v>94</v>
      </c>
      <c r="E17" s="368" t="s">
        <v>95</v>
      </c>
      <c r="G17" s="176">
        <v>1</v>
      </c>
      <c r="H17" s="177">
        <v>44000</v>
      </c>
      <c r="I17" s="178">
        <v>1.2</v>
      </c>
      <c r="J17" s="179">
        <v>0.82</v>
      </c>
      <c r="K17" s="179">
        <v>0.879</v>
      </c>
      <c r="L17" s="179">
        <v>0.94</v>
      </c>
      <c r="M17" s="180">
        <v>18.5</v>
      </c>
      <c r="N17" s="181">
        <f>H17*I17/0.367/10000/J17/K17/L17</f>
        <v>21.234267163478385</v>
      </c>
      <c r="O17" s="182">
        <f t="shared" ref="O17" si="8">IFERROR(M17/K17,0)</f>
        <v>21.046643913538112</v>
      </c>
      <c r="Q17" s="176">
        <f t="shared" ref="Q17" si="9">24*365</f>
        <v>8760</v>
      </c>
      <c r="R17" s="369" t="s">
        <v>97</v>
      </c>
      <c r="T17" s="370">
        <v>1</v>
      </c>
      <c r="U17" s="371">
        <v>0.1</v>
      </c>
      <c r="V17" s="178">
        <f>$BE17*T17^2.8</f>
        <v>21.234267163478385</v>
      </c>
      <c r="W17" s="370">
        <v>0.75</v>
      </c>
      <c r="X17" s="371">
        <v>0.5</v>
      </c>
      <c r="Y17" s="372">
        <f>$BE17*W17^2.8</f>
        <v>9.4887458550377897</v>
      </c>
      <c r="Z17" s="373">
        <v>0.5</v>
      </c>
      <c r="AA17" s="371">
        <v>0.1</v>
      </c>
      <c r="AB17" s="372">
        <f>$BE17*Z17^2.8</f>
        <v>3.0489709700318981</v>
      </c>
      <c r="AC17" s="373">
        <v>0.25</v>
      </c>
      <c r="AD17" s="371">
        <v>0.3</v>
      </c>
      <c r="AE17" s="372">
        <f>$BE17*AC17^2.8</f>
        <v>0.43779349221366953</v>
      </c>
      <c r="AF17" s="374">
        <f t="shared" ref="AF17" si="10">U17+X17+AA17+AD17</f>
        <v>1</v>
      </c>
      <c r="AG17" s="279"/>
      <c r="AH17" s="375">
        <f t="shared" ref="AH17" si="11">G17*V17*U17*Q17</f>
        <v>18601.218035207068</v>
      </c>
      <c r="AI17" s="376">
        <f t="shared" ref="AI17" si="12">G17*Y17*X17*Q17</f>
        <v>41560.706845065521</v>
      </c>
      <c r="AJ17" s="376">
        <f t="shared" ref="AJ17" si="13">G17*AB17*AA17*Q17</f>
        <v>2670.8985697479429</v>
      </c>
      <c r="AK17" s="376">
        <f t="shared" ref="AK17" si="14">G17*AE17*AD17*Q17</f>
        <v>1150.5212975375234</v>
      </c>
      <c r="AL17" s="377">
        <f>AH17+AI17+AJ17+AK17</f>
        <v>63983.344747558061</v>
      </c>
      <c r="AN17" s="378" t="s">
        <v>92</v>
      </c>
      <c r="AO17" s="379" t="s">
        <v>93</v>
      </c>
      <c r="AP17" s="379" t="s">
        <v>98</v>
      </c>
      <c r="AQ17" s="379" t="s">
        <v>99</v>
      </c>
      <c r="AR17" s="379">
        <v>65</v>
      </c>
      <c r="AS17" s="379" t="s">
        <v>115</v>
      </c>
      <c r="AT17" s="379" t="s">
        <v>100</v>
      </c>
      <c r="AU17" s="379" t="s">
        <v>60</v>
      </c>
      <c r="AV17" s="379" t="s">
        <v>101</v>
      </c>
      <c r="AW17" s="380" t="s">
        <v>377</v>
      </c>
      <c r="AY17" s="378">
        <v>1</v>
      </c>
      <c r="AZ17" s="381">
        <v>44000</v>
      </c>
      <c r="BA17" s="381">
        <v>1.2</v>
      </c>
      <c r="BB17" s="382">
        <v>0.82</v>
      </c>
      <c r="BC17" s="382">
        <v>0.879</v>
      </c>
      <c r="BD17" s="383">
        <v>0.94</v>
      </c>
      <c r="BE17" s="384">
        <f>AZ17*BA17/0.367/10000/BB17/BC17/BD17</f>
        <v>21.234267163478385</v>
      </c>
      <c r="BI17" s="378" t="s">
        <v>92</v>
      </c>
      <c r="BJ17" s="378">
        <f t="shared" ref="BJ17" si="15">24*365</f>
        <v>8760</v>
      </c>
      <c r="BK17" s="385" t="s">
        <v>103</v>
      </c>
      <c r="BL17" s="386">
        <f>IFERROR(VLOOKUP(BI17,Standardprofile!$A$5:$N$49,2,FALSE),0)</f>
        <v>0</v>
      </c>
      <c r="BM17" s="387">
        <f>IFERROR(VLOOKUP(BI17,Standardprofile!$A$5:$N$49,9,FALSE),0)</f>
        <v>0</v>
      </c>
      <c r="BN17" s="388">
        <f>$BE17*BL17^2.8</f>
        <v>0</v>
      </c>
      <c r="BO17" s="386">
        <f>IFERROR(VLOOKUP(BI17,Standardprofile!$A$5:$N$49,3,FALSE),0)</f>
        <v>0</v>
      </c>
      <c r="BP17" s="387">
        <f>IFERROR(VLOOKUP(BI17,Standardprofile!$A$5:$N$49,10,FALSE),0)</f>
        <v>0</v>
      </c>
      <c r="BQ17" s="388">
        <f>$BE17*BO17^2.8</f>
        <v>0</v>
      </c>
      <c r="BR17" s="386">
        <f>IFERROR(VLOOKUP(BI17,Standardprofile!$A$5:$N$49,4,FALSE),0)</f>
        <v>0</v>
      </c>
      <c r="BS17" s="387">
        <f>IFERROR(VLOOKUP(BI17,Standardprofile!$A$5:$N$49,11,FALSE),0)</f>
        <v>0</v>
      </c>
      <c r="BT17" s="388">
        <f>$BE17*BR17^2.8</f>
        <v>0</v>
      </c>
      <c r="BU17" s="386">
        <f>IFERROR(VLOOKUP(BI17,Standardprofile!$A$5:$N$49,5,FALSE),0)</f>
        <v>0</v>
      </c>
      <c r="BV17" s="387">
        <f>IFERROR(VLOOKUP(BI17,Standardprofile!$A$5:$N$49,12,FALSE),0)</f>
        <v>0</v>
      </c>
      <c r="BW17" s="388">
        <f>$BE17*BU17^2.8</f>
        <v>0</v>
      </c>
      <c r="BX17" s="386">
        <f>IFERROR(VLOOKUP(BI17,Standardprofile!$A$5:$N$49,6,FALSE),0)</f>
        <v>0</v>
      </c>
      <c r="BY17" s="387">
        <f>IFERROR(VLOOKUP(BI17,Standardprofile!$A$5:$N$49,13,FALSE),0)</f>
        <v>0</v>
      </c>
      <c r="BZ17" s="388">
        <f>$BE17*BX17^2.8</f>
        <v>0</v>
      </c>
      <c r="CA17" s="386">
        <f>IFERROR(VLOOKUP(BI17,Standardprofile!$A$5:$N$49,7,FALSE),0)</f>
        <v>0</v>
      </c>
      <c r="CB17" s="387">
        <f>IFERROR(VLOOKUP(BI17,Standardprofile!$A$5:$N$49,14,FALSE),0)</f>
        <v>0</v>
      </c>
      <c r="CC17" s="388"/>
      <c r="CD17" s="389">
        <f>BM17+BP17+BS17+BV17+BY17+CB17</f>
        <v>0</v>
      </c>
      <c r="CF17" s="268">
        <f>AY17*BN17*BM17*BJ17</f>
        <v>0</v>
      </c>
      <c r="CG17" s="268">
        <f>AY17*BQ17*BP17*BJ17</f>
        <v>0</v>
      </c>
      <c r="CH17" s="268">
        <f>AY17*BT17*BS17*BJ17</f>
        <v>0</v>
      </c>
      <c r="CI17" s="268">
        <f>AY17*BW17*BV17*BJ17</f>
        <v>0</v>
      </c>
      <c r="CJ17" s="268"/>
      <c r="CK17" s="268"/>
      <c r="CL17" s="290">
        <f>CF17+CG17+CH17+CI17</f>
        <v>0</v>
      </c>
    </row>
    <row r="18" spans="1:90">
      <c r="A18" s="390">
        <v>1</v>
      </c>
      <c r="B18" s="184"/>
      <c r="C18" s="184"/>
      <c r="D18" s="184"/>
      <c r="E18" s="184"/>
      <c r="G18" s="183"/>
      <c r="H18" s="184"/>
      <c r="I18" s="184"/>
      <c r="J18" s="185"/>
      <c r="K18" s="185"/>
      <c r="L18" s="185"/>
      <c r="M18" s="184"/>
      <c r="N18" s="186">
        <f>IFERROR(H18*I18/0.36/10000/J18/K18/L18,0)</f>
        <v>0</v>
      </c>
      <c r="O18" s="187">
        <f>IFERROR(M18/K18,0)</f>
        <v>0</v>
      </c>
      <c r="Q18" s="183"/>
      <c r="R18" s="391"/>
      <c r="T18" s="392"/>
      <c r="U18" s="393"/>
      <c r="V18" s="394">
        <f>IF($N18=0,$O18*0.8*T18^2.8,$N18*T18^2.8)</f>
        <v>0</v>
      </c>
      <c r="W18" s="393"/>
      <c r="X18" s="393"/>
      <c r="Y18" s="394">
        <f>IF($N18=0,$O18*0.8*W18^2.8,$N18*W18^2.8)</f>
        <v>0</v>
      </c>
      <c r="Z18" s="393"/>
      <c r="AA18" s="393"/>
      <c r="AB18" s="394">
        <f>IF($N18=0,$O18*0.8*Z18^2.8,$N18*Z18^2.8)</f>
        <v>0</v>
      </c>
      <c r="AC18" s="393"/>
      <c r="AD18" s="393"/>
      <c r="AE18" s="394">
        <f>IF($N18=0,$O18*0.8*AC18^2.8,$N18*AC18^2.8)</f>
        <v>0</v>
      </c>
      <c r="AF18" s="395">
        <f t="shared" ref="AF18:AF37" si="16">U18+X18+AA18+AD18</f>
        <v>0</v>
      </c>
      <c r="AG18" s="396"/>
      <c r="AH18" s="397">
        <f>G18*V18*U18*Q18</f>
        <v>0</v>
      </c>
      <c r="AI18" s="398">
        <f t="shared" ref="AI18:AI37" si="17">G18*Y18*X18*Q18</f>
        <v>0</v>
      </c>
      <c r="AJ18" s="398">
        <f t="shared" ref="AJ18:AJ37" si="18">G18*AB18*AA18*Q18</f>
        <v>0</v>
      </c>
      <c r="AK18" s="398">
        <f t="shared" ref="AK18:AK37" si="19">G18*AE18*AD18*Q18</f>
        <v>0</v>
      </c>
      <c r="AL18" s="399">
        <f>AH18+AI18+AJ18+AK18</f>
        <v>0</v>
      </c>
      <c r="AN18" s="400"/>
      <c r="AO18" s="216"/>
      <c r="AP18" s="216"/>
      <c r="AQ18" s="216"/>
      <c r="AR18" s="216"/>
      <c r="AS18" s="216"/>
      <c r="AT18" s="216"/>
      <c r="AU18" s="216"/>
      <c r="AV18" s="216"/>
      <c r="AW18" s="401"/>
      <c r="AY18" s="402"/>
      <c r="AZ18" s="403"/>
      <c r="BA18" s="404"/>
      <c r="BB18" s="393"/>
      <c r="BC18" s="393"/>
      <c r="BD18" s="405"/>
      <c r="BE18" s="406">
        <f>IFERROR(AZ18*BA18/0.36/10000/BB18/BC18/BD18,0)</f>
        <v>0</v>
      </c>
      <c r="BI18" s="407"/>
      <c r="BJ18" s="400">
        <f>IF(BI18=Standardprofile!$A$3,Dropdowns!$G$5,8760)</f>
        <v>8760</v>
      </c>
      <c r="BK18" s="408"/>
      <c r="BL18" s="409">
        <f>IFERROR(VLOOKUP(BI18,Standardprofile!$A$3:$N$49,2,FALSE),0)</f>
        <v>0</v>
      </c>
      <c r="BM18" s="410">
        <f>IFERROR(VLOOKUP(BI18,Standardprofile!$A$3:$N$49,9,FALSE),0)</f>
        <v>0</v>
      </c>
      <c r="BN18" s="411">
        <f>IFERROR($BE18*BL18^2.8,0)</f>
        <v>0</v>
      </c>
      <c r="BO18" s="409">
        <f>IFERROR(VLOOKUP(BI18,Standardprofile!$A$3:$N$49,3,FALSE),0)</f>
        <v>0</v>
      </c>
      <c r="BP18" s="410">
        <f>IFERROR(VLOOKUP(BI18,Standardprofile!$A$3:$N$49,10,FALSE),0)</f>
        <v>0</v>
      </c>
      <c r="BQ18" s="411">
        <f t="shared" ref="BQ18:BQ37" si="20">IFERROR($BE18*BO18^2.8,0)</f>
        <v>0</v>
      </c>
      <c r="BR18" s="409">
        <f>IFERROR(VLOOKUP(BI18,Standardprofile!$A$3:$N$49,4,FALSE),0)</f>
        <v>0</v>
      </c>
      <c r="BS18" s="410">
        <f>IFERROR(VLOOKUP(BI18,Standardprofile!$A$3:$N$49,11,FALSE),0)</f>
        <v>0</v>
      </c>
      <c r="BT18" s="411">
        <f t="shared" ref="BT18:BT37" si="21">IFERROR($BE18*BR18^2.8,0)</f>
        <v>0</v>
      </c>
      <c r="BU18" s="412">
        <f>IFERROR(VLOOKUP(BI18,Standardprofile!$A$3:$N$49,5,FALSE),0)</f>
        <v>0</v>
      </c>
      <c r="BV18" s="413">
        <f>IFERROR(VLOOKUP(BI18,Standardprofile!$A$3:$N$49,12,FALSE),0)</f>
        <v>0</v>
      </c>
      <c r="BW18" s="411">
        <f t="shared" ref="BW18:BW37" si="22">IFERROR($BE18*BU18^2.8,0)</f>
        <v>0</v>
      </c>
      <c r="BX18" s="409">
        <f>IFERROR(VLOOKUP(BI18,Standardprofile!$A$3:$N$49,6,FALSE),0)</f>
        <v>0</v>
      </c>
      <c r="BY18" s="410">
        <f>IFERROR(VLOOKUP(BI18,Standardprofile!$A$3:$N$49,13,FALSE),0)</f>
        <v>0</v>
      </c>
      <c r="BZ18" s="411">
        <f t="shared" ref="BZ18:BZ37" si="23">IFERROR($BE18*BX18^2.8,0)</f>
        <v>0</v>
      </c>
      <c r="CA18" s="409">
        <f>IFERROR(VLOOKUP(BI18,Standardprofile!$A$3:$N$49,7,FALSE),0)</f>
        <v>0</v>
      </c>
      <c r="CB18" s="410">
        <f>IFERROR(VLOOKUP(BI18,Standardprofile!$A$3:$N$49,14,FALSE),0)</f>
        <v>0</v>
      </c>
      <c r="CC18" s="411">
        <f t="shared" ref="CC18:CC37" si="24">IFERROR($BE18*CA18^2.8,0)</f>
        <v>0</v>
      </c>
      <c r="CD18" s="414">
        <f>SUM(BM18,BP18,BS18,BV18,BY18,CB18)</f>
        <v>0</v>
      </c>
      <c r="CE18" s="396"/>
      <c r="CF18" s="415">
        <f>IFERROR(AY18*BN18*BM18*BJ18,0)</f>
        <v>0</v>
      </c>
      <c r="CG18" s="415">
        <f t="shared" ref="CG18:CG37" si="25">IFERROR(AY18*BQ18*BP18*BJ18,0)</f>
        <v>0</v>
      </c>
      <c r="CH18" s="415">
        <f t="shared" ref="CH18:CH37" si="26">IFERROR(AY18*BT18*BS18*BJ18,0)</f>
        <v>0</v>
      </c>
      <c r="CI18" s="415">
        <f t="shared" ref="CI18:CI37" si="27">IFERROR($AY18*BW18*BV18*$BJ18,0)</f>
        <v>0</v>
      </c>
      <c r="CJ18" s="415">
        <f t="shared" ref="CJ18:CJ37" si="28">IFERROR($AY18*BZ18*BY18*$BJ18,0)</f>
        <v>0</v>
      </c>
      <c r="CK18" s="415">
        <f t="shared" ref="CK18:CK37" si="29">IFERROR($AY18*CC18*CB18*$BJ18,0)</f>
        <v>0</v>
      </c>
      <c r="CL18" s="416">
        <f>SUM(CF18:CK18)</f>
        <v>0</v>
      </c>
    </row>
    <row r="19" spans="1:90">
      <c r="A19" s="183">
        <v>2</v>
      </c>
      <c r="B19" s="184"/>
      <c r="C19" s="184"/>
      <c r="D19" s="184"/>
      <c r="E19" s="184"/>
      <c r="G19" s="183"/>
      <c r="H19" s="184"/>
      <c r="I19" s="184"/>
      <c r="J19" s="185"/>
      <c r="K19" s="185"/>
      <c r="L19" s="185"/>
      <c r="M19" s="184"/>
      <c r="N19" s="186">
        <f t="shared" ref="N19:N36" si="30">IFERROR(H19*I19/0.36/10000/J19/K19/L19,0)</f>
        <v>0</v>
      </c>
      <c r="O19" s="188">
        <f t="shared" ref="O19:O37" si="31">IFERROR(M19/K19,0)</f>
        <v>0</v>
      </c>
      <c r="Q19" s="183"/>
      <c r="R19" s="391"/>
      <c r="T19" s="392"/>
      <c r="U19" s="393"/>
      <c r="V19" s="394">
        <f>IF($N19=0,$O19*0.8*T19^2.8,$N19*T19^2.8)</f>
        <v>0</v>
      </c>
      <c r="W19" s="393"/>
      <c r="X19" s="393"/>
      <c r="Y19" s="394">
        <f t="shared" ref="Y19:Y37" si="32">IF($N19=0,$O19*0.8*W19^2.8,$N19*W19^2.8)</f>
        <v>0</v>
      </c>
      <c r="Z19" s="393"/>
      <c r="AA19" s="393"/>
      <c r="AB19" s="394">
        <f t="shared" ref="AB19:AB37" si="33">IF($N19=0,$O19*0.8*Z19^2.8,$N19*Z19^2.8)</f>
        <v>0</v>
      </c>
      <c r="AC19" s="393"/>
      <c r="AD19" s="393"/>
      <c r="AE19" s="394">
        <f t="shared" ref="AE19:AE37" si="34">IF($N19=0,$O19*0.8*AC19^2.8,$N19*AC19^2.8)</f>
        <v>0</v>
      </c>
      <c r="AF19" s="417">
        <f t="shared" si="16"/>
        <v>0</v>
      </c>
      <c r="AG19" s="396"/>
      <c r="AH19" s="397">
        <f t="shared" ref="AH19:AH37" si="35">G19*V19*U19*Q19</f>
        <v>0</v>
      </c>
      <c r="AI19" s="398">
        <f t="shared" si="17"/>
        <v>0</v>
      </c>
      <c r="AJ19" s="398">
        <f t="shared" si="18"/>
        <v>0</v>
      </c>
      <c r="AK19" s="398">
        <f t="shared" si="19"/>
        <v>0</v>
      </c>
      <c r="AL19" s="399">
        <f t="shared" ref="AL19:AL30" si="36">AH19+AI19+AJ19+AK19</f>
        <v>0</v>
      </c>
      <c r="AN19" s="402"/>
      <c r="AO19" s="418"/>
      <c r="AP19" s="418"/>
      <c r="AQ19" s="418"/>
      <c r="AR19" s="418"/>
      <c r="AS19" s="418"/>
      <c r="AT19" s="216"/>
      <c r="AU19" s="418"/>
      <c r="AV19" s="418"/>
      <c r="AW19" s="419"/>
      <c r="AY19" s="402"/>
      <c r="AZ19" s="420"/>
      <c r="BA19" s="421"/>
      <c r="BB19" s="422"/>
      <c r="BC19" s="422"/>
      <c r="BD19" s="423"/>
      <c r="BE19" s="406">
        <f t="shared" ref="BE19:BE36" si="37">IFERROR(AZ19*BA19/0.36/10000/BB19/BC19/BD19,0)</f>
        <v>0</v>
      </c>
      <c r="BI19" s="407"/>
      <c r="BJ19" s="400">
        <f>IF(BI19=Standardprofile!$A$3,Dropdowns!$G$5,8760)</f>
        <v>8760</v>
      </c>
      <c r="BK19" s="208"/>
      <c r="BL19" s="412">
        <f>IFERROR(VLOOKUP(BI19,Standardprofile!$A$3:$N$49,2,FALSE),0)</f>
        <v>0</v>
      </c>
      <c r="BM19" s="413">
        <f>IFERROR(VLOOKUP(BI19,Standardprofile!$A$3:$N$49,9,FALSE),0)</f>
        <v>0</v>
      </c>
      <c r="BN19" s="424">
        <f t="shared" ref="BN19:BN37" si="38">IFERROR($BE19*BL19^2.8,0)</f>
        <v>0</v>
      </c>
      <c r="BO19" s="412">
        <f>IFERROR(VLOOKUP(BI19,Standardprofile!$A$3:$N$49,3,FALSE),0)</f>
        <v>0</v>
      </c>
      <c r="BP19" s="413">
        <f>IFERROR(VLOOKUP(BI19,Standardprofile!$A$3:$N$49,10,FALSE),0)</f>
        <v>0</v>
      </c>
      <c r="BQ19" s="424">
        <f t="shared" si="20"/>
        <v>0</v>
      </c>
      <c r="BR19" s="412">
        <f>IFERROR(VLOOKUP(BI19,Standardprofile!$A$3:$N$49,4,FALSE),0)</f>
        <v>0</v>
      </c>
      <c r="BS19" s="413">
        <f>IFERROR(VLOOKUP(BI19,Standardprofile!$A$3:$N$49,11,FALSE),0)</f>
        <v>0</v>
      </c>
      <c r="BT19" s="424">
        <f t="shared" si="21"/>
        <v>0</v>
      </c>
      <c r="BU19" s="412">
        <f>IFERROR(VLOOKUP(BI19,Standardprofile!$A$3:$N$49,5,FALSE),0)</f>
        <v>0</v>
      </c>
      <c r="BV19" s="413">
        <f>IFERROR(VLOOKUP(BI19,Standardprofile!$A$3:$N$49,12,FALSE),0)</f>
        <v>0</v>
      </c>
      <c r="BW19" s="424">
        <f t="shared" si="22"/>
        <v>0</v>
      </c>
      <c r="BX19" s="412">
        <f>IFERROR(VLOOKUP(BI19,Standardprofile!$A$3:$N$49,6,FALSE),0)</f>
        <v>0</v>
      </c>
      <c r="BY19" s="413">
        <f>IFERROR(VLOOKUP(BI19,Standardprofile!$A$3:$N$49,13,FALSE),0)</f>
        <v>0</v>
      </c>
      <c r="BZ19" s="424">
        <f t="shared" si="23"/>
        <v>0</v>
      </c>
      <c r="CA19" s="412">
        <f>IFERROR(VLOOKUP(BI19,Standardprofile!$A$3:$N$49,7,FALSE),0)</f>
        <v>0</v>
      </c>
      <c r="CB19" s="413">
        <f>IFERROR(VLOOKUP(BI19,Standardprofile!$A$3:$N$49,14,FALSE),0)</f>
        <v>0</v>
      </c>
      <c r="CC19" s="424">
        <f t="shared" si="24"/>
        <v>0</v>
      </c>
      <c r="CD19" s="425">
        <f t="shared" ref="CD19:CD37" si="39">SUM(BM19,BP19,BS19,BV19,BY19,CB19)</f>
        <v>0</v>
      </c>
      <c r="CE19" s="396"/>
      <c r="CF19" s="426">
        <f t="shared" ref="CF19:CF37" si="40">IFERROR(AY19*BN19*BM19*BJ19,0)</f>
        <v>0</v>
      </c>
      <c r="CG19" s="426">
        <f t="shared" si="25"/>
        <v>0</v>
      </c>
      <c r="CH19" s="426">
        <f t="shared" si="26"/>
        <v>0</v>
      </c>
      <c r="CI19" s="426">
        <f t="shared" si="27"/>
        <v>0</v>
      </c>
      <c r="CJ19" s="426">
        <f t="shared" si="28"/>
        <v>0</v>
      </c>
      <c r="CK19" s="426">
        <f t="shared" si="29"/>
        <v>0</v>
      </c>
      <c r="CL19" s="427">
        <f t="shared" ref="CL19:CL37" si="41">SUM(CF19:CK19)</f>
        <v>0</v>
      </c>
    </row>
    <row r="20" spans="1:90">
      <c r="A20" s="183">
        <v>3</v>
      </c>
      <c r="B20" s="184"/>
      <c r="C20" s="184"/>
      <c r="D20" s="184"/>
      <c r="E20" s="184"/>
      <c r="G20" s="183"/>
      <c r="H20" s="184"/>
      <c r="I20" s="184"/>
      <c r="J20" s="185"/>
      <c r="K20" s="185"/>
      <c r="L20" s="185"/>
      <c r="M20" s="184"/>
      <c r="N20" s="186">
        <f t="shared" si="30"/>
        <v>0</v>
      </c>
      <c r="O20" s="188">
        <f t="shared" si="31"/>
        <v>0</v>
      </c>
      <c r="Q20" s="183"/>
      <c r="R20" s="391"/>
      <c r="T20" s="392"/>
      <c r="U20" s="393"/>
      <c r="V20" s="394">
        <f t="shared" ref="V20:V37" si="42">IF($N20=0,$O20*0.8*T20^2.8,$N20*T20^2.8)</f>
        <v>0</v>
      </c>
      <c r="W20" s="393"/>
      <c r="X20" s="393"/>
      <c r="Y20" s="394">
        <f t="shared" si="32"/>
        <v>0</v>
      </c>
      <c r="Z20" s="393"/>
      <c r="AA20" s="393"/>
      <c r="AB20" s="394">
        <f t="shared" si="33"/>
        <v>0</v>
      </c>
      <c r="AC20" s="393"/>
      <c r="AD20" s="393"/>
      <c r="AE20" s="394">
        <f t="shared" si="34"/>
        <v>0</v>
      </c>
      <c r="AF20" s="417">
        <f t="shared" si="16"/>
        <v>0</v>
      </c>
      <c r="AG20" s="396"/>
      <c r="AH20" s="397">
        <f t="shared" si="35"/>
        <v>0</v>
      </c>
      <c r="AI20" s="398">
        <f t="shared" si="17"/>
        <v>0</v>
      </c>
      <c r="AJ20" s="398">
        <f t="shared" si="18"/>
        <v>0</v>
      </c>
      <c r="AK20" s="398">
        <f t="shared" si="19"/>
        <v>0</v>
      </c>
      <c r="AL20" s="399">
        <f t="shared" si="36"/>
        <v>0</v>
      </c>
      <c r="AN20" s="402"/>
      <c r="AO20" s="418"/>
      <c r="AP20" s="418"/>
      <c r="AQ20" s="418"/>
      <c r="AR20" s="418"/>
      <c r="AS20" s="418"/>
      <c r="AT20" s="216"/>
      <c r="AU20" s="418"/>
      <c r="AV20" s="418"/>
      <c r="AW20" s="419"/>
      <c r="AY20" s="402"/>
      <c r="AZ20" s="420"/>
      <c r="BA20" s="421"/>
      <c r="BB20" s="422"/>
      <c r="BC20" s="422"/>
      <c r="BD20" s="423"/>
      <c r="BE20" s="406">
        <f t="shared" si="37"/>
        <v>0</v>
      </c>
      <c r="BI20" s="428"/>
      <c r="BJ20" s="400">
        <f>IF(BI20=Standardprofile!$A$3,Dropdowns!$G$5,8760)</f>
        <v>8760</v>
      </c>
      <c r="BK20" s="208"/>
      <c r="BL20" s="412">
        <f>IFERROR(VLOOKUP(BI20,Standardprofile!$A$3:$N$49,2,FALSE),0)</f>
        <v>0</v>
      </c>
      <c r="BM20" s="413">
        <f>IFERROR(VLOOKUP(BI20,Standardprofile!$A$3:$N$49,9,FALSE),0)</f>
        <v>0</v>
      </c>
      <c r="BN20" s="424">
        <f t="shared" si="38"/>
        <v>0</v>
      </c>
      <c r="BO20" s="412">
        <f>IFERROR(VLOOKUP(BI20,Standardprofile!$A$3:$N$49,3,FALSE),0)</f>
        <v>0</v>
      </c>
      <c r="BP20" s="413">
        <f>IFERROR(VLOOKUP(BI20,Standardprofile!$A$3:$N$49,10,FALSE),0)</f>
        <v>0</v>
      </c>
      <c r="BQ20" s="424">
        <f t="shared" si="20"/>
        <v>0</v>
      </c>
      <c r="BR20" s="412">
        <f>IFERROR(VLOOKUP(BI20,Standardprofile!$A$3:$N$49,4,FALSE),0)</f>
        <v>0</v>
      </c>
      <c r="BS20" s="413">
        <f>IFERROR(VLOOKUP(BI20,Standardprofile!$A$3:$N$49,11,FALSE),0)</f>
        <v>0</v>
      </c>
      <c r="BT20" s="424">
        <f t="shared" si="21"/>
        <v>0</v>
      </c>
      <c r="BU20" s="412">
        <f>IFERROR(VLOOKUP(BI20,Standardprofile!$A$3:$N$49,5,FALSE),0)</f>
        <v>0</v>
      </c>
      <c r="BV20" s="413">
        <f>IFERROR(VLOOKUP(BI20,Standardprofile!$A$3:$N$49,12,FALSE),0)</f>
        <v>0</v>
      </c>
      <c r="BW20" s="424">
        <f t="shared" si="22"/>
        <v>0</v>
      </c>
      <c r="BX20" s="412">
        <f>IFERROR(VLOOKUP(BI20,Standardprofile!$A$3:$N$49,6,FALSE),0)</f>
        <v>0</v>
      </c>
      <c r="BY20" s="413">
        <f>IFERROR(VLOOKUP(BI20,Standardprofile!$A$3:$N$49,13,FALSE),0)</f>
        <v>0</v>
      </c>
      <c r="BZ20" s="424">
        <f t="shared" si="23"/>
        <v>0</v>
      </c>
      <c r="CA20" s="412">
        <f>IFERROR(VLOOKUP(BI20,Standardprofile!$A$3:$N$49,7,FALSE),0)</f>
        <v>0</v>
      </c>
      <c r="CB20" s="413">
        <f>IFERROR(VLOOKUP(BI20,Standardprofile!$A$3:$N$49,14,FALSE),0)</f>
        <v>0</v>
      </c>
      <c r="CC20" s="424">
        <f t="shared" si="24"/>
        <v>0</v>
      </c>
      <c r="CD20" s="425">
        <f t="shared" si="39"/>
        <v>0</v>
      </c>
      <c r="CE20" s="396"/>
      <c r="CF20" s="426">
        <f t="shared" si="40"/>
        <v>0</v>
      </c>
      <c r="CG20" s="426">
        <f t="shared" si="25"/>
        <v>0</v>
      </c>
      <c r="CH20" s="426">
        <f t="shared" si="26"/>
        <v>0</v>
      </c>
      <c r="CI20" s="426">
        <f t="shared" si="27"/>
        <v>0</v>
      </c>
      <c r="CJ20" s="426">
        <f t="shared" si="28"/>
        <v>0</v>
      </c>
      <c r="CK20" s="426">
        <f t="shared" si="29"/>
        <v>0</v>
      </c>
      <c r="CL20" s="427">
        <f t="shared" si="41"/>
        <v>0</v>
      </c>
    </row>
    <row r="21" spans="1:90">
      <c r="A21" s="183">
        <v>4</v>
      </c>
      <c r="B21" s="184"/>
      <c r="C21" s="184"/>
      <c r="D21" s="184"/>
      <c r="E21" s="184"/>
      <c r="G21" s="183"/>
      <c r="H21" s="184"/>
      <c r="I21" s="184"/>
      <c r="J21" s="185"/>
      <c r="K21" s="185"/>
      <c r="L21" s="185"/>
      <c r="M21" s="184"/>
      <c r="N21" s="186">
        <f t="shared" si="30"/>
        <v>0</v>
      </c>
      <c r="O21" s="188">
        <f t="shared" si="31"/>
        <v>0</v>
      </c>
      <c r="Q21" s="183"/>
      <c r="R21" s="391"/>
      <c r="T21" s="392"/>
      <c r="U21" s="393"/>
      <c r="V21" s="394">
        <f t="shared" si="42"/>
        <v>0</v>
      </c>
      <c r="W21" s="393"/>
      <c r="X21" s="393"/>
      <c r="Y21" s="394">
        <f t="shared" si="32"/>
        <v>0</v>
      </c>
      <c r="Z21" s="393"/>
      <c r="AA21" s="393"/>
      <c r="AB21" s="394">
        <f t="shared" si="33"/>
        <v>0</v>
      </c>
      <c r="AC21" s="393"/>
      <c r="AD21" s="393"/>
      <c r="AE21" s="394">
        <f t="shared" si="34"/>
        <v>0</v>
      </c>
      <c r="AF21" s="417">
        <f t="shared" si="16"/>
        <v>0</v>
      </c>
      <c r="AG21" s="396"/>
      <c r="AH21" s="397">
        <f t="shared" si="35"/>
        <v>0</v>
      </c>
      <c r="AI21" s="398">
        <f t="shared" si="17"/>
        <v>0</v>
      </c>
      <c r="AJ21" s="398">
        <f t="shared" si="18"/>
        <v>0</v>
      </c>
      <c r="AK21" s="398">
        <f t="shared" si="19"/>
        <v>0</v>
      </c>
      <c r="AL21" s="399">
        <f t="shared" si="36"/>
        <v>0</v>
      </c>
      <c r="AN21" s="402"/>
      <c r="AO21" s="418"/>
      <c r="AP21" s="418"/>
      <c r="AQ21" s="418"/>
      <c r="AR21" s="418"/>
      <c r="AS21" s="418"/>
      <c r="AT21" s="216"/>
      <c r="AU21" s="418"/>
      <c r="AV21" s="418"/>
      <c r="AW21" s="419"/>
      <c r="AY21" s="402"/>
      <c r="AZ21" s="420"/>
      <c r="BA21" s="421"/>
      <c r="BB21" s="422"/>
      <c r="BC21" s="422"/>
      <c r="BD21" s="423"/>
      <c r="BE21" s="406">
        <f t="shared" si="37"/>
        <v>0</v>
      </c>
      <c r="BI21" s="428"/>
      <c r="BJ21" s="400">
        <f>IF(BI21=Standardprofile!$A$3,Dropdowns!$G$5,8760)</f>
        <v>8760</v>
      </c>
      <c r="BK21" s="208"/>
      <c r="BL21" s="412">
        <f>IFERROR(VLOOKUP(BI21,Standardprofile!$A$3:$N$49,2,FALSE),0)</f>
        <v>0</v>
      </c>
      <c r="BM21" s="413">
        <f>IFERROR(VLOOKUP(BI21,Standardprofile!$A$3:$N$49,9,FALSE),0)</f>
        <v>0</v>
      </c>
      <c r="BN21" s="424">
        <f t="shared" si="38"/>
        <v>0</v>
      </c>
      <c r="BO21" s="412">
        <f>IFERROR(VLOOKUP(BI21,Standardprofile!$A$3:$N$49,3,FALSE),0)</f>
        <v>0</v>
      </c>
      <c r="BP21" s="413">
        <f>IFERROR(VLOOKUP(BI21,Standardprofile!$A$3:$N$49,10,FALSE),0)</f>
        <v>0</v>
      </c>
      <c r="BQ21" s="424">
        <f t="shared" si="20"/>
        <v>0</v>
      </c>
      <c r="BR21" s="412">
        <f>IFERROR(VLOOKUP(BI21,Standardprofile!$A$3:$N$49,4,FALSE),0)</f>
        <v>0</v>
      </c>
      <c r="BS21" s="413">
        <f>IFERROR(VLOOKUP(BI21,Standardprofile!$A$3:$N$49,11,FALSE),0)</f>
        <v>0</v>
      </c>
      <c r="BT21" s="424">
        <f t="shared" si="21"/>
        <v>0</v>
      </c>
      <c r="BU21" s="412">
        <f>IFERROR(VLOOKUP(BI21,Standardprofile!$A$3:$N$49,5,FALSE),0)</f>
        <v>0</v>
      </c>
      <c r="BV21" s="413">
        <f>IFERROR(VLOOKUP(BI21,Standardprofile!$A$3:$N$49,12,FALSE),0)</f>
        <v>0</v>
      </c>
      <c r="BW21" s="424">
        <f t="shared" si="22"/>
        <v>0</v>
      </c>
      <c r="BX21" s="412">
        <f>IFERROR(VLOOKUP(BI21,Standardprofile!$A$3:$N$49,6,FALSE),0)</f>
        <v>0</v>
      </c>
      <c r="BY21" s="413">
        <f>IFERROR(VLOOKUP(BI21,Standardprofile!$A$3:$N$49,13,FALSE),0)</f>
        <v>0</v>
      </c>
      <c r="BZ21" s="424">
        <f t="shared" si="23"/>
        <v>0</v>
      </c>
      <c r="CA21" s="412">
        <f>IFERROR(VLOOKUP(BI21,Standardprofile!$A$3:$N$49,7,FALSE),0)</f>
        <v>0</v>
      </c>
      <c r="CB21" s="413">
        <f>IFERROR(VLOOKUP(BI21,Standardprofile!$A$3:$N$49,14,FALSE),0)</f>
        <v>0</v>
      </c>
      <c r="CC21" s="424">
        <f t="shared" si="24"/>
        <v>0</v>
      </c>
      <c r="CD21" s="425">
        <f t="shared" si="39"/>
        <v>0</v>
      </c>
      <c r="CE21" s="396"/>
      <c r="CF21" s="426">
        <f t="shared" si="40"/>
        <v>0</v>
      </c>
      <c r="CG21" s="426">
        <f t="shared" si="25"/>
        <v>0</v>
      </c>
      <c r="CH21" s="426">
        <f t="shared" si="26"/>
        <v>0</v>
      </c>
      <c r="CI21" s="426">
        <f t="shared" si="27"/>
        <v>0</v>
      </c>
      <c r="CJ21" s="426">
        <f t="shared" si="28"/>
        <v>0</v>
      </c>
      <c r="CK21" s="426">
        <f t="shared" si="29"/>
        <v>0</v>
      </c>
      <c r="CL21" s="427">
        <f t="shared" si="41"/>
        <v>0</v>
      </c>
    </row>
    <row r="22" spans="1:90">
      <c r="A22" s="183">
        <v>5</v>
      </c>
      <c r="B22" s="184"/>
      <c r="C22" s="184"/>
      <c r="D22" s="184"/>
      <c r="E22" s="184"/>
      <c r="G22" s="183"/>
      <c r="H22" s="184"/>
      <c r="I22" s="184"/>
      <c r="J22" s="185"/>
      <c r="K22" s="185"/>
      <c r="L22" s="185"/>
      <c r="M22" s="184"/>
      <c r="N22" s="186">
        <f t="shared" si="30"/>
        <v>0</v>
      </c>
      <c r="O22" s="188">
        <f t="shared" si="31"/>
        <v>0</v>
      </c>
      <c r="Q22" s="183"/>
      <c r="R22" s="391"/>
      <c r="T22" s="392"/>
      <c r="U22" s="393"/>
      <c r="V22" s="394">
        <f t="shared" si="42"/>
        <v>0</v>
      </c>
      <c r="W22" s="393"/>
      <c r="X22" s="393"/>
      <c r="Y22" s="394">
        <f t="shared" si="32"/>
        <v>0</v>
      </c>
      <c r="Z22" s="393"/>
      <c r="AA22" s="393"/>
      <c r="AB22" s="394">
        <f t="shared" si="33"/>
        <v>0</v>
      </c>
      <c r="AC22" s="393"/>
      <c r="AD22" s="393"/>
      <c r="AE22" s="394">
        <f t="shared" si="34"/>
        <v>0</v>
      </c>
      <c r="AF22" s="417">
        <f t="shared" si="16"/>
        <v>0</v>
      </c>
      <c r="AG22" s="396"/>
      <c r="AH22" s="397">
        <f t="shared" si="35"/>
        <v>0</v>
      </c>
      <c r="AI22" s="398">
        <f t="shared" si="17"/>
        <v>0</v>
      </c>
      <c r="AJ22" s="398">
        <f t="shared" si="18"/>
        <v>0</v>
      </c>
      <c r="AK22" s="398">
        <f t="shared" si="19"/>
        <v>0</v>
      </c>
      <c r="AL22" s="399">
        <f t="shared" si="36"/>
        <v>0</v>
      </c>
      <c r="AN22" s="402"/>
      <c r="AO22" s="418"/>
      <c r="AP22" s="418"/>
      <c r="AQ22" s="418"/>
      <c r="AR22" s="418"/>
      <c r="AS22" s="418"/>
      <c r="AT22" s="216"/>
      <c r="AU22" s="418"/>
      <c r="AV22" s="418"/>
      <c r="AW22" s="419"/>
      <c r="AY22" s="402"/>
      <c r="AZ22" s="420"/>
      <c r="BA22" s="421"/>
      <c r="BB22" s="422"/>
      <c r="BC22" s="422"/>
      <c r="BD22" s="423"/>
      <c r="BE22" s="406">
        <f t="shared" si="37"/>
        <v>0</v>
      </c>
      <c r="BI22" s="428"/>
      <c r="BJ22" s="400">
        <f>IF(BI22=Standardprofile!$A$3,Dropdowns!$G$5,8760)</f>
        <v>8760</v>
      </c>
      <c r="BK22" s="208"/>
      <c r="BL22" s="412">
        <f>IFERROR(VLOOKUP(BI22,Standardprofile!$A$3:$N$49,2,FALSE),0)</f>
        <v>0</v>
      </c>
      <c r="BM22" s="413">
        <f>IFERROR(VLOOKUP(BI22,Standardprofile!$A$3:$N$49,9,FALSE),0)</f>
        <v>0</v>
      </c>
      <c r="BN22" s="424">
        <f t="shared" si="38"/>
        <v>0</v>
      </c>
      <c r="BO22" s="412">
        <f>IFERROR(VLOOKUP(BI22,Standardprofile!$A$3:$N$49,3,FALSE),0)</f>
        <v>0</v>
      </c>
      <c r="BP22" s="413">
        <f>IFERROR(VLOOKUP(BI22,Standardprofile!$A$3:$N$49,10,FALSE),0)</f>
        <v>0</v>
      </c>
      <c r="BQ22" s="424">
        <f t="shared" si="20"/>
        <v>0</v>
      </c>
      <c r="BR22" s="412">
        <f>IFERROR(VLOOKUP(BI22,Standardprofile!$A$3:$N$49,4,FALSE),0)</f>
        <v>0</v>
      </c>
      <c r="BS22" s="413">
        <f>IFERROR(VLOOKUP(BI22,Standardprofile!$A$3:$N$49,11,FALSE),0)</f>
        <v>0</v>
      </c>
      <c r="BT22" s="424">
        <f t="shared" si="21"/>
        <v>0</v>
      </c>
      <c r="BU22" s="412">
        <f>IFERROR(VLOOKUP(BI22,Standardprofile!$A$3:$N$49,5,FALSE),0)</f>
        <v>0</v>
      </c>
      <c r="BV22" s="413">
        <f>IFERROR(VLOOKUP(BI22,Standardprofile!$A$3:$N$49,12,FALSE),0)</f>
        <v>0</v>
      </c>
      <c r="BW22" s="424">
        <f t="shared" si="22"/>
        <v>0</v>
      </c>
      <c r="BX22" s="412">
        <f>IFERROR(VLOOKUP(BI22,Standardprofile!$A$3:$N$49,6,FALSE),0)</f>
        <v>0</v>
      </c>
      <c r="BY22" s="413">
        <f>IFERROR(VLOOKUP(BI22,Standardprofile!$A$3:$N$49,13,FALSE),0)</f>
        <v>0</v>
      </c>
      <c r="BZ22" s="424">
        <f t="shared" si="23"/>
        <v>0</v>
      </c>
      <c r="CA22" s="412">
        <f>IFERROR(VLOOKUP(BI22,Standardprofile!$A$3:$N$49,7,FALSE),0)</f>
        <v>0</v>
      </c>
      <c r="CB22" s="413">
        <f>IFERROR(VLOOKUP(BI22,Standardprofile!$A$3:$N$49,14,FALSE),0)</f>
        <v>0</v>
      </c>
      <c r="CC22" s="424">
        <f t="shared" si="24"/>
        <v>0</v>
      </c>
      <c r="CD22" s="425">
        <f t="shared" si="39"/>
        <v>0</v>
      </c>
      <c r="CE22" s="396"/>
      <c r="CF22" s="426">
        <f t="shared" si="40"/>
        <v>0</v>
      </c>
      <c r="CG22" s="426">
        <f t="shared" si="25"/>
        <v>0</v>
      </c>
      <c r="CH22" s="426">
        <f t="shared" si="26"/>
        <v>0</v>
      </c>
      <c r="CI22" s="426">
        <f t="shared" si="27"/>
        <v>0</v>
      </c>
      <c r="CJ22" s="426">
        <f t="shared" si="28"/>
        <v>0</v>
      </c>
      <c r="CK22" s="426">
        <f t="shared" si="29"/>
        <v>0</v>
      </c>
      <c r="CL22" s="427">
        <f t="shared" si="41"/>
        <v>0</v>
      </c>
    </row>
    <row r="23" spans="1:90">
      <c r="A23" s="183">
        <v>6</v>
      </c>
      <c r="B23" s="184"/>
      <c r="C23" s="184"/>
      <c r="D23" s="184"/>
      <c r="E23" s="184"/>
      <c r="G23" s="183"/>
      <c r="H23" s="184"/>
      <c r="I23" s="184"/>
      <c r="J23" s="185"/>
      <c r="K23" s="185"/>
      <c r="L23" s="185"/>
      <c r="M23" s="184"/>
      <c r="N23" s="186">
        <f t="shared" si="30"/>
        <v>0</v>
      </c>
      <c r="O23" s="188">
        <f t="shared" si="31"/>
        <v>0</v>
      </c>
      <c r="Q23" s="183"/>
      <c r="R23" s="391"/>
      <c r="T23" s="392"/>
      <c r="U23" s="393"/>
      <c r="V23" s="394">
        <f t="shared" si="42"/>
        <v>0</v>
      </c>
      <c r="W23" s="393"/>
      <c r="X23" s="393"/>
      <c r="Y23" s="394">
        <f t="shared" si="32"/>
        <v>0</v>
      </c>
      <c r="Z23" s="393"/>
      <c r="AA23" s="393"/>
      <c r="AB23" s="394">
        <f t="shared" si="33"/>
        <v>0</v>
      </c>
      <c r="AC23" s="393"/>
      <c r="AD23" s="393"/>
      <c r="AE23" s="394">
        <f t="shared" si="34"/>
        <v>0</v>
      </c>
      <c r="AF23" s="417">
        <f t="shared" si="16"/>
        <v>0</v>
      </c>
      <c r="AG23" s="396"/>
      <c r="AH23" s="397">
        <f t="shared" si="35"/>
        <v>0</v>
      </c>
      <c r="AI23" s="398">
        <f t="shared" si="17"/>
        <v>0</v>
      </c>
      <c r="AJ23" s="398">
        <f t="shared" si="18"/>
        <v>0</v>
      </c>
      <c r="AK23" s="398">
        <f t="shared" si="19"/>
        <v>0</v>
      </c>
      <c r="AL23" s="399">
        <f t="shared" si="36"/>
        <v>0</v>
      </c>
      <c r="AN23" s="402"/>
      <c r="AO23" s="418"/>
      <c r="AP23" s="418"/>
      <c r="AQ23" s="418"/>
      <c r="AR23" s="418"/>
      <c r="AS23" s="418"/>
      <c r="AT23" s="216"/>
      <c r="AU23" s="418"/>
      <c r="AV23" s="418"/>
      <c r="AW23" s="419"/>
      <c r="AY23" s="402"/>
      <c r="AZ23" s="420"/>
      <c r="BA23" s="421"/>
      <c r="BB23" s="422"/>
      <c r="BC23" s="422"/>
      <c r="BD23" s="423"/>
      <c r="BE23" s="406">
        <f t="shared" si="37"/>
        <v>0</v>
      </c>
      <c r="BI23" s="428"/>
      <c r="BJ23" s="400">
        <f>IF(BI23=Standardprofile!$A$3,Dropdowns!$G$5,8760)</f>
        <v>8760</v>
      </c>
      <c r="BK23" s="208"/>
      <c r="BL23" s="412">
        <f>IFERROR(VLOOKUP(BI23,Standardprofile!$A$3:$N$49,2,FALSE),0)</f>
        <v>0</v>
      </c>
      <c r="BM23" s="413">
        <f>IFERROR(VLOOKUP(BI23,Standardprofile!$A$3:$N$49,9,FALSE),0)</f>
        <v>0</v>
      </c>
      <c r="BN23" s="424">
        <f t="shared" si="38"/>
        <v>0</v>
      </c>
      <c r="BO23" s="412">
        <f>IFERROR(VLOOKUP(BI23,Standardprofile!$A$3:$N$49,3,FALSE),0)</f>
        <v>0</v>
      </c>
      <c r="BP23" s="413">
        <f>IFERROR(VLOOKUP(BI23,Standardprofile!$A$3:$N$49,10,FALSE),0)</f>
        <v>0</v>
      </c>
      <c r="BQ23" s="424">
        <f t="shared" si="20"/>
        <v>0</v>
      </c>
      <c r="BR23" s="412">
        <f>IFERROR(VLOOKUP(BI23,Standardprofile!$A$3:$N$49,4,FALSE),0)</f>
        <v>0</v>
      </c>
      <c r="BS23" s="413">
        <f>IFERROR(VLOOKUP(BI23,Standardprofile!$A$3:$N$49,11,FALSE),0)</f>
        <v>0</v>
      </c>
      <c r="BT23" s="424">
        <f t="shared" si="21"/>
        <v>0</v>
      </c>
      <c r="BU23" s="412">
        <f>IFERROR(VLOOKUP(BI23,Standardprofile!$A$3:$N$49,5,FALSE),0)</f>
        <v>0</v>
      </c>
      <c r="BV23" s="413">
        <f>IFERROR(VLOOKUP(BI23,Standardprofile!$A$3:$N$49,12,FALSE),0)</f>
        <v>0</v>
      </c>
      <c r="BW23" s="424">
        <f t="shared" si="22"/>
        <v>0</v>
      </c>
      <c r="BX23" s="412">
        <f>IFERROR(VLOOKUP(BI23,Standardprofile!$A$3:$N$49,6,FALSE),0)</f>
        <v>0</v>
      </c>
      <c r="BY23" s="413">
        <f>IFERROR(VLOOKUP(BI23,Standardprofile!$A$3:$N$49,13,FALSE),0)</f>
        <v>0</v>
      </c>
      <c r="BZ23" s="424">
        <f t="shared" si="23"/>
        <v>0</v>
      </c>
      <c r="CA23" s="412">
        <f>IFERROR(VLOOKUP(BI23,Standardprofile!$A$3:$N$49,7,FALSE),0)</f>
        <v>0</v>
      </c>
      <c r="CB23" s="413">
        <f>IFERROR(VLOOKUP(BI23,Standardprofile!$A$3:$N$49,14,FALSE),0)</f>
        <v>0</v>
      </c>
      <c r="CC23" s="424">
        <f t="shared" si="24"/>
        <v>0</v>
      </c>
      <c r="CD23" s="425">
        <f t="shared" si="39"/>
        <v>0</v>
      </c>
      <c r="CE23" s="396"/>
      <c r="CF23" s="426">
        <f t="shared" si="40"/>
        <v>0</v>
      </c>
      <c r="CG23" s="426">
        <f t="shared" si="25"/>
        <v>0</v>
      </c>
      <c r="CH23" s="426">
        <f t="shared" si="26"/>
        <v>0</v>
      </c>
      <c r="CI23" s="426">
        <f t="shared" si="27"/>
        <v>0</v>
      </c>
      <c r="CJ23" s="426">
        <f t="shared" si="28"/>
        <v>0</v>
      </c>
      <c r="CK23" s="426">
        <f t="shared" si="29"/>
        <v>0</v>
      </c>
      <c r="CL23" s="427">
        <f t="shared" si="41"/>
        <v>0</v>
      </c>
    </row>
    <row r="24" spans="1:90">
      <c r="A24" s="183">
        <v>7</v>
      </c>
      <c r="B24" s="184"/>
      <c r="C24" s="184"/>
      <c r="D24" s="184"/>
      <c r="E24" s="184"/>
      <c r="G24" s="183"/>
      <c r="H24" s="184"/>
      <c r="I24" s="184"/>
      <c r="J24" s="185"/>
      <c r="K24" s="185"/>
      <c r="L24" s="185"/>
      <c r="M24" s="184"/>
      <c r="N24" s="186">
        <f t="shared" si="30"/>
        <v>0</v>
      </c>
      <c r="O24" s="188">
        <f t="shared" si="31"/>
        <v>0</v>
      </c>
      <c r="Q24" s="183"/>
      <c r="R24" s="391"/>
      <c r="T24" s="392"/>
      <c r="U24" s="393"/>
      <c r="V24" s="394">
        <f t="shared" si="42"/>
        <v>0</v>
      </c>
      <c r="W24" s="393"/>
      <c r="X24" s="393"/>
      <c r="Y24" s="394">
        <f t="shared" si="32"/>
        <v>0</v>
      </c>
      <c r="Z24" s="393"/>
      <c r="AA24" s="393"/>
      <c r="AB24" s="394">
        <f t="shared" si="33"/>
        <v>0</v>
      </c>
      <c r="AC24" s="393"/>
      <c r="AD24" s="393"/>
      <c r="AE24" s="394">
        <f t="shared" si="34"/>
        <v>0</v>
      </c>
      <c r="AF24" s="417">
        <f t="shared" si="16"/>
        <v>0</v>
      </c>
      <c r="AG24" s="396"/>
      <c r="AH24" s="397">
        <f t="shared" si="35"/>
        <v>0</v>
      </c>
      <c r="AI24" s="398">
        <f t="shared" si="17"/>
        <v>0</v>
      </c>
      <c r="AJ24" s="398">
        <f t="shared" si="18"/>
        <v>0</v>
      </c>
      <c r="AK24" s="398">
        <f t="shared" si="19"/>
        <v>0</v>
      </c>
      <c r="AL24" s="399">
        <f t="shared" si="36"/>
        <v>0</v>
      </c>
      <c r="AN24" s="402"/>
      <c r="AO24" s="418"/>
      <c r="AP24" s="418"/>
      <c r="AQ24" s="418"/>
      <c r="AR24" s="418"/>
      <c r="AS24" s="418"/>
      <c r="AT24" s="216"/>
      <c r="AU24" s="418"/>
      <c r="AV24" s="418"/>
      <c r="AW24" s="419"/>
      <c r="AY24" s="402"/>
      <c r="AZ24" s="420"/>
      <c r="BA24" s="421"/>
      <c r="BB24" s="422"/>
      <c r="BC24" s="422"/>
      <c r="BD24" s="423"/>
      <c r="BE24" s="406">
        <f t="shared" si="37"/>
        <v>0</v>
      </c>
      <c r="BI24" s="428"/>
      <c r="BJ24" s="400">
        <f>IF(BI24=Standardprofile!$A$3,Dropdowns!$G$5,8760)</f>
        <v>8760</v>
      </c>
      <c r="BK24" s="208"/>
      <c r="BL24" s="412">
        <f>IFERROR(VLOOKUP(BI24,Standardprofile!$A$3:$N$49,2,FALSE),0)</f>
        <v>0</v>
      </c>
      <c r="BM24" s="413">
        <f>IFERROR(VLOOKUP(BI24,Standardprofile!$A$3:$N$49,9,FALSE),0)</f>
        <v>0</v>
      </c>
      <c r="BN24" s="424">
        <f t="shared" si="38"/>
        <v>0</v>
      </c>
      <c r="BO24" s="412">
        <f>IFERROR(VLOOKUP(BI24,Standardprofile!$A$3:$N$49,3,FALSE),0)</f>
        <v>0</v>
      </c>
      <c r="BP24" s="413">
        <f>IFERROR(VLOOKUP(BI24,Standardprofile!$A$3:$N$49,10,FALSE),0)</f>
        <v>0</v>
      </c>
      <c r="BQ24" s="424">
        <f t="shared" si="20"/>
        <v>0</v>
      </c>
      <c r="BR24" s="412">
        <f>IFERROR(VLOOKUP(BI24,Standardprofile!$A$3:$N$49,4,FALSE),0)</f>
        <v>0</v>
      </c>
      <c r="BS24" s="413">
        <f>IFERROR(VLOOKUP(BI24,Standardprofile!$A$3:$N$49,11,FALSE),0)</f>
        <v>0</v>
      </c>
      <c r="BT24" s="424">
        <f t="shared" si="21"/>
        <v>0</v>
      </c>
      <c r="BU24" s="412">
        <f>IFERROR(VLOOKUP(BI24,Standardprofile!$A$3:$N$49,5,FALSE),0)</f>
        <v>0</v>
      </c>
      <c r="BV24" s="413">
        <f>IFERROR(VLOOKUP(BI24,Standardprofile!$A$3:$N$49,12,FALSE),0)</f>
        <v>0</v>
      </c>
      <c r="BW24" s="424">
        <f t="shared" si="22"/>
        <v>0</v>
      </c>
      <c r="BX24" s="412">
        <f>IFERROR(VLOOKUP(BI24,Standardprofile!$A$3:$N$49,6,FALSE),0)</f>
        <v>0</v>
      </c>
      <c r="BY24" s="413">
        <f>IFERROR(VLOOKUP(BI24,Standardprofile!$A$3:$N$49,13,FALSE),0)</f>
        <v>0</v>
      </c>
      <c r="BZ24" s="424">
        <f t="shared" si="23"/>
        <v>0</v>
      </c>
      <c r="CA24" s="412">
        <f>IFERROR(VLOOKUP(BI24,Standardprofile!$A$3:$N$49,7,FALSE),0)</f>
        <v>0</v>
      </c>
      <c r="CB24" s="413">
        <f>IFERROR(VLOOKUP(BI24,Standardprofile!$A$3:$N$49,14,FALSE),0)</f>
        <v>0</v>
      </c>
      <c r="CC24" s="424">
        <f t="shared" si="24"/>
        <v>0</v>
      </c>
      <c r="CD24" s="425">
        <f t="shared" si="39"/>
        <v>0</v>
      </c>
      <c r="CE24" s="396"/>
      <c r="CF24" s="426">
        <f t="shared" si="40"/>
        <v>0</v>
      </c>
      <c r="CG24" s="426">
        <f t="shared" si="25"/>
        <v>0</v>
      </c>
      <c r="CH24" s="426">
        <f t="shared" si="26"/>
        <v>0</v>
      </c>
      <c r="CI24" s="426">
        <f t="shared" si="27"/>
        <v>0</v>
      </c>
      <c r="CJ24" s="426">
        <f t="shared" si="28"/>
        <v>0</v>
      </c>
      <c r="CK24" s="426">
        <f t="shared" si="29"/>
        <v>0</v>
      </c>
      <c r="CL24" s="427">
        <f t="shared" si="41"/>
        <v>0</v>
      </c>
    </row>
    <row r="25" spans="1:90">
      <c r="A25" s="183">
        <v>8</v>
      </c>
      <c r="B25" s="184"/>
      <c r="C25" s="184"/>
      <c r="D25" s="184"/>
      <c r="E25" s="184"/>
      <c r="G25" s="183"/>
      <c r="H25" s="184"/>
      <c r="I25" s="184"/>
      <c r="J25" s="185"/>
      <c r="K25" s="185"/>
      <c r="L25" s="185"/>
      <c r="M25" s="184"/>
      <c r="N25" s="186">
        <f t="shared" si="30"/>
        <v>0</v>
      </c>
      <c r="O25" s="188">
        <f t="shared" si="31"/>
        <v>0</v>
      </c>
      <c r="Q25" s="183"/>
      <c r="R25" s="391"/>
      <c r="T25" s="392"/>
      <c r="U25" s="393"/>
      <c r="V25" s="394">
        <f t="shared" si="42"/>
        <v>0</v>
      </c>
      <c r="W25" s="393"/>
      <c r="X25" s="393"/>
      <c r="Y25" s="394">
        <f t="shared" si="32"/>
        <v>0</v>
      </c>
      <c r="Z25" s="393"/>
      <c r="AA25" s="393"/>
      <c r="AB25" s="394">
        <f t="shared" si="33"/>
        <v>0</v>
      </c>
      <c r="AC25" s="393"/>
      <c r="AD25" s="393"/>
      <c r="AE25" s="394">
        <f t="shared" si="34"/>
        <v>0</v>
      </c>
      <c r="AF25" s="417">
        <f t="shared" si="16"/>
        <v>0</v>
      </c>
      <c r="AG25" s="396"/>
      <c r="AH25" s="397">
        <f t="shared" si="35"/>
        <v>0</v>
      </c>
      <c r="AI25" s="398">
        <f t="shared" si="17"/>
        <v>0</v>
      </c>
      <c r="AJ25" s="398">
        <f t="shared" si="18"/>
        <v>0</v>
      </c>
      <c r="AK25" s="398">
        <f t="shared" si="19"/>
        <v>0</v>
      </c>
      <c r="AL25" s="399">
        <f t="shared" si="36"/>
        <v>0</v>
      </c>
      <c r="AN25" s="402"/>
      <c r="AO25" s="418"/>
      <c r="AP25" s="418"/>
      <c r="AQ25" s="418"/>
      <c r="AR25" s="418"/>
      <c r="AS25" s="418"/>
      <c r="AT25" s="216"/>
      <c r="AU25" s="418"/>
      <c r="AV25" s="418"/>
      <c r="AW25" s="419"/>
      <c r="AY25" s="402"/>
      <c r="AZ25" s="420"/>
      <c r="BA25" s="421"/>
      <c r="BB25" s="422"/>
      <c r="BC25" s="422"/>
      <c r="BD25" s="423"/>
      <c r="BE25" s="406">
        <f t="shared" si="37"/>
        <v>0</v>
      </c>
      <c r="BI25" s="428"/>
      <c r="BJ25" s="400">
        <f>IF(BI25=Standardprofile!$A$3,Dropdowns!$G$5,8760)</f>
        <v>8760</v>
      </c>
      <c r="BK25" s="208"/>
      <c r="BL25" s="412">
        <f>IFERROR(VLOOKUP(BI25,Standardprofile!$A$3:$N$49,2,FALSE),0)</f>
        <v>0</v>
      </c>
      <c r="BM25" s="413">
        <f>IFERROR(VLOOKUP(BI25,Standardprofile!$A$3:$N$49,9,FALSE),0)</f>
        <v>0</v>
      </c>
      <c r="BN25" s="424">
        <f t="shared" si="38"/>
        <v>0</v>
      </c>
      <c r="BO25" s="412">
        <f>IFERROR(VLOOKUP(BI25,Standardprofile!$A$3:$N$49,3,FALSE),0)</f>
        <v>0</v>
      </c>
      <c r="BP25" s="413">
        <f>IFERROR(VLOOKUP(BI25,Standardprofile!$A$3:$N$49,10,FALSE),0)</f>
        <v>0</v>
      </c>
      <c r="BQ25" s="424">
        <f t="shared" si="20"/>
        <v>0</v>
      </c>
      <c r="BR25" s="412">
        <f>IFERROR(VLOOKUP(BI25,Standardprofile!$A$3:$N$49,4,FALSE),0)</f>
        <v>0</v>
      </c>
      <c r="BS25" s="413">
        <f>IFERROR(VLOOKUP(BI25,Standardprofile!$A$3:$N$49,11,FALSE),0)</f>
        <v>0</v>
      </c>
      <c r="BT25" s="424">
        <f t="shared" si="21"/>
        <v>0</v>
      </c>
      <c r="BU25" s="412">
        <f>IFERROR(VLOOKUP(BI25,Standardprofile!$A$3:$N$49,5,FALSE),0)</f>
        <v>0</v>
      </c>
      <c r="BV25" s="413">
        <f>IFERROR(VLOOKUP(BI25,Standardprofile!$A$3:$N$49,12,FALSE),0)</f>
        <v>0</v>
      </c>
      <c r="BW25" s="424">
        <f t="shared" si="22"/>
        <v>0</v>
      </c>
      <c r="BX25" s="412">
        <f>IFERROR(VLOOKUP(BI25,Standardprofile!$A$3:$N$49,6,FALSE),0)</f>
        <v>0</v>
      </c>
      <c r="BY25" s="413">
        <f>IFERROR(VLOOKUP(BI25,Standardprofile!$A$3:$N$49,13,FALSE),0)</f>
        <v>0</v>
      </c>
      <c r="BZ25" s="424">
        <f t="shared" si="23"/>
        <v>0</v>
      </c>
      <c r="CA25" s="412">
        <f>IFERROR(VLOOKUP(BI25,Standardprofile!$A$3:$N$49,7,FALSE),0)</f>
        <v>0</v>
      </c>
      <c r="CB25" s="413">
        <f>IFERROR(VLOOKUP(BI25,Standardprofile!$A$3:$N$49,14,FALSE),0)</f>
        <v>0</v>
      </c>
      <c r="CC25" s="424">
        <f t="shared" si="24"/>
        <v>0</v>
      </c>
      <c r="CD25" s="425">
        <f t="shared" si="39"/>
        <v>0</v>
      </c>
      <c r="CE25" s="396"/>
      <c r="CF25" s="426">
        <f t="shared" si="40"/>
        <v>0</v>
      </c>
      <c r="CG25" s="426">
        <f t="shared" si="25"/>
        <v>0</v>
      </c>
      <c r="CH25" s="426">
        <f t="shared" si="26"/>
        <v>0</v>
      </c>
      <c r="CI25" s="426">
        <f t="shared" si="27"/>
        <v>0</v>
      </c>
      <c r="CJ25" s="426">
        <f t="shared" si="28"/>
        <v>0</v>
      </c>
      <c r="CK25" s="426">
        <f t="shared" si="29"/>
        <v>0</v>
      </c>
      <c r="CL25" s="427">
        <f t="shared" si="41"/>
        <v>0</v>
      </c>
    </row>
    <row r="26" spans="1:90">
      <c r="A26" s="183">
        <v>9</v>
      </c>
      <c r="B26" s="184"/>
      <c r="C26" s="184"/>
      <c r="D26" s="184"/>
      <c r="E26" s="184"/>
      <c r="G26" s="183"/>
      <c r="H26" s="184"/>
      <c r="I26" s="184"/>
      <c r="J26" s="185"/>
      <c r="K26" s="185"/>
      <c r="L26" s="185"/>
      <c r="M26" s="184"/>
      <c r="N26" s="186">
        <f t="shared" si="30"/>
        <v>0</v>
      </c>
      <c r="O26" s="188">
        <f t="shared" si="31"/>
        <v>0</v>
      </c>
      <c r="Q26" s="183"/>
      <c r="R26" s="391"/>
      <c r="T26" s="392"/>
      <c r="U26" s="393"/>
      <c r="V26" s="394">
        <f t="shared" si="42"/>
        <v>0</v>
      </c>
      <c r="W26" s="393"/>
      <c r="X26" s="393"/>
      <c r="Y26" s="394">
        <f t="shared" si="32"/>
        <v>0</v>
      </c>
      <c r="Z26" s="393"/>
      <c r="AA26" s="393"/>
      <c r="AB26" s="394">
        <f t="shared" si="33"/>
        <v>0</v>
      </c>
      <c r="AC26" s="393"/>
      <c r="AD26" s="393"/>
      <c r="AE26" s="394">
        <f t="shared" si="34"/>
        <v>0</v>
      </c>
      <c r="AF26" s="417">
        <f t="shared" si="16"/>
        <v>0</v>
      </c>
      <c r="AG26" s="396"/>
      <c r="AH26" s="397">
        <f t="shared" si="35"/>
        <v>0</v>
      </c>
      <c r="AI26" s="398">
        <f t="shared" si="17"/>
        <v>0</v>
      </c>
      <c r="AJ26" s="398">
        <f t="shared" si="18"/>
        <v>0</v>
      </c>
      <c r="AK26" s="398">
        <f t="shared" si="19"/>
        <v>0</v>
      </c>
      <c r="AL26" s="399">
        <f t="shared" si="36"/>
        <v>0</v>
      </c>
      <c r="AN26" s="402"/>
      <c r="AO26" s="418"/>
      <c r="AP26" s="418"/>
      <c r="AQ26" s="418"/>
      <c r="AR26" s="418"/>
      <c r="AS26" s="418"/>
      <c r="AT26" s="216"/>
      <c r="AU26" s="418"/>
      <c r="AV26" s="418"/>
      <c r="AW26" s="419"/>
      <c r="AY26" s="402"/>
      <c r="AZ26" s="420"/>
      <c r="BA26" s="421"/>
      <c r="BB26" s="422"/>
      <c r="BC26" s="422"/>
      <c r="BD26" s="423"/>
      <c r="BE26" s="406">
        <f t="shared" si="37"/>
        <v>0</v>
      </c>
      <c r="BI26" s="428"/>
      <c r="BJ26" s="400">
        <f>IF(BI26=Standardprofile!$A$3,Dropdowns!$G$5,8760)</f>
        <v>8760</v>
      </c>
      <c r="BK26" s="208"/>
      <c r="BL26" s="412">
        <f>IFERROR(VLOOKUP(BI26,Standardprofile!$A$3:$N$49,2,FALSE),0)</f>
        <v>0</v>
      </c>
      <c r="BM26" s="413">
        <f>IFERROR(VLOOKUP(BI26,Standardprofile!$A$3:$N$49,9,FALSE),0)</f>
        <v>0</v>
      </c>
      <c r="BN26" s="424">
        <f t="shared" si="38"/>
        <v>0</v>
      </c>
      <c r="BO26" s="412">
        <f>IFERROR(VLOOKUP(BI26,Standardprofile!$A$3:$N$49,3,FALSE),0)</f>
        <v>0</v>
      </c>
      <c r="BP26" s="413">
        <f>IFERROR(VLOOKUP(BI26,Standardprofile!$A$3:$N$49,10,FALSE),0)</f>
        <v>0</v>
      </c>
      <c r="BQ26" s="424">
        <f t="shared" si="20"/>
        <v>0</v>
      </c>
      <c r="BR26" s="412">
        <f>IFERROR(VLOOKUP(BI26,Standardprofile!$A$3:$N$49,4,FALSE),0)</f>
        <v>0</v>
      </c>
      <c r="BS26" s="413">
        <f>IFERROR(VLOOKUP(BI26,Standardprofile!$A$3:$N$49,11,FALSE),0)</f>
        <v>0</v>
      </c>
      <c r="BT26" s="424">
        <f t="shared" si="21"/>
        <v>0</v>
      </c>
      <c r="BU26" s="412">
        <f>IFERROR(VLOOKUP(BI26,Standardprofile!$A$3:$N$49,5,FALSE),0)</f>
        <v>0</v>
      </c>
      <c r="BV26" s="413">
        <f>IFERROR(VLOOKUP(BI26,Standardprofile!$A$3:$N$49,12,FALSE),0)</f>
        <v>0</v>
      </c>
      <c r="BW26" s="424">
        <f t="shared" si="22"/>
        <v>0</v>
      </c>
      <c r="BX26" s="412">
        <f>IFERROR(VLOOKUP(BI26,Standardprofile!$A$3:$N$49,6,FALSE),0)</f>
        <v>0</v>
      </c>
      <c r="BY26" s="413">
        <f>IFERROR(VLOOKUP(BI26,Standardprofile!$A$3:$N$49,13,FALSE),0)</f>
        <v>0</v>
      </c>
      <c r="BZ26" s="424">
        <f t="shared" si="23"/>
        <v>0</v>
      </c>
      <c r="CA26" s="412">
        <f>IFERROR(VLOOKUP(BI26,Standardprofile!$A$3:$N$49,7,FALSE),0)</f>
        <v>0</v>
      </c>
      <c r="CB26" s="413">
        <f>IFERROR(VLOOKUP(BI26,Standardprofile!$A$3:$N$49,14,FALSE),0)</f>
        <v>0</v>
      </c>
      <c r="CC26" s="424">
        <f t="shared" si="24"/>
        <v>0</v>
      </c>
      <c r="CD26" s="425">
        <f t="shared" si="39"/>
        <v>0</v>
      </c>
      <c r="CE26" s="396"/>
      <c r="CF26" s="426">
        <f t="shared" si="40"/>
        <v>0</v>
      </c>
      <c r="CG26" s="426">
        <f t="shared" si="25"/>
        <v>0</v>
      </c>
      <c r="CH26" s="426">
        <f t="shared" si="26"/>
        <v>0</v>
      </c>
      <c r="CI26" s="426">
        <f t="shared" si="27"/>
        <v>0</v>
      </c>
      <c r="CJ26" s="426">
        <f t="shared" si="28"/>
        <v>0</v>
      </c>
      <c r="CK26" s="426">
        <f t="shared" si="29"/>
        <v>0</v>
      </c>
      <c r="CL26" s="427">
        <f t="shared" si="41"/>
        <v>0</v>
      </c>
    </row>
    <row r="27" spans="1:90">
      <c r="A27" s="183">
        <v>10</v>
      </c>
      <c r="B27" s="184"/>
      <c r="C27" s="184"/>
      <c r="D27" s="184"/>
      <c r="E27" s="184"/>
      <c r="G27" s="183"/>
      <c r="H27" s="184"/>
      <c r="I27" s="184"/>
      <c r="J27" s="185"/>
      <c r="K27" s="185"/>
      <c r="L27" s="185"/>
      <c r="M27" s="184"/>
      <c r="N27" s="186">
        <f t="shared" si="30"/>
        <v>0</v>
      </c>
      <c r="O27" s="188">
        <f t="shared" si="31"/>
        <v>0</v>
      </c>
      <c r="Q27" s="183"/>
      <c r="R27" s="391"/>
      <c r="T27" s="392"/>
      <c r="U27" s="393"/>
      <c r="V27" s="394">
        <f t="shared" si="42"/>
        <v>0</v>
      </c>
      <c r="W27" s="393"/>
      <c r="X27" s="393"/>
      <c r="Y27" s="394">
        <f t="shared" si="32"/>
        <v>0</v>
      </c>
      <c r="Z27" s="393"/>
      <c r="AA27" s="393"/>
      <c r="AB27" s="394">
        <f t="shared" si="33"/>
        <v>0</v>
      </c>
      <c r="AC27" s="393"/>
      <c r="AD27" s="393"/>
      <c r="AE27" s="394">
        <f t="shared" si="34"/>
        <v>0</v>
      </c>
      <c r="AF27" s="417">
        <f t="shared" si="16"/>
        <v>0</v>
      </c>
      <c r="AG27" s="396"/>
      <c r="AH27" s="397">
        <f t="shared" si="35"/>
        <v>0</v>
      </c>
      <c r="AI27" s="398">
        <f t="shared" si="17"/>
        <v>0</v>
      </c>
      <c r="AJ27" s="398">
        <f t="shared" si="18"/>
        <v>0</v>
      </c>
      <c r="AK27" s="398">
        <f t="shared" si="19"/>
        <v>0</v>
      </c>
      <c r="AL27" s="399">
        <f t="shared" si="36"/>
        <v>0</v>
      </c>
      <c r="AN27" s="402"/>
      <c r="AO27" s="418"/>
      <c r="AP27" s="418"/>
      <c r="AQ27" s="418"/>
      <c r="AR27" s="418"/>
      <c r="AS27" s="418"/>
      <c r="AT27" s="216"/>
      <c r="AU27" s="418"/>
      <c r="AV27" s="418"/>
      <c r="AW27" s="419"/>
      <c r="AY27" s="402"/>
      <c r="AZ27" s="420"/>
      <c r="BA27" s="421"/>
      <c r="BB27" s="422"/>
      <c r="BC27" s="422"/>
      <c r="BD27" s="423"/>
      <c r="BE27" s="406">
        <f t="shared" si="37"/>
        <v>0</v>
      </c>
      <c r="BI27" s="428"/>
      <c r="BJ27" s="400">
        <f>IF(BI27=Standardprofile!$A$3,Dropdowns!$G$5,8760)</f>
        <v>8760</v>
      </c>
      <c r="BK27" s="429"/>
      <c r="BL27" s="412">
        <f>IFERROR(VLOOKUP(BI27,Standardprofile!$A$3:$N$49,2,FALSE),0)</f>
        <v>0</v>
      </c>
      <c r="BM27" s="413">
        <f>IFERROR(VLOOKUP(BI27,Standardprofile!$A$3:$N$49,9,FALSE),0)</f>
        <v>0</v>
      </c>
      <c r="BN27" s="424">
        <f t="shared" si="38"/>
        <v>0</v>
      </c>
      <c r="BO27" s="412">
        <f>IFERROR(VLOOKUP(BI27,Standardprofile!$A$3:$N$49,3,FALSE),0)</f>
        <v>0</v>
      </c>
      <c r="BP27" s="413">
        <f>IFERROR(VLOOKUP(BI27,Standardprofile!$A$3:$N$49,10,FALSE),0)</f>
        <v>0</v>
      </c>
      <c r="BQ27" s="424">
        <f t="shared" si="20"/>
        <v>0</v>
      </c>
      <c r="BR27" s="412">
        <f>IFERROR(VLOOKUP(BI27,Standardprofile!$A$3:$N$49,4,FALSE),0)</f>
        <v>0</v>
      </c>
      <c r="BS27" s="413">
        <f>IFERROR(VLOOKUP(BI27,Standardprofile!$A$3:$N$49,11,FALSE),0)</f>
        <v>0</v>
      </c>
      <c r="BT27" s="424">
        <f t="shared" si="21"/>
        <v>0</v>
      </c>
      <c r="BU27" s="412">
        <f>IFERROR(VLOOKUP(BI27,Standardprofile!$A$3:$N$49,5,FALSE),0)</f>
        <v>0</v>
      </c>
      <c r="BV27" s="413">
        <f>IFERROR(VLOOKUP(BI27,Standardprofile!$A$3:$N$49,12,FALSE),0)</f>
        <v>0</v>
      </c>
      <c r="BW27" s="424">
        <f t="shared" si="22"/>
        <v>0</v>
      </c>
      <c r="BX27" s="412">
        <f>IFERROR(VLOOKUP(BI27,Standardprofile!$A$3:$N$49,6,FALSE),0)</f>
        <v>0</v>
      </c>
      <c r="BY27" s="413">
        <f>IFERROR(VLOOKUP(BI27,Standardprofile!$A$3:$N$49,13,FALSE),0)</f>
        <v>0</v>
      </c>
      <c r="BZ27" s="424">
        <f t="shared" si="23"/>
        <v>0</v>
      </c>
      <c r="CA27" s="412">
        <f>IFERROR(VLOOKUP(BI27,Standardprofile!$A$3:$N$49,7,FALSE),0)</f>
        <v>0</v>
      </c>
      <c r="CB27" s="413">
        <f>IFERROR(VLOOKUP(BI27,Standardprofile!$A$3:$N$49,14,FALSE),0)</f>
        <v>0</v>
      </c>
      <c r="CC27" s="424">
        <f t="shared" si="24"/>
        <v>0</v>
      </c>
      <c r="CD27" s="425">
        <f t="shared" si="39"/>
        <v>0</v>
      </c>
      <c r="CE27" s="396"/>
      <c r="CF27" s="426">
        <f t="shared" si="40"/>
        <v>0</v>
      </c>
      <c r="CG27" s="426">
        <f t="shared" si="25"/>
        <v>0</v>
      </c>
      <c r="CH27" s="426">
        <f t="shared" si="26"/>
        <v>0</v>
      </c>
      <c r="CI27" s="426">
        <f t="shared" si="27"/>
        <v>0</v>
      </c>
      <c r="CJ27" s="426">
        <f t="shared" si="28"/>
        <v>0</v>
      </c>
      <c r="CK27" s="426">
        <f t="shared" si="29"/>
        <v>0</v>
      </c>
      <c r="CL27" s="427">
        <f t="shared" si="41"/>
        <v>0</v>
      </c>
    </row>
    <row r="28" spans="1:90">
      <c r="A28" s="183">
        <v>11</v>
      </c>
      <c r="B28" s="430"/>
      <c r="C28" s="430"/>
      <c r="D28" s="430"/>
      <c r="E28" s="430"/>
      <c r="G28" s="183"/>
      <c r="H28" s="189"/>
      <c r="I28" s="190"/>
      <c r="J28" s="191"/>
      <c r="K28" s="191"/>
      <c r="L28" s="191"/>
      <c r="M28" s="192"/>
      <c r="N28" s="186">
        <f t="shared" si="30"/>
        <v>0</v>
      </c>
      <c r="O28" s="188">
        <f t="shared" si="31"/>
        <v>0</v>
      </c>
      <c r="Q28" s="183"/>
      <c r="R28" s="391"/>
      <c r="T28" s="392"/>
      <c r="U28" s="422"/>
      <c r="V28" s="394">
        <f t="shared" si="42"/>
        <v>0</v>
      </c>
      <c r="W28" s="392"/>
      <c r="X28" s="422"/>
      <c r="Y28" s="394">
        <f t="shared" si="32"/>
        <v>0</v>
      </c>
      <c r="Z28" s="392"/>
      <c r="AA28" s="422"/>
      <c r="AB28" s="394">
        <f t="shared" si="33"/>
        <v>0</v>
      </c>
      <c r="AC28" s="392"/>
      <c r="AD28" s="422"/>
      <c r="AE28" s="394">
        <f t="shared" si="34"/>
        <v>0</v>
      </c>
      <c r="AF28" s="417">
        <f t="shared" si="16"/>
        <v>0</v>
      </c>
      <c r="AG28" s="396"/>
      <c r="AH28" s="397">
        <f t="shared" si="35"/>
        <v>0</v>
      </c>
      <c r="AI28" s="398">
        <f t="shared" si="17"/>
        <v>0</v>
      </c>
      <c r="AJ28" s="398">
        <f t="shared" si="18"/>
        <v>0</v>
      </c>
      <c r="AK28" s="398">
        <f t="shared" si="19"/>
        <v>0</v>
      </c>
      <c r="AL28" s="399">
        <f t="shared" si="36"/>
        <v>0</v>
      </c>
      <c r="AN28" s="402"/>
      <c r="AO28" s="418"/>
      <c r="AP28" s="418"/>
      <c r="AQ28" s="418"/>
      <c r="AR28" s="418"/>
      <c r="AS28" s="418"/>
      <c r="AT28" s="216"/>
      <c r="AU28" s="418"/>
      <c r="AV28" s="418"/>
      <c r="AW28" s="419"/>
      <c r="AY28" s="402"/>
      <c r="AZ28" s="420"/>
      <c r="BA28" s="421"/>
      <c r="BB28" s="422"/>
      <c r="BC28" s="422"/>
      <c r="BD28" s="423"/>
      <c r="BE28" s="406">
        <f t="shared" si="37"/>
        <v>0</v>
      </c>
      <c r="BI28" s="428"/>
      <c r="BJ28" s="400">
        <f>IF(BI28=Standardprofile!$A$3,Dropdowns!$G$5,8760)</f>
        <v>8760</v>
      </c>
      <c r="BK28" s="429"/>
      <c r="BL28" s="412">
        <f>IFERROR(VLOOKUP(BI28,Standardprofile!$A$3:$N$49,2,FALSE),0)</f>
        <v>0</v>
      </c>
      <c r="BM28" s="413">
        <f>IFERROR(VLOOKUP(BI28,Standardprofile!$A$3:$N$49,9,FALSE),0)</f>
        <v>0</v>
      </c>
      <c r="BN28" s="424">
        <f t="shared" si="38"/>
        <v>0</v>
      </c>
      <c r="BO28" s="412">
        <f>IFERROR(VLOOKUP(BI28,Standardprofile!$A$3:$N$49,3,FALSE),0)</f>
        <v>0</v>
      </c>
      <c r="BP28" s="413">
        <f>IFERROR(VLOOKUP(BI28,Standardprofile!$A$3:$N$49,10,FALSE),0)</f>
        <v>0</v>
      </c>
      <c r="BQ28" s="424">
        <f t="shared" si="20"/>
        <v>0</v>
      </c>
      <c r="BR28" s="412">
        <f>IFERROR(VLOOKUP(BI28,Standardprofile!$A$3:$N$49,4,FALSE),0)</f>
        <v>0</v>
      </c>
      <c r="BS28" s="413">
        <f>IFERROR(VLOOKUP(BI28,Standardprofile!$A$3:$N$49,11,FALSE),0)</f>
        <v>0</v>
      </c>
      <c r="BT28" s="424">
        <f t="shared" si="21"/>
        <v>0</v>
      </c>
      <c r="BU28" s="412">
        <f>IFERROR(VLOOKUP(BI28,Standardprofile!$A$3:$N$49,5,FALSE),0)</f>
        <v>0</v>
      </c>
      <c r="BV28" s="413">
        <f>IFERROR(VLOOKUP(BI28,Standardprofile!$A$3:$N$49,12,FALSE),0)</f>
        <v>0</v>
      </c>
      <c r="BW28" s="424">
        <f t="shared" si="22"/>
        <v>0</v>
      </c>
      <c r="BX28" s="412">
        <f>IFERROR(VLOOKUP(BI28,Standardprofile!$A$3:$N$49,6,FALSE),0)</f>
        <v>0</v>
      </c>
      <c r="BY28" s="413">
        <f>IFERROR(VLOOKUP(BI28,Standardprofile!$A$3:$N$49,13,FALSE),0)</f>
        <v>0</v>
      </c>
      <c r="BZ28" s="424">
        <f t="shared" si="23"/>
        <v>0</v>
      </c>
      <c r="CA28" s="412">
        <f>IFERROR(VLOOKUP(BI28,Standardprofile!$A$3:$N$49,7,FALSE),0)</f>
        <v>0</v>
      </c>
      <c r="CB28" s="413">
        <f>IFERROR(VLOOKUP(BI28,Standardprofile!$A$3:$N$49,14,FALSE),0)</f>
        <v>0</v>
      </c>
      <c r="CC28" s="424">
        <f t="shared" si="24"/>
        <v>0</v>
      </c>
      <c r="CD28" s="425">
        <f t="shared" si="39"/>
        <v>0</v>
      </c>
      <c r="CE28" s="396"/>
      <c r="CF28" s="426">
        <f t="shared" si="40"/>
        <v>0</v>
      </c>
      <c r="CG28" s="426">
        <f t="shared" si="25"/>
        <v>0</v>
      </c>
      <c r="CH28" s="426">
        <f t="shared" si="26"/>
        <v>0</v>
      </c>
      <c r="CI28" s="426">
        <f t="shared" si="27"/>
        <v>0</v>
      </c>
      <c r="CJ28" s="426">
        <f t="shared" si="28"/>
        <v>0</v>
      </c>
      <c r="CK28" s="426">
        <f t="shared" si="29"/>
        <v>0</v>
      </c>
      <c r="CL28" s="427">
        <f t="shared" si="41"/>
        <v>0</v>
      </c>
    </row>
    <row r="29" spans="1:90">
      <c r="A29" s="183">
        <v>12</v>
      </c>
      <c r="B29" s="430"/>
      <c r="C29" s="430"/>
      <c r="D29" s="430"/>
      <c r="E29" s="430"/>
      <c r="G29" s="183"/>
      <c r="H29" s="189"/>
      <c r="I29" s="190"/>
      <c r="J29" s="191"/>
      <c r="K29" s="191"/>
      <c r="L29" s="191"/>
      <c r="M29" s="192"/>
      <c r="N29" s="186">
        <f t="shared" si="30"/>
        <v>0</v>
      </c>
      <c r="O29" s="188">
        <f t="shared" si="31"/>
        <v>0</v>
      </c>
      <c r="Q29" s="183"/>
      <c r="R29" s="391"/>
      <c r="T29" s="392"/>
      <c r="U29" s="422"/>
      <c r="V29" s="394">
        <f t="shared" si="42"/>
        <v>0</v>
      </c>
      <c r="W29" s="392"/>
      <c r="X29" s="422"/>
      <c r="Y29" s="394">
        <f t="shared" si="32"/>
        <v>0</v>
      </c>
      <c r="Z29" s="392"/>
      <c r="AA29" s="422"/>
      <c r="AB29" s="394">
        <f t="shared" si="33"/>
        <v>0</v>
      </c>
      <c r="AC29" s="392"/>
      <c r="AD29" s="422"/>
      <c r="AE29" s="394">
        <f t="shared" si="34"/>
        <v>0</v>
      </c>
      <c r="AF29" s="417">
        <f t="shared" si="16"/>
        <v>0</v>
      </c>
      <c r="AG29" s="396"/>
      <c r="AH29" s="397">
        <f t="shared" si="35"/>
        <v>0</v>
      </c>
      <c r="AI29" s="398">
        <f t="shared" si="17"/>
        <v>0</v>
      </c>
      <c r="AJ29" s="398">
        <f t="shared" si="18"/>
        <v>0</v>
      </c>
      <c r="AK29" s="398">
        <f t="shared" si="19"/>
        <v>0</v>
      </c>
      <c r="AL29" s="399">
        <f t="shared" si="36"/>
        <v>0</v>
      </c>
      <c r="AN29" s="402"/>
      <c r="AO29" s="418"/>
      <c r="AP29" s="418"/>
      <c r="AQ29" s="418"/>
      <c r="AR29" s="418"/>
      <c r="AS29" s="418"/>
      <c r="AT29" s="216"/>
      <c r="AU29" s="418"/>
      <c r="AV29" s="418"/>
      <c r="AW29" s="419"/>
      <c r="AY29" s="402"/>
      <c r="AZ29" s="420"/>
      <c r="BA29" s="421"/>
      <c r="BB29" s="422"/>
      <c r="BC29" s="422"/>
      <c r="BD29" s="423"/>
      <c r="BE29" s="406">
        <f t="shared" si="37"/>
        <v>0</v>
      </c>
      <c r="BI29" s="428"/>
      <c r="BJ29" s="400">
        <f>IF(BI29=Standardprofile!$A$3,Dropdowns!$G$5,8760)</f>
        <v>8760</v>
      </c>
      <c r="BK29" s="429"/>
      <c r="BL29" s="412">
        <f>IFERROR(VLOOKUP(BI29,Standardprofile!$A$3:$N$49,2,FALSE),0)</f>
        <v>0</v>
      </c>
      <c r="BM29" s="413">
        <f>IFERROR(VLOOKUP(BI29,Standardprofile!$A$3:$N$49,9,FALSE),0)</f>
        <v>0</v>
      </c>
      <c r="BN29" s="424">
        <f t="shared" si="38"/>
        <v>0</v>
      </c>
      <c r="BO29" s="412">
        <f>IFERROR(VLOOKUP(BI29,Standardprofile!$A$3:$N$49,3,FALSE),0)</f>
        <v>0</v>
      </c>
      <c r="BP29" s="413">
        <f>IFERROR(VLOOKUP(BI29,Standardprofile!$A$3:$N$49,10,FALSE),0)</f>
        <v>0</v>
      </c>
      <c r="BQ29" s="424">
        <f t="shared" si="20"/>
        <v>0</v>
      </c>
      <c r="BR29" s="412">
        <f>IFERROR(VLOOKUP(BI29,Standardprofile!$A$3:$N$49,4,FALSE),0)</f>
        <v>0</v>
      </c>
      <c r="BS29" s="413">
        <f>IFERROR(VLOOKUP(BI29,Standardprofile!$A$3:$N$49,11,FALSE),0)</f>
        <v>0</v>
      </c>
      <c r="BT29" s="424">
        <f t="shared" si="21"/>
        <v>0</v>
      </c>
      <c r="BU29" s="412">
        <f>IFERROR(VLOOKUP(BI29,Standardprofile!$A$3:$N$49,5,FALSE),0)</f>
        <v>0</v>
      </c>
      <c r="BV29" s="413">
        <f>IFERROR(VLOOKUP(BI29,Standardprofile!$A$3:$N$49,12,FALSE),0)</f>
        <v>0</v>
      </c>
      <c r="BW29" s="424">
        <f t="shared" si="22"/>
        <v>0</v>
      </c>
      <c r="BX29" s="412">
        <f>IFERROR(VLOOKUP(BI29,Standardprofile!$A$3:$N$49,6,FALSE),0)</f>
        <v>0</v>
      </c>
      <c r="BY29" s="413">
        <f>IFERROR(VLOOKUP(BI29,Standardprofile!$A$3:$N$49,13,FALSE),0)</f>
        <v>0</v>
      </c>
      <c r="BZ29" s="424">
        <f t="shared" si="23"/>
        <v>0</v>
      </c>
      <c r="CA29" s="412">
        <f>IFERROR(VLOOKUP(BI29,Standardprofile!$A$3:$N$49,7,FALSE),0)</f>
        <v>0</v>
      </c>
      <c r="CB29" s="413">
        <f>IFERROR(VLOOKUP(BI29,Standardprofile!$A$3:$N$49,14,FALSE),0)</f>
        <v>0</v>
      </c>
      <c r="CC29" s="424">
        <f t="shared" si="24"/>
        <v>0</v>
      </c>
      <c r="CD29" s="425">
        <f t="shared" si="39"/>
        <v>0</v>
      </c>
      <c r="CE29" s="396"/>
      <c r="CF29" s="426">
        <f t="shared" si="40"/>
        <v>0</v>
      </c>
      <c r="CG29" s="426">
        <f t="shared" si="25"/>
        <v>0</v>
      </c>
      <c r="CH29" s="426">
        <f t="shared" si="26"/>
        <v>0</v>
      </c>
      <c r="CI29" s="426">
        <f t="shared" si="27"/>
        <v>0</v>
      </c>
      <c r="CJ29" s="426">
        <f t="shared" si="28"/>
        <v>0</v>
      </c>
      <c r="CK29" s="426">
        <f t="shared" si="29"/>
        <v>0</v>
      </c>
      <c r="CL29" s="427">
        <f t="shared" si="41"/>
        <v>0</v>
      </c>
    </row>
    <row r="30" spans="1:90">
      <c r="A30" s="183">
        <v>13</v>
      </c>
      <c r="B30" s="430"/>
      <c r="C30" s="430"/>
      <c r="D30" s="430"/>
      <c r="E30" s="430"/>
      <c r="G30" s="183"/>
      <c r="H30" s="189"/>
      <c r="I30" s="190"/>
      <c r="J30" s="191"/>
      <c r="K30" s="191"/>
      <c r="L30" s="191"/>
      <c r="M30" s="192"/>
      <c r="N30" s="186">
        <f t="shared" si="30"/>
        <v>0</v>
      </c>
      <c r="O30" s="188">
        <f t="shared" si="31"/>
        <v>0</v>
      </c>
      <c r="Q30" s="183"/>
      <c r="R30" s="391"/>
      <c r="T30" s="392"/>
      <c r="U30" s="422"/>
      <c r="V30" s="394">
        <f t="shared" si="42"/>
        <v>0</v>
      </c>
      <c r="W30" s="392"/>
      <c r="X30" s="422"/>
      <c r="Y30" s="394">
        <f t="shared" si="32"/>
        <v>0</v>
      </c>
      <c r="Z30" s="392"/>
      <c r="AA30" s="422"/>
      <c r="AB30" s="394">
        <f t="shared" si="33"/>
        <v>0</v>
      </c>
      <c r="AC30" s="392"/>
      <c r="AD30" s="422"/>
      <c r="AE30" s="394">
        <f t="shared" si="34"/>
        <v>0</v>
      </c>
      <c r="AF30" s="417">
        <f t="shared" si="16"/>
        <v>0</v>
      </c>
      <c r="AG30" s="396"/>
      <c r="AH30" s="397">
        <f t="shared" si="35"/>
        <v>0</v>
      </c>
      <c r="AI30" s="398">
        <f t="shared" si="17"/>
        <v>0</v>
      </c>
      <c r="AJ30" s="398">
        <f t="shared" si="18"/>
        <v>0</v>
      </c>
      <c r="AK30" s="398">
        <f t="shared" si="19"/>
        <v>0</v>
      </c>
      <c r="AL30" s="399">
        <f t="shared" si="36"/>
        <v>0</v>
      </c>
      <c r="AN30" s="402"/>
      <c r="AO30" s="418"/>
      <c r="AP30" s="418"/>
      <c r="AQ30" s="418"/>
      <c r="AR30" s="418"/>
      <c r="AS30" s="418"/>
      <c r="AT30" s="216"/>
      <c r="AU30" s="418"/>
      <c r="AV30" s="418"/>
      <c r="AW30" s="419"/>
      <c r="AY30" s="402"/>
      <c r="AZ30" s="420"/>
      <c r="BA30" s="421"/>
      <c r="BB30" s="422"/>
      <c r="BC30" s="422"/>
      <c r="BD30" s="423"/>
      <c r="BE30" s="406">
        <f t="shared" si="37"/>
        <v>0</v>
      </c>
      <c r="BI30" s="428"/>
      <c r="BJ30" s="400">
        <f>IF(BI30=Standardprofile!$A$3,Dropdowns!$G$5,8760)</f>
        <v>8760</v>
      </c>
      <c r="BK30" s="429"/>
      <c r="BL30" s="412">
        <f>IFERROR(VLOOKUP(BI30,Standardprofile!$A$3:$N$49,2,FALSE),0)</f>
        <v>0</v>
      </c>
      <c r="BM30" s="413">
        <f>IFERROR(VLOOKUP(BI30,Standardprofile!$A$3:$N$49,9,FALSE),0)</f>
        <v>0</v>
      </c>
      <c r="BN30" s="424">
        <f t="shared" si="38"/>
        <v>0</v>
      </c>
      <c r="BO30" s="412">
        <f>IFERROR(VLOOKUP(BI30,Standardprofile!$A$3:$N$49,3,FALSE),0)</f>
        <v>0</v>
      </c>
      <c r="BP30" s="413">
        <f>IFERROR(VLOOKUP(BI30,Standardprofile!$A$3:$N$49,10,FALSE),0)</f>
        <v>0</v>
      </c>
      <c r="BQ30" s="424">
        <f t="shared" si="20"/>
        <v>0</v>
      </c>
      <c r="BR30" s="412">
        <f>IFERROR(VLOOKUP(BI30,Standardprofile!$A$3:$N$49,4,FALSE),0)</f>
        <v>0</v>
      </c>
      <c r="BS30" s="413">
        <f>IFERROR(VLOOKUP(BI30,Standardprofile!$A$3:$N$49,11,FALSE),0)</f>
        <v>0</v>
      </c>
      <c r="BT30" s="424">
        <f t="shared" si="21"/>
        <v>0</v>
      </c>
      <c r="BU30" s="412">
        <f>IFERROR(VLOOKUP(BI30,Standardprofile!$A$3:$N$49,5,FALSE),0)</f>
        <v>0</v>
      </c>
      <c r="BV30" s="413">
        <f>IFERROR(VLOOKUP(BI30,Standardprofile!$A$3:$N$49,12,FALSE),0)</f>
        <v>0</v>
      </c>
      <c r="BW30" s="424">
        <f t="shared" si="22"/>
        <v>0</v>
      </c>
      <c r="BX30" s="412">
        <f>IFERROR(VLOOKUP(BI30,Standardprofile!$A$3:$N$49,6,FALSE),0)</f>
        <v>0</v>
      </c>
      <c r="BY30" s="413">
        <f>IFERROR(VLOOKUP(BI30,Standardprofile!$A$3:$N$49,13,FALSE),0)</f>
        <v>0</v>
      </c>
      <c r="BZ30" s="424">
        <f t="shared" si="23"/>
        <v>0</v>
      </c>
      <c r="CA30" s="412">
        <f>IFERROR(VLOOKUP(BI30,Standardprofile!$A$3:$N$49,7,FALSE),0)</f>
        <v>0</v>
      </c>
      <c r="CB30" s="413">
        <f>IFERROR(VLOOKUP(BI30,Standardprofile!$A$3:$N$49,14,FALSE),0)</f>
        <v>0</v>
      </c>
      <c r="CC30" s="424">
        <f t="shared" si="24"/>
        <v>0</v>
      </c>
      <c r="CD30" s="425">
        <f t="shared" si="39"/>
        <v>0</v>
      </c>
      <c r="CE30" s="396"/>
      <c r="CF30" s="426">
        <f t="shared" si="40"/>
        <v>0</v>
      </c>
      <c r="CG30" s="426">
        <f t="shared" si="25"/>
        <v>0</v>
      </c>
      <c r="CH30" s="426">
        <f t="shared" si="26"/>
        <v>0</v>
      </c>
      <c r="CI30" s="426">
        <f t="shared" si="27"/>
        <v>0</v>
      </c>
      <c r="CJ30" s="426">
        <f t="shared" si="28"/>
        <v>0</v>
      </c>
      <c r="CK30" s="426">
        <f t="shared" si="29"/>
        <v>0</v>
      </c>
      <c r="CL30" s="427">
        <f t="shared" si="41"/>
        <v>0</v>
      </c>
    </row>
    <row r="31" spans="1:90">
      <c r="A31" s="183">
        <v>14</v>
      </c>
      <c r="B31" s="430"/>
      <c r="C31" s="430"/>
      <c r="D31" s="430"/>
      <c r="E31" s="430"/>
      <c r="G31" s="183"/>
      <c r="H31" s="189"/>
      <c r="I31" s="190"/>
      <c r="J31" s="191"/>
      <c r="K31" s="191"/>
      <c r="L31" s="191"/>
      <c r="M31" s="192"/>
      <c r="N31" s="186">
        <f t="shared" si="30"/>
        <v>0</v>
      </c>
      <c r="O31" s="188">
        <f t="shared" si="31"/>
        <v>0</v>
      </c>
      <c r="Q31" s="183"/>
      <c r="R31" s="391"/>
      <c r="T31" s="392"/>
      <c r="U31" s="422"/>
      <c r="V31" s="394">
        <f t="shared" si="42"/>
        <v>0</v>
      </c>
      <c r="W31" s="392"/>
      <c r="X31" s="422"/>
      <c r="Y31" s="394">
        <f t="shared" si="32"/>
        <v>0</v>
      </c>
      <c r="Z31" s="392"/>
      <c r="AA31" s="422"/>
      <c r="AB31" s="394">
        <f t="shared" si="33"/>
        <v>0</v>
      </c>
      <c r="AC31" s="392"/>
      <c r="AD31" s="422"/>
      <c r="AE31" s="394">
        <f t="shared" si="34"/>
        <v>0</v>
      </c>
      <c r="AF31" s="417">
        <f t="shared" si="16"/>
        <v>0</v>
      </c>
      <c r="AG31" s="396"/>
      <c r="AH31" s="397">
        <f t="shared" si="35"/>
        <v>0</v>
      </c>
      <c r="AI31" s="398">
        <f t="shared" si="17"/>
        <v>0</v>
      </c>
      <c r="AJ31" s="398">
        <f t="shared" si="18"/>
        <v>0</v>
      </c>
      <c r="AK31" s="398">
        <f t="shared" si="19"/>
        <v>0</v>
      </c>
      <c r="AL31" s="399">
        <f t="shared" ref="AL31:AL37" si="43">AH31+AI31+AJ31+AK31</f>
        <v>0</v>
      </c>
      <c r="AN31" s="402"/>
      <c r="AO31" s="418"/>
      <c r="AP31" s="418"/>
      <c r="AQ31" s="418"/>
      <c r="AR31" s="418"/>
      <c r="AS31" s="418"/>
      <c r="AT31" s="216"/>
      <c r="AU31" s="418"/>
      <c r="AV31" s="418"/>
      <c r="AW31" s="419"/>
      <c r="AY31" s="402"/>
      <c r="AZ31" s="420"/>
      <c r="BA31" s="421"/>
      <c r="BB31" s="422"/>
      <c r="BC31" s="422"/>
      <c r="BD31" s="423"/>
      <c r="BE31" s="406">
        <f t="shared" si="37"/>
        <v>0</v>
      </c>
      <c r="BI31" s="428"/>
      <c r="BJ31" s="400">
        <f>IF(BI31=Standardprofile!$A$3,Dropdowns!$G$5,8760)</f>
        <v>8760</v>
      </c>
      <c r="BK31" s="429"/>
      <c r="BL31" s="412">
        <f>IFERROR(VLOOKUP(BI31,Standardprofile!$A$3:$N$49,2,FALSE),0)</f>
        <v>0</v>
      </c>
      <c r="BM31" s="413">
        <f>IFERROR(VLOOKUP(BI31,Standardprofile!$A$3:$N$49,9,FALSE),0)</f>
        <v>0</v>
      </c>
      <c r="BN31" s="424">
        <f t="shared" si="38"/>
        <v>0</v>
      </c>
      <c r="BO31" s="412">
        <f>IFERROR(VLOOKUP(BI31,Standardprofile!$A$3:$N$49,3,FALSE),0)</f>
        <v>0</v>
      </c>
      <c r="BP31" s="413">
        <f>IFERROR(VLOOKUP(BI31,Standardprofile!$A$3:$N$49,10,FALSE),0)</f>
        <v>0</v>
      </c>
      <c r="BQ31" s="424">
        <f t="shared" si="20"/>
        <v>0</v>
      </c>
      <c r="BR31" s="412">
        <f>IFERROR(VLOOKUP(BI31,Standardprofile!$A$3:$N$49,4,FALSE),0)</f>
        <v>0</v>
      </c>
      <c r="BS31" s="413">
        <f>IFERROR(VLOOKUP(BI31,Standardprofile!$A$3:$N$49,11,FALSE),0)</f>
        <v>0</v>
      </c>
      <c r="BT31" s="424">
        <f t="shared" si="21"/>
        <v>0</v>
      </c>
      <c r="BU31" s="412">
        <f>IFERROR(VLOOKUP(BI31,Standardprofile!$A$3:$N$49,5,FALSE),0)</f>
        <v>0</v>
      </c>
      <c r="BV31" s="413">
        <f>IFERROR(VLOOKUP(BI31,Standardprofile!$A$3:$N$49,12,FALSE),0)</f>
        <v>0</v>
      </c>
      <c r="BW31" s="424">
        <f t="shared" si="22"/>
        <v>0</v>
      </c>
      <c r="BX31" s="412">
        <f>IFERROR(VLOOKUP(BI31,Standardprofile!$A$3:$N$49,6,FALSE),0)</f>
        <v>0</v>
      </c>
      <c r="BY31" s="413">
        <f>IFERROR(VLOOKUP(BI31,Standardprofile!$A$3:$N$49,13,FALSE),0)</f>
        <v>0</v>
      </c>
      <c r="BZ31" s="424">
        <f t="shared" si="23"/>
        <v>0</v>
      </c>
      <c r="CA31" s="412">
        <f>IFERROR(VLOOKUP(BI31,Standardprofile!$A$3:$N$49,7,FALSE),0)</f>
        <v>0</v>
      </c>
      <c r="CB31" s="413">
        <f>IFERROR(VLOOKUP(BI31,Standardprofile!$A$3:$N$49,14,FALSE),0)</f>
        <v>0</v>
      </c>
      <c r="CC31" s="424">
        <f t="shared" si="24"/>
        <v>0</v>
      </c>
      <c r="CD31" s="425">
        <f t="shared" si="39"/>
        <v>0</v>
      </c>
      <c r="CE31" s="396"/>
      <c r="CF31" s="426">
        <f t="shared" si="40"/>
        <v>0</v>
      </c>
      <c r="CG31" s="426">
        <f t="shared" si="25"/>
        <v>0</v>
      </c>
      <c r="CH31" s="426">
        <f t="shared" si="26"/>
        <v>0</v>
      </c>
      <c r="CI31" s="426">
        <f t="shared" si="27"/>
        <v>0</v>
      </c>
      <c r="CJ31" s="426">
        <f t="shared" si="28"/>
        <v>0</v>
      </c>
      <c r="CK31" s="426">
        <f t="shared" si="29"/>
        <v>0</v>
      </c>
      <c r="CL31" s="427">
        <f t="shared" si="41"/>
        <v>0</v>
      </c>
    </row>
    <row r="32" spans="1:90">
      <c r="A32" s="183">
        <v>15</v>
      </c>
      <c r="B32" s="430"/>
      <c r="C32" s="430"/>
      <c r="D32" s="430"/>
      <c r="E32" s="430"/>
      <c r="G32" s="183"/>
      <c r="H32" s="189"/>
      <c r="I32" s="190"/>
      <c r="J32" s="191"/>
      <c r="K32" s="191"/>
      <c r="L32" s="191"/>
      <c r="M32" s="192"/>
      <c r="N32" s="186">
        <f t="shared" si="30"/>
        <v>0</v>
      </c>
      <c r="O32" s="188">
        <f t="shared" si="31"/>
        <v>0</v>
      </c>
      <c r="Q32" s="183"/>
      <c r="R32" s="391"/>
      <c r="T32" s="392"/>
      <c r="U32" s="422"/>
      <c r="V32" s="394">
        <f t="shared" si="42"/>
        <v>0</v>
      </c>
      <c r="W32" s="392"/>
      <c r="X32" s="422"/>
      <c r="Y32" s="394">
        <f t="shared" si="32"/>
        <v>0</v>
      </c>
      <c r="Z32" s="392"/>
      <c r="AA32" s="422"/>
      <c r="AB32" s="394">
        <f t="shared" si="33"/>
        <v>0</v>
      </c>
      <c r="AC32" s="392"/>
      <c r="AD32" s="422"/>
      <c r="AE32" s="394">
        <f t="shared" si="34"/>
        <v>0</v>
      </c>
      <c r="AF32" s="417">
        <f t="shared" si="16"/>
        <v>0</v>
      </c>
      <c r="AG32" s="396"/>
      <c r="AH32" s="397">
        <f t="shared" si="35"/>
        <v>0</v>
      </c>
      <c r="AI32" s="398">
        <f t="shared" si="17"/>
        <v>0</v>
      </c>
      <c r="AJ32" s="398">
        <f t="shared" si="18"/>
        <v>0</v>
      </c>
      <c r="AK32" s="398">
        <f t="shared" si="19"/>
        <v>0</v>
      </c>
      <c r="AL32" s="399">
        <f t="shared" si="43"/>
        <v>0</v>
      </c>
      <c r="AN32" s="402"/>
      <c r="AO32" s="418"/>
      <c r="AP32" s="418"/>
      <c r="AQ32" s="418"/>
      <c r="AR32" s="418"/>
      <c r="AS32" s="418"/>
      <c r="AT32" s="216"/>
      <c r="AU32" s="418"/>
      <c r="AV32" s="418"/>
      <c r="AW32" s="419"/>
      <c r="AY32" s="402"/>
      <c r="AZ32" s="420"/>
      <c r="BA32" s="421"/>
      <c r="BB32" s="422"/>
      <c r="BC32" s="422"/>
      <c r="BD32" s="423"/>
      <c r="BE32" s="406">
        <f t="shared" si="37"/>
        <v>0</v>
      </c>
      <c r="BI32" s="428"/>
      <c r="BJ32" s="400">
        <f>IF(BI32=Standardprofile!$A$3,Dropdowns!$G$5,8760)</f>
        <v>8760</v>
      </c>
      <c r="BK32" s="429"/>
      <c r="BL32" s="412">
        <f>IFERROR(VLOOKUP(BI32,Standardprofile!$A$3:$N$49,2,FALSE),0)</f>
        <v>0</v>
      </c>
      <c r="BM32" s="413">
        <f>IFERROR(VLOOKUP(BI32,Standardprofile!$A$3:$N$49,9,FALSE),0)</f>
        <v>0</v>
      </c>
      <c r="BN32" s="424">
        <f t="shared" si="38"/>
        <v>0</v>
      </c>
      <c r="BO32" s="412">
        <f>IFERROR(VLOOKUP(BI32,Standardprofile!$A$3:$N$49,3,FALSE),0)</f>
        <v>0</v>
      </c>
      <c r="BP32" s="413">
        <f>IFERROR(VLOOKUP(BI32,Standardprofile!$A$3:$N$49,10,FALSE),0)</f>
        <v>0</v>
      </c>
      <c r="BQ32" s="424">
        <f t="shared" si="20"/>
        <v>0</v>
      </c>
      <c r="BR32" s="412">
        <f>IFERROR(VLOOKUP(BI32,Standardprofile!$A$3:$N$49,4,FALSE),0)</f>
        <v>0</v>
      </c>
      <c r="BS32" s="413">
        <f>IFERROR(VLOOKUP(BI32,Standardprofile!$A$3:$N$49,11,FALSE),0)</f>
        <v>0</v>
      </c>
      <c r="BT32" s="424">
        <f t="shared" si="21"/>
        <v>0</v>
      </c>
      <c r="BU32" s="412">
        <f>IFERROR(VLOOKUP(BI32,Standardprofile!$A$3:$N$49,5,FALSE),0)</f>
        <v>0</v>
      </c>
      <c r="BV32" s="413">
        <f>IFERROR(VLOOKUP(BI32,Standardprofile!$A$3:$N$49,12,FALSE),0)</f>
        <v>0</v>
      </c>
      <c r="BW32" s="424">
        <f t="shared" si="22"/>
        <v>0</v>
      </c>
      <c r="BX32" s="412">
        <f>IFERROR(VLOOKUP(BI32,Standardprofile!$A$3:$N$49,6,FALSE),0)</f>
        <v>0</v>
      </c>
      <c r="BY32" s="413">
        <f>IFERROR(VLOOKUP(BI32,Standardprofile!$A$3:$N$49,13,FALSE),0)</f>
        <v>0</v>
      </c>
      <c r="BZ32" s="424">
        <f t="shared" si="23"/>
        <v>0</v>
      </c>
      <c r="CA32" s="412">
        <f>IFERROR(VLOOKUP(BI32,Standardprofile!$A$3:$N$49,7,FALSE),0)</f>
        <v>0</v>
      </c>
      <c r="CB32" s="413">
        <f>IFERROR(VLOOKUP(BI32,Standardprofile!$A$3:$N$49,14,FALSE),0)</f>
        <v>0</v>
      </c>
      <c r="CC32" s="424">
        <f t="shared" si="24"/>
        <v>0</v>
      </c>
      <c r="CD32" s="425">
        <f t="shared" si="39"/>
        <v>0</v>
      </c>
      <c r="CE32" s="396"/>
      <c r="CF32" s="426">
        <f t="shared" si="40"/>
        <v>0</v>
      </c>
      <c r="CG32" s="426">
        <f t="shared" si="25"/>
        <v>0</v>
      </c>
      <c r="CH32" s="426">
        <f t="shared" si="26"/>
        <v>0</v>
      </c>
      <c r="CI32" s="426">
        <f t="shared" si="27"/>
        <v>0</v>
      </c>
      <c r="CJ32" s="426">
        <f t="shared" si="28"/>
        <v>0</v>
      </c>
      <c r="CK32" s="426">
        <f t="shared" si="29"/>
        <v>0</v>
      </c>
      <c r="CL32" s="427">
        <f t="shared" si="41"/>
        <v>0</v>
      </c>
    </row>
    <row r="33" spans="1:91">
      <c r="A33" s="183">
        <v>16</v>
      </c>
      <c r="B33" s="430"/>
      <c r="C33" s="430"/>
      <c r="D33" s="430"/>
      <c r="E33" s="430"/>
      <c r="G33" s="183"/>
      <c r="H33" s="189"/>
      <c r="I33" s="190"/>
      <c r="J33" s="191"/>
      <c r="K33" s="191"/>
      <c r="L33" s="191"/>
      <c r="M33" s="192"/>
      <c r="N33" s="186">
        <f t="shared" si="30"/>
        <v>0</v>
      </c>
      <c r="O33" s="188">
        <f t="shared" si="31"/>
        <v>0</v>
      </c>
      <c r="Q33" s="183"/>
      <c r="R33" s="391"/>
      <c r="T33" s="392"/>
      <c r="U33" s="422"/>
      <c r="V33" s="394">
        <f t="shared" si="42"/>
        <v>0</v>
      </c>
      <c r="W33" s="392"/>
      <c r="X33" s="422"/>
      <c r="Y33" s="394">
        <f t="shared" si="32"/>
        <v>0</v>
      </c>
      <c r="Z33" s="392"/>
      <c r="AA33" s="422"/>
      <c r="AB33" s="394">
        <f t="shared" si="33"/>
        <v>0</v>
      </c>
      <c r="AC33" s="392"/>
      <c r="AD33" s="422"/>
      <c r="AE33" s="394">
        <f t="shared" si="34"/>
        <v>0</v>
      </c>
      <c r="AF33" s="417">
        <f t="shared" si="16"/>
        <v>0</v>
      </c>
      <c r="AG33" s="396"/>
      <c r="AH33" s="397">
        <f t="shared" si="35"/>
        <v>0</v>
      </c>
      <c r="AI33" s="398">
        <f t="shared" si="17"/>
        <v>0</v>
      </c>
      <c r="AJ33" s="398">
        <f t="shared" si="18"/>
        <v>0</v>
      </c>
      <c r="AK33" s="398">
        <f t="shared" si="19"/>
        <v>0</v>
      </c>
      <c r="AL33" s="399">
        <f t="shared" si="43"/>
        <v>0</v>
      </c>
      <c r="AN33" s="402"/>
      <c r="AO33" s="418"/>
      <c r="AP33" s="418"/>
      <c r="AQ33" s="418"/>
      <c r="AR33" s="418"/>
      <c r="AS33" s="418"/>
      <c r="AT33" s="216"/>
      <c r="AU33" s="418"/>
      <c r="AV33" s="418"/>
      <c r="AW33" s="419"/>
      <c r="AY33" s="402"/>
      <c r="AZ33" s="420"/>
      <c r="BA33" s="421"/>
      <c r="BB33" s="422"/>
      <c r="BC33" s="422"/>
      <c r="BD33" s="423"/>
      <c r="BE33" s="406">
        <f t="shared" si="37"/>
        <v>0</v>
      </c>
      <c r="BI33" s="428"/>
      <c r="BJ33" s="400">
        <f>IF(BI33=Standardprofile!$A$3,Dropdowns!$G$5,8760)</f>
        <v>8760</v>
      </c>
      <c r="BK33" s="429"/>
      <c r="BL33" s="412">
        <f>IFERROR(VLOOKUP(BI33,Standardprofile!$A$3:$N$49,2,FALSE),0)</f>
        <v>0</v>
      </c>
      <c r="BM33" s="413">
        <f>IFERROR(VLOOKUP(BI33,Standardprofile!$A$3:$N$49,9,FALSE),0)</f>
        <v>0</v>
      </c>
      <c r="BN33" s="424">
        <f t="shared" si="38"/>
        <v>0</v>
      </c>
      <c r="BO33" s="412">
        <f>IFERROR(VLOOKUP(BI33,Standardprofile!$A$3:$N$49,3,FALSE),0)</f>
        <v>0</v>
      </c>
      <c r="BP33" s="413">
        <f>IFERROR(VLOOKUP(BI33,Standardprofile!$A$3:$N$49,10,FALSE),0)</f>
        <v>0</v>
      </c>
      <c r="BQ33" s="424">
        <f t="shared" si="20"/>
        <v>0</v>
      </c>
      <c r="BR33" s="412">
        <f>IFERROR(VLOOKUP(BI33,Standardprofile!$A$3:$N$49,4,FALSE),0)</f>
        <v>0</v>
      </c>
      <c r="BS33" s="413">
        <f>IFERROR(VLOOKUP(BI33,Standardprofile!$A$3:$N$49,11,FALSE),0)</f>
        <v>0</v>
      </c>
      <c r="BT33" s="424">
        <f t="shared" si="21"/>
        <v>0</v>
      </c>
      <c r="BU33" s="412">
        <f>IFERROR(VLOOKUP(BI33,Standardprofile!$A$3:$N$49,5,FALSE),0)</f>
        <v>0</v>
      </c>
      <c r="BV33" s="413">
        <f>IFERROR(VLOOKUP(BI33,Standardprofile!$A$3:$N$49,12,FALSE),0)</f>
        <v>0</v>
      </c>
      <c r="BW33" s="424">
        <f t="shared" si="22"/>
        <v>0</v>
      </c>
      <c r="BX33" s="412">
        <f>IFERROR(VLOOKUP(BI33,Standardprofile!$A$3:$N$49,6,FALSE),0)</f>
        <v>0</v>
      </c>
      <c r="BY33" s="413">
        <f>IFERROR(VLOOKUP(BI33,Standardprofile!$A$3:$N$49,13,FALSE),0)</f>
        <v>0</v>
      </c>
      <c r="BZ33" s="424">
        <f t="shared" si="23"/>
        <v>0</v>
      </c>
      <c r="CA33" s="412">
        <f>IFERROR(VLOOKUP(BI33,Standardprofile!$A$3:$N$49,7,FALSE),0)</f>
        <v>0</v>
      </c>
      <c r="CB33" s="413">
        <f>IFERROR(VLOOKUP(BI33,Standardprofile!$A$3:$N$49,14,FALSE),0)</f>
        <v>0</v>
      </c>
      <c r="CC33" s="424">
        <f t="shared" si="24"/>
        <v>0</v>
      </c>
      <c r="CD33" s="425">
        <f t="shared" si="39"/>
        <v>0</v>
      </c>
      <c r="CE33" s="396"/>
      <c r="CF33" s="426">
        <f t="shared" si="40"/>
        <v>0</v>
      </c>
      <c r="CG33" s="426">
        <f t="shared" si="25"/>
        <v>0</v>
      </c>
      <c r="CH33" s="426">
        <f t="shared" si="26"/>
        <v>0</v>
      </c>
      <c r="CI33" s="426">
        <f t="shared" si="27"/>
        <v>0</v>
      </c>
      <c r="CJ33" s="426">
        <f t="shared" si="28"/>
        <v>0</v>
      </c>
      <c r="CK33" s="426">
        <f t="shared" si="29"/>
        <v>0</v>
      </c>
      <c r="CL33" s="427">
        <f t="shared" si="41"/>
        <v>0</v>
      </c>
    </row>
    <row r="34" spans="1:91">
      <c r="A34" s="183">
        <v>17</v>
      </c>
      <c r="B34" s="430"/>
      <c r="C34" s="430"/>
      <c r="D34" s="430"/>
      <c r="E34" s="430"/>
      <c r="G34" s="183"/>
      <c r="H34" s="189"/>
      <c r="I34" s="190"/>
      <c r="J34" s="191"/>
      <c r="K34" s="191"/>
      <c r="L34" s="191"/>
      <c r="M34" s="192"/>
      <c r="N34" s="186">
        <f t="shared" si="30"/>
        <v>0</v>
      </c>
      <c r="O34" s="188">
        <f t="shared" si="31"/>
        <v>0</v>
      </c>
      <c r="Q34" s="183"/>
      <c r="R34" s="391"/>
      <c r="T34" s="392"/>
      <c r="U34" s="422"/>
      <c r="V34" s="394">
        <f t="shared" si="42"/>
        <v>0</v>
      </c>
      <c r="W34" s="392"/>
      <c r="X34" s="422"/>
      <c r="Y34" s="394">
        <f t="shared" si="32"/>
        <v>0</v>
      </c>
      <c r="Z34" s="392"/>
      <c r="AA34" s="422"/>
      <c r="AB34" s="394">
        <f t="shared" si="33"/>
        <v>0</v>
      </c>
      <c r="AC34" s="392"/>
      <c r="AD34" s="422"/>
      <c r="AE34" s="394">
        <f t="shared" si="34"/>
        <v>0</v>
      </c>
      <c r="AF34" s="417">
        <f t="shared" si="16"/>
        <v>0</v>
      </c>
      <c r="AG34" s="396"/>
      <c r="AH34" s="397">
        <f t="shared" si="35"/>
        <v>0</v>
      </c>
      <c r="AI34" s="398">
        <f t="shared" si="17"/>
        <v>0</v>
      </c>
      <c r="AJ34" s="398">
        <f t="shared" si="18"/>
        <v>0</v>
      </c>
      <c r="AK34" s="398">
        <f t="shared" si="19"/>
        <v>0</v>
      </c>
      <c r="AL34" s="399">
        <f t="shared" si="43"/>
        <v>0</v>
      </c>
      <c r="AN34" s="402"/>
      <c r="AO34" s="418"/>
      <c r="AP34" s="418"/>
      <c r="AQ34" s="418"/>
      <c r="AR34" s="418"/>
      <c r="AS34" s="418"/>
      <c r="AT34" s="216"/>
      <c r="AU34" s="418"/>
      <c r="AV34" s="418"/>
      <c r="AW34" s="419"/>
      <c r="AY34" s="402"/>
      <c r="AZ34" s="420"/>
      <c r="BA34" s="421"/>
      <c r="BB34" s="422"/>
      <c r="BC34" s="422"/>
      <c r="BD34" s="423"/>
      <c r="BE34" s="406">
        <f t="shared" si="37"/>
        <v>0</v>
      </c>
      <c r="BI34" s="428"/>
      <c r="BJ34" s="400">
        <f>IF(BI34=Standardprofile!$A$3,Dropdowns!$G$5,8760)</f>
        <v>8760</v>
      </c>
      <c r="BK34" s="429"/>
      <c r="BL34" s="412">
        <f>IFERROR(VLOOKUP(BI34,Standardprofile!$A$3:$N$49,2,FALSE),0)</f>
        <v>0</v>
      </c>
      <c r="BM34" s="413">
        <f>IFERROR(VLOOKUP(BI34,Standardprofile!$A$3:$N$49,9,FALSE),0)</f>
        <v>0</v>
      </c>
      <c r="BN34" s="424">
        <f t="shared" si="38"/>
        <v>0</v>
      </c>
      <c r="BO34" s="412">
        <f>IFERROR(VLOOKUP(BI34,Standardprofile!$A$3:$N$49,3,FALSE),0)</f>
        <v>0</v>
      </c>
      <c r="BP34" s="413">
        <f>IFERROR(VLOOKUP(BI34,Standardprofile!$A$3:$N$49,10,FALSE),0)</f>
        <v>0</v>
      </c>
      <c r="BQ34" s="424">
        <f t="shared" si="20"/>
        <v>0</v>
      </c>
      <c r="BR34" s="412">
        <f>IFERROR(VLOOKUP(BI34,Standardprofile!$A$3:$N$49,4,FALSE),0)</f>
        <v>0</v>
      </c>
      <c r="BS34" s="413">
        <f>IFERROR(VLOOKUP(BI34,Standardprofile!$A$3:$N$49,11,FALSE),0)</f>
        <v>0</v>
      </c>
      <c r="BT34" s="424">
        <f t="shared" si="21"/>
        <v>0</v>
      </c>
      <c r="BU34" s="412">
        <f>IFERROR(VLOOKUP(BI34,Standardprofile!$A$3:$N$49,5,FALSE),0)</f>
        <v>0</v>
      </c>
      <c r="BV34" s="413">
        <f>IFERROR(VLOOKUP(BI34,Standardprofile!$A$3:$N$49,12,FALSE),0)</f>
        <v>0</v>
      </c>
      <c r="BW34" s="424">
        <f t="shared" si="22"/>
        <v>0</v>
      </c>
      <c r="BX34" s="412">
        <f>IFERROR(VLOOKUP(BI34,Standardprofile!$A$3:$N$49,6,FALSE),0)</f>
        <v>0</v>
      </c>
      <c r="BY34" s="413">
        <f>IFERROR(VLOOKUP(BI34,Standardprofile!$A$3:$N$49,13,FALSE),0)</f>
        <v>0</v>
      </c>
      <c r="BZ34" s="424">
        <f t="shared" si="23"/>
        <v>0</v>
      </c>
      <c r="CA34" s="412">
        <f>IFERROR(VLOOKUP(BI34,Standardprofile!$A$3:$N$49,7,FALSE),0)</f>
        <v>0</v>
      </c>
      <c r="CB34" s="413">
        <f>IFERROR(VLOOKUP(BI34,Standardprofile!$A$3:$N$49,14,FALSE),0)</f>
        <v>0</v>
      </c>
      <c r="CC34" s="424">
        <f t="shared" si="24"/>
        <v>0</v>
      </c>
      <c r="CD34" s="425">
        <f t="shared" si="39"/>
        <v>0</v>
      </c>
      <c r="CE34" s="396"/>
      <c r="CF34" s="426">
        <f t="shared" si="40"/>
        <v>0</v>
      </c>
      <c r="CG34" s="426">
        <f t="shared" si="25"/>
        <v>0</v>
      </c>
      <c r="CH34" s="426">
        <f t="shared" si="26"/>
        <v>0</v>
      </c>
      <c r="CI34" s="426">
        <f t="shared" si="27"/>
        <v>0</v>
      </c>
      <c r="CJ34" s="426">
        <f t="shared" si="28"/>
        <v>0</v>
      </c>
      <c r="CK34" s="426">
        <f t="shared" si="29"/>
        <v>0</v>
      </c>
      <c r="CL34" s="427">
        <f t="shared" si="41"/>
        <v>0</v>
      </c>
    </row>
    <row r="35" spans="1:91">
      <c r="A35" s="183">
        <v>18</v>
      </c>
      <c r="B35" s="430"/>
      <c r="C35" s="430"/>
      <c r="D35" s="430"/>
      <c r="E35" s="430"/>
      <c r="G35" s="183"/>
      <c r="H35" s="189"/>
      <c r="I35" s="190"/>
      <c r="J35" s="191"/>
      <c r="K35" s="191"/>
      <c r="L35" s="191"/>
      <c r="M35" s="192"/>
      <c r="N35" s="186">
        <f t="shared" si="30"/>
        <v>0</v>
      </c>
      <c r="O35" s="188">
        <f t="shared" si="31"/>
        <v>0</v>
      </c>
      <c r="Q35" s="183"/>
      <c r="R35" s="391"/>
      <c r="T35" s="392"/>
      <c r="U35" s="422"/>
      <c r="V35" s="394">
        <f t="shared" si="42"/>
        <v>0</v>
      </c>
      <c r="W35" s="392"/>
      <c r="X35" s="422"/>
      <c r="Y35" s="394">
        <f t="shared" si="32"/>
        <v>0</v>
      </c>
      <c r="Z35" s="392"/>
      <c r="AA35" s="422"/>
      <c r="AB35" s="394">
        <f t="shared" si="33"/>
        <v>0</v>
      </c>
      <c r="AC35" s="392"/>
      <c r="AD35" s="422"/>
      <c r="AE35" s="394">
        <f t="shared" si="34"/>
        <v>0</v>
      </c>
      <c r="AF35" s="417">
        <f t="shared" si="16"/>
        <v>0</v>
      </c>
      <c r="AG35" s="396"/>
      <c r="AH35" s="397">
        <f t="shared" si="35"/>
        <v>0</v>
      </c>
      <c r="AI35" s="398">
        <f t="shared" si="17"/>
        <v>0</v>
      </c>
      <c r="AJ35" s="398">
        <f t="shared" si="18"/>
        <v>0</v>
      </c>
      <c r="AK35" s="398">
        <f t="shared" si="19"/>
        <v>0</v>
      </c>
      <c r="AL35" s="399">
        <f t="shared" si="43"/>
        <v>0</v>
      </c>
      <c r="AN35" s="402"/>
      <c r="AO35" s="418"/>
      <c r="AP35" s="418"/>
      <c r="AQ35" s="418"/>
      <c r="AR35" s="418"/>
      <c r="AS35" s="418"/>
      <c r="AT35" s="216"/>
      <c r="AU35" s="418"/>
      <c r="AV35" s="418"/>
      <c r="AW35" s="419"/>
      <c r="AY35" s="402"/>
      <c r="AZ35" s="420"/>
      <c r="BA35" s="421"/>
      <c r="BB35" s="422"/>
      <c r="BC35" s="422"/>
      <c r="BD35" s="423"/>
      <c r="BE35" s="406">
        <f t="shared" si="37"/>
        <v>0</v>
      </c>
      <c r="BI35" s="428"/>
      <c r="BJ35" s="400">
        <f>IF(BI35=Standardprofile!$A$3,Dropdowns!$G$5,8760)</f>
        <v>8760</v>
      </c>
      <c r="BK35" s="429"/>
      <c r="BL35" s="412">
        <f>IFERROR(VLOOKUP(BI35,Standardprofile!$A$3:$N$49,2,FALSE),0)</f>
        <v>0</v>
      </c>
      <c r="BM35" s="413">
        <f>IFERROR(VLOOKUP(BI35,Standardprofile!$A$3:$N$49,9,FALSE),0)</f>
        <v>0</v>
      </c>
      <c r="BN35" s="424">
        <f t="shared" si="38"/>
        <v>0</v>
      </c>
      <c r="BO35" s="412">
        <f>IFERROR(VLOOKUP(BI35,Standardprofile!$A$3:$N$49,3,FALSE),0)</f>
        <v>0</v>
      </c>
      <c r="BP35" s="413">
        <f>IFERROR(VLOOKUP(BI35,Standardprofile!$A$3:$N$49,10,FALSE),0)</f>
        <v>0</v>
      </c>
      <c r="BQ35" s="424">
        <f t="shared" si="20"/>
        <v>0</v>
      </c>
      <c r="BR35" s="412">
        <f>IFERROR(VLOOKUP(BI35,Standardprofile!$A$3:$N$49,4,FALSE),0)</f>
        <v>0</v>
      </c>
      <c r="BS35" s="413">
        <f>IFERROR(VLOOKUP(BI35,Standardprofile!$A$3:$N$49,11,FALSE),0)</f>
        <v>0</v>
      </c>
      <c r="BT35" s="424">
        <f t="shared" si="21"/>
        <v>0</v>
      </c>
      <c r="BU35" s="412">
        <f>IFERROR(VLOOKUP(BI35,Standardprofile!$A$3:$N$49,5,FALSE),0)</f>
        <v>0</v>
      </c>
      <c r="BV35" s="413">
        <f>IFERROR(VLOOKUP(BI35,Standardprofile!$A$3:$N$49,12,FALSE),0)</f>
        <v>0</v>
      </c>
      <c r="BW35" s="424">
        <f t="shared" si="22"/>
        <v>0</v>
      </c>
      <c r="BX35" s="412">
        <f>IFERROR(VLOOKUP(BI35,Standardprofile!$A$3:$N$49,6,FALSE),0)</f>
        <v>0</v>
      </c>
      <c r="BY35" s="413">
        <f>IFERROR(VLOOKUP(BI35,Standardprofile!$A$3:$N$49,13,FALSE),0)</f>
        <v>0</v>
      </c>
      <c r="BZ35" s="424">
        <f t="shared" si="23"/>
        <v>0</v>
      </c>
      <c r="CA35" s="412">
        <f>IFERROR(VLOOKUP(BI35,Standardprofile!$A$3:$N$49,7,FALSE),0)</f>
        <v>0</v>
      </c>
      <c r="CB35" s="413">
        <f>IFERROR(VLOOKUP(BI35,Standardprofile!$A$3:$N$49,14,FALSE),0)</f>
        <v>0</v>
      </c>
      <c r="CC35" s="424">
        <f t="shared" si="24"/>
        <v>0</v>
      </c>
      <c r="CD35" s="425">
        <f t="shared" si="39"/>
        <v>0</v>
      </c>
      <c r="CE35" s="396"/>
      <c r="CF35" s="426">
        <f t="shared" si="40"/>
        <v>0</v>
      </c>
      <c r="CG35" s="426">
        <f t="shared" si="25"/>
        <v>0</v>
      </c>
      <c r="CH35" s="426">
        <f t="shared" si="26"/>
        <v>0</v>
      </c>
      <c r="CI35" s="426">
        <f t="shared" si="27"/>
        <v>0</v>
      </c>
      <c r="CJ35" s="426">
        <f t="shared" si="28"/>
        <v>0</v>
      </c>
      <c r="CK35" s="426">
        <f t="shared" si="29"/>
        <v>0</v>
      </c>
      <c r="CL35" s="427">
        <f t="shared" si="41"/>
        <v>0</v>
      </c>
    </row>
    <row r="36" spans="1:91">
      <c r="A36" s="183">
        <v>19</v>
      </c>
      <c r="B36" s="430"/>
      <c r="C36" s="430"/>
      <c r="D36" s="430"/>
      <c r="E36" s="430"/>
      <c r="G36" s="183"/>
      <c r="H36" s="189"/>
      <c r="I36" s="190"/>
      <c r="J36" s="191"/>
      <c r="K36" s="191"/>
      <c r="L36" s="191"/>
      <c r="M36" s="192"/>
      <c r="N36" s="186">
        <f t="shared" si="30"/>
        <v>0</v>
      </c>
      <c r="O36" s="188">
        <f t="shared" si="31"/>
        <v>0</v>
      </c>
      <c r="Q36" s="183"/>
      <c r="R36" s="391"/>
      <c r="T36" s="392"/>
      <c r="U36" s="422"/>
      <c r="V36" s="394">
        <f t="shared" si="42"/>
        <v>0</v>
      </c>
      <c r="W36" s="392"/>
      <c r="X36" s="422"/>
      <c r="Y36" s="394">
        <f t="shared" si="32"/>
        <v>0</v>
      </c>
      <c r="Z36" s="392"/>
      <c r="AA36" s="422"/>
      <c r="AB36" s="394">
        <f t="shared" si="33"/>
        <v>0</v>
      </c>
      <c r="AC36" s="392"/>
      <c r="AD36" s="422"/>
      <c r="AE36" s="394">
        <f t="shared" si="34"/>
        <v>0</v>
      </c>
      <c r="AF36" s="417">
        <f t="shared" si="16"/>
        <v>0</v>
      </c>
      <c r="AG36" s="396"/>
      <c r="AH36" s="397">
        <f t="shared" si="35"/>
        <v>0</v>
      </c>
      <c r="AI36" s="398">
        <f t="shared" si="17"/>
        <v>0</v>
      </c>
      <c r="AJ36" s="398">
        <f t="shared" si="18"/>
        <v>0</v>
      </c>
      <c r="AK36" s="398">
        <f t="shared" si="19"/>
        <v>0</v>
      </c>
      <c r="AL36" s="399">
        <f t="shared" si="43"/>
        <v>0</v>
      </c>
      <c r="AN36" s="402"/>
      <c r="AO36" s="418"/>
      <c r="AP36" s="418"/>
      <c r="AQ36" s="418"/>
      <c r="AR36" s="418"/>
      <c r="AS36" s="418"/>
      <c r="AT36" s="216"/>
      <c r="AU36" s="418"/>
      <c r="AV36" s="418"/>
      <c r="AW36" s="419"/>
      <c r="AY36" s="402"/>
      <c r="AZ36" s="420"/>
      <c r="BA36" s="421"/>
      <c r="BB36" s="422"/>
      <c r="BC36" s="422"/>
      <c r="BD36" s="423"/>
      <c r="BE36" s="406">
        <f t="shared" si="37"/>
        <v>0</v>
      </c>
      <c r="BI36" s="428"/>
      <c r="BJ36" s="400">
        <f>IF(BI36=Standardprofile!$A$3,Dropdowns!$G$5,8760)</f>
        <v>8760</v>
      </c>
      <c r="BK36" s="429"/>
      <c r="BL36" s="412">
        <f>IFERROR(VLOOKUP(BI36,Standardprofile!$A$3:$N$49,2,FALSE),0)</f>
        <v>0</v>
      </c>
      <c r="BM36" s="413">
        <f>IFERROR(VLOOKUP(BI36,Standardprofile!$A$3:$N$49,9,FALSE),0)</f>
        <v>0</v>
      </c>
      <c r="BN36" s="424">
        <f t="shared" si="38"/>
        <v>0</v>
      </c>
      <c r="BO36" s="412">
        <f>IFERROR(VLOOKUP(BI36,Standardprofile!$A$3:$N$49,3,FALSE),0)</f>
        <v>0</v>
      </c>
      <c r="BP36" s="413">
        <f>IFERROR(VLOOKUP(BI36,Standardprofile!$A$3:$N$49,10,FALSE),0)</f>
        <v>0</v>
      </c>
      <c r="BQ36" s="424">
        <f t="shared" si="20"/>
        <v>0</v>
      </c>
      <c r="BR36" s="412">
        <f>IFERROR(VLOOKUP(BI36,Standardprofile!$A$3:$N$49,4,FALSE),0)</f>
        <v>0</v>
      </c>
      <c r="BS36" s="413">
        <f>IFERROR(VLOOKUP(BI36,Standardprofile!$A$3:$N$49,11,FALSE),0)</f>
        <v>0</v>
      </c>
      <c r="BT36" s="424">
        <f t="shared" si="21"/>
        <v>0</v>
      </c>
      <c r="BU36" s="412">
        <f>IFERROR(VLOOKUP(BI36,Standardprofile!$A$3:$N$49,5,FALSE),0)</f>
        <v>0</v>
      </c>
      <c r="BV36" s="413">
        <f>IFERROR(VLOOKUP(BI36,Standardprofile!$A$3:$N$49,12,FALSE),0)</f>
        <v>0</v>
      </c>
      <c r="BW36" s="424">
        <f t="shared" si="22"/>
        <v>0</v>
      </c>
      <c r="BX36" s="412">
        <f>IFERROR(VLOOKUP(BI36,Standardprofile!$A$3:$N$49,6,FALSE),0)</f>
        <v>0</v>
      </c>
      <c r="BY36" s="413">
        <f>IFERROR(VLOOKUP(BI36,Standardprofile!$A$3:$N$49,13,FALSE),0)</f>
        <v>0</v>
      </c>
      <c r="BZ36" s="424">
        <f t="shared" si="23"/>
        <v>0</v>
      </c>
      <c r="CA36" s="412">
        <f>IFERROR(VLOOKUP(BI36,Standardprofile!$A$3:$N$49,7,FALSE),0)</f>
        <v>0</v>
      </c>
      <c r="CB36" s="413">
        <f>IFERROR(VLOOKUP(BI36,Standardprofile!$A$3:$N$49,14,FALSE),0)</f>
        <v>0</v>
      </c>
      <c r="CC36" s="424">
        <f t="shared" si="24"/>
        <v>0</v>
      </c>
      <c r="CD36" s="425">
        <f t="shared" si="39"/>
        <v>0</v>
      </c>
      <c r="CE36" s="396"/>
      <c r="CF36" s="426">
        <f t="shared" si="40"/>
        <v>0</v>
      </c>
      <c r="CG36" s="426">
        <f t="shared" si="25"/>
        <v>0</v>
      </c>
      <c r="CH36" s="426">
        <f t="shared" si="26"/>
        <v>0</v>
      </c>
      <c r="CI36" s="426">
        <f t="shared" si="27"/>
        <v>0</v>
      </c>
      <c r="CJ36" s="426">
        <f t="shared" si="28"/>
        <v>0</v>
      </c>
      <c r="CK36" s="426">
        <f t="shared" si="29"/>
        <v>0</v>
      </c>
      <c r="CL36" s="427">
        <f t="shared" si="41"/>
        <v>0</v>
      </c>
    </row>
    <row r="37" spans="1:91">
      <c r="A37" s="183">
        <v>20</v>
      </c>
      <c r="B37" s="430"/>
      <c r="C37" s="430"/>
      <c r="D37" s="430"/>
      <c r="E37" s="430"/>
      <c r="G37" s="183"/>
      <c r="H37" s="189"/>
      <c r="I37" s="190"/>
      <c r="J37" s="191"/>
      <c r="K37" s="191"/>
      <c r="L37" s="191"/>
      <c r="M37" s="192"/>
      <c r="N37" s="186">
        <f>IFERROR(H37*I37/0.36/10000/J37/K37/L37,0)</f>
        <v>0</v>
      </c>
      <c r="O37" s="188">
        <f t="shared" si="31"/>
        <v>0</v>
      </c>
      <c r="Q37" s="183"/>
      <c r="R37" s="391"/>
      <c r="T37" s="392"/>
      <c r="U37" s="422"/>
      <c r="V37" s="394">
        <f t="shared" si="42"/>
        <v>0</v>
      </c>
      <c r="W37" s="392"/>
      <c r="X37" s="422"/>
      <c r="Y37" s="394">
        <f t="shared" si="32"/>
        <v>0</v>
      </c>
      <c r="Z37" s="392"/>
      <c r="AA37" s="422"/>
      <c r="AB37" s="394">
        <f t="shared" si="33"/>
        <v>0</v>
      </c>
      <c r="AC37" s="392"/>
      <c r="AD37" s="422"/>
      <c r="AE37" s="394">
        <f t="shared" si="34"/>
        <v>0</v>
      </c>
      <c r="AF37" s="431">
        <f t="shared" si="16"/>
        <v>0</v>
      </c>
      <c r="AG37" s="396"/>
      <c r="AH37" s="397">
        <f t="shared" si="35"/>
        <v>0</v>
      </c>
      <c r="AI37" s="398">
        <f t="shared" si="17"/>
        <v>0</v>
      </c>
      <c r="AJ37" s="398">
        <f t="shared" si="18"/>
        <v>0</v>
      </c>
      <c r="AK37" s="398">
        <f t="shared" si="19"/>
        <v>0</v>
      </c>
      <c r="AL37" s="399">
        <f t="shared" si="43"/>
        <v>0</v>
      </c>
      <c r="AN37" s="402"/>
      <c r="AO37" s="418"/>
      <c r="AP37" s="418"/>
      <c r="AQ37" s="418"/>
      <c r="AR37" s="418"/>
      <c r="AS37" s="418"/>
      <c r="AT37" s="216"/>
      <c r="AU37" s="418"/>
      <c r="AV37" s="418"/>
      <c r="AW37" s="419"/>
      <c r="AY37" s="402"/>
      <c r="AZ37" s="420"/>
      <c r="BA37" s="421"/>
      <c r="BB37" s="422"/>
      <c r="BC37" s="422"/>
      <c r="BD37" s="423"/>
      <c r="BE37" s="406">
        <f>IFERROR(AZ37*BA37/0.36/10000/BB37/BC37/BD37,0)</f>
        <v>0</v>
      </c>
      <c r="BI37" s="428"/>
      <c r="BJ37" s="400">
        <f>IF(BI37=Standardprofile!$A$3,Dropdowns!$G$5,8760)</f>
        <v>8760</v>
      </c>
      <c r="BK37" s="429"/>
      <c r="BL37" s="412">
        <f>IFERROR(VLOOKUP(BI37,Standardprofile!$A$3:$N$49,2,FALSE),0)</f>
        <v>0</v>
      </c>
      <c r="BM37" s="413">
        <f>IFERROR(VLOOKUP(BI37,Standardprofile!$A$3:$N$49,9,FALSE),0)</f>
        <v>0</v>
      </c>
      <c r="BN37" s="424">
        <f t="shared" si="38"/>
        <v>0</v>
      </c>
      <c r="BO37" s="412">
        <f>IFERROR(VLOOKUP(BI37,Standardprofile!$A$3:$N$49,3,FALSE),0)</f>
        <v>0</v>
      </c>
      <c r="BP37" s="413">
        <f>IFERROR(VLOOKUP(BI37,Standardprofile!$A$3:$N$49,10,FALSE),0)</f>
        <v>0</v>
      </c>
      <c r="BQ37" s="424">
        <f t="shared" si="20"/>
        <v>0</v>
      </c>
      <c r="BR37" s="412">
        <f>IFERROR(VLOOKUP(BI37,Standardprofile!$A$3:$N$49,4,FALSE),0)</f>
        <v>0</v>
      </c>
      <c r="BS37" s="413">
        <f>IFERROR(VLOOKUP(BI37,Standardprofile!$A$3:$N$49,11,FALSE),0)</f>
        <v>0</v>
      </c>
      <c r="BT37" s="424">
        <f t="shared" si="21"/>
        <v>0</v>
      </c>
      <c r="BU37" s="412">
        <f>IFERROR(VLOOKUP(BI37,Standardprofile!$A$3:$N$49,5,FALSE),0)</f>
        <v>0</v>
      </c>
      <c r="BV37" s="413">
        <f>IFERROR(VLOOKUP(BI37,Standardprofile!$A$3:$N$49,12,FALSE),0)</f>
        <v>0</v>
      </c>
      <c r="BW37" s="424">
        <f t="shared" si="22"/>
        <v>0</v>
      </c>
      <c r="BX37" s="412">
        <f>IFERROR(VLOOKUP(BI37,Standardprofile!$A$3:$N$49,6,FALSE),0)</f>
        <v>0</v>
      </c>
      <c r="BY37" s="413">
        <f>IFERROR(VLOOKUP(BI37,Standardprofile!$A$3:$N$49,13,FALSE),0)</f>
        <v>0</v>
      </c>
      <c r="BZ37" s="424">
        <f t="shared" si="23"/>
        <v>0</v>
      </c>
      <c r="CA37" s="412">
        <f>IFERROR(VLOOKUP(BI37,Standardprofile!$A$3:$N$49,7,FALSE),0)</f>
        <v>0</v>
      </c>
      <c r="CB37" s="413">
        <f>IFERROR(VLOOKUP(BI37,Standardprofile!$A$3:$N$49,14,FALSE),0)</f>
        <v>0</v>
      </c>
      <c r="CC37" s="424">
        <f t="shared" si="24"/>
        <v>0</v>
      </c>
      <c r="CD37" s="425">
        <f t="shared" si="39"/>
        <v>0</v>
      </c>
      <c r="CE37" s="396"/>
      <c r="CF37" s="426">
        <f t="shared" si="40"/>
        <v>0</v>
      </c>
      <c r="CG37" s="426">
        <f t="shared" si="25"/>
        <v>0</v>
      </c>
      <c r="CH37" s="426">
        <f t="shared" si="26"/>
        <v>0</v>
      </c>
      <c r="CI37" s="426">
        <f t="shared" si="27"/>
        <v>0</v>
      </c>
      <c r="CJ37" s="426">
        <f t="shared" si="28"/>
        <v>0</v>
      </c>
      <c r="CK37" s="426">
        <f t="shared" si="29"/>
        <v>0</v>
      </c>
      <c r="CL37" s="427">
        <f t="shared" si="41"/>
        <v>0</v>
      </c>
    </row>
    <row r="38" spans="1:91" s="197" customFormat="1" ht="15" thickBot="1">
      <c r="A38" s="432"/>
      <c r="B38" s="433"/>
      <c r="C38" s="433"/>
      <c r="D38" s="433"/>
      <c r="E38" s="433"/>
      <c r="G38" s="432"/>
      <c r="H38" s="433"/>
      <c r="I38" s="433"/>
      <c r="J38" s="433"/>
      <c r="K38" s="433"/>
      <c r="L38" s="433"/>
      <c r="M38" s="434"/>
      <c r="N38" s="432"/>
      <c r="O38" s="434"/>
      <c r="Q38" s="432"/>
      <c r="R38" s="434"/>
      <c r="T38" s="435"/>
      <c r="U38" s="436"/>
      <c r="V38" s="437">
        <f>SUMPRODUCT($G18:$G37, V18:V37)</f>
        <v>0</v>
      </c>
      <c r="W38" s="435"/>
      <c r="X38" s="436"/>
      <c r="Y38" s="437">
        <f>SUMPRODUCT($G18:$G37, Y18:Y37)</f>
        <v>0</v>
      </c>
      <c r="Z38" s="435"/>
      <c r="AA38" s="436"/>
      <c r="AB38" s="437">
        <f>SUMPRODUCT($G18:$G37, AB18:AB37)</f>
        <v>0</v>
      </c>
      <c r="AC38" s="435"/>
      <c r="AD38" s="436"/>
      <c r="AE38" s="437">
        <f>SUMPRODUCT($G18:$G37, AE18:AE37)</f>
        <v>0</v>
      </c>
      <c r="AF38" s="438"/>
      <c r="AH38" s="439"/>
      <c r="AI38" s="440"/>
      <c r="AJ38" s="440"/>
      <c r="AK38" s="440"/>
      <c r="AL38" s="441">
        <f>SUM(AL18:AL37)</f>
        <v>0</v>
      </c>
      <c r="AN38" s="442"/>
      <c r="AO38" s="443"/>
      <c r="AP38" s="443"/>
      <c r="AQ38" s="443"/>
      <c r="AR38" s="443"/>
      <c r="AS38" s="443"/>
      <c r="AT38" s="443"/>
      <c r="AU38" s="443"/>
      <c r="AV38" s="443"/>
      <c r="AW38" s="444"/>
      <c r="AY38" s="442"/>
      <c r="AZ38" s="443"/>
      <c r="BA38" s="443"/>
      <c r="BB38" s="443"/>
      <c r="BC38" s="443"/>
      <c r="BD38" s="444"/>
      <c r="BE38" s="445"/>
      <c r="BI38" s="446"/>
      <c r="BJ38" s="442"/>
      <c r="BK38" s="447"/>
      <c r="BL38" s="448"/>
      <c r="BM38" s="443"/>
      <c r="BN38" s="449">
        <f>SUMPRODUCT($AY18:$AY37, BN18:BN37)</f>
        <v>0</v>
      </c>
      <c r="BO38" s="448"/>
      <c r="BP38" s="443"/>
      <c r="BQ38" s="449">
        <f>SUMPRODUCT($AY18:$AY37, BQ18:BQ37)</f>
        <v>0</v>
      </c>
      <c r="BR38" s="448"/>
      <c r="BS38" s="443"/>
      <c r="BT38" s="449">
        <f>SUMPRODUCT($AY18:$AY37, BT18:BT37)</f>
        <v>0</v>
      </c>
      <c r="BU38" s="448"/>
      <c r="BV38" s="443"/>
      <c r="BW38" s="449">
        <f>SUMPRODUCT($AY18:$AY37, BW18:BW37)</f>
        <v>0</v>
      </c>
      <c r="BX38" s="448"/>
      <c r="BY38" s="443"/>
      <c r="BZ38" s="449">
        <f>SUMPRODUCT($AY18:$AY37, BZ18:BZ37)</f>
        <v>0</v>
      </c>
      <c r="CA38" s="448"/>
      <c r="CB38" s="443"/>
      <c r="CC38" s="449">
        <f>SUMPRODUCT($AY18:$AY37, CC18:CC37)</f>
        <v>0</v>
      </c>
      <c r="CD38" s="450"/>
      <c r="CF38" s="451"/>
      <c r="CG38" s="451"/>
      <c r="CH38" s="451"/>
      <c r="CI38" s="451"/>
      <c r="CJ38" s="451"/>
      <c r="CK38" s="451"/>
      <c r="CL38" s="451">
        <f>SUM(CL18:CL37)</f>
        <v>0</v>
      </c>
      <c r="CM38" s="452"/>
    </row>
    <row r="39" spans="1:91" s="197" customFormat="1" ht="15" hidden="1" thickBot="1">
      <c r="A39" s="453"/>
      <c r="B39" s="454"/>
      <c r="C39" s="454"/>
      <c r="D39" s="454"/>
      <c r="E39" s="454"/>
      <c r="G39" s="453"/>
      <c r="H39" s="454"/>
      <c r="I39" s="454"/>
      <c r="J39" s="454"/>
      <c r="K39" s="454"/>
      <c r="L39" s="454"/>
      <c r="M39" s="455"/>
      <c r="N39" s="453"/>
      <c r="O39" s="455"/>
      <c r="Q39" s="453"/>
      <c r="R39" s="455"/>
      <c r="T39" s="456"/>
      <c r="U39" s="457"/>
      <c r="V39" s="458">
        <f>SUMPRODUCT($G18:$G37, V18:V37)</f>
        <v>0</v>
      </c>
      <c r="W39" s="456"/>
      <c r="X39" s="457"/>
      <c r="Y39" s="458">
        <f>SUMPRODUCT($G18:$G37, Y18:Y37)</f>
        <v>0</v>
      </c>
      <c r="Z39" s="456"/>
      <c r="AA39" s="457"/>
      <c r="AB39" s="458">
        <f>SUMPRODUCT($G18:$G37, AB18:AB37)</f>
        <v>0</v>
      </c>
      <c r="AC39" s="456"/>
      <c r="AD39" s="457"/>
      <c r="AE39" s="458">
        <f>SUMPRODUCT($G18:$G37, AE18:AE37)</f>
        <v>0</v>
      </c>
      <c r="AF39" s="459"/>
      <c r="AH39" s="460">
        <f>SUM(AH18:AH37)</f>
        <v>0</v>
      </c>
      <c r="AI39" s="461">
        <f t="shared" ref="AI39:AL39" si="44">SUM(AI18:AI37)</f>
        <v>0</v>
      </c>
      <c r="AJ39" s="461">
        <f t="shared" si="44"/>
        <v>0</v>
      </c>
      <c r="AK39" s="461">
        <f t="shared" si="44"/>
        <v>0</v>
      </c>
      <c r="AL39" s="462">
        <f t="shared" si="44"/>
        <v>0</v>
      </c>
      <c r="AN39" s="463"/>
      <c r="AO39" s="464"/>
      <c r="AP39" s="464"/>
      <c r="AQ39" s="464"/>
      <c r="AR39" s="464"/>
      <c r="AS39" s="464"/>
      <c r="AT39" s="464"/>
      <c r="AU39" s="464"/>
      <c r="AV39" s="464"/>
      <c r="AW39" s="465"/>
      <c r="AY39" s="463"/>
      <c r="AZ39" s="464"/>
      <c r="BA39" s="464"/>
      <c r="BB39" s="464"/>
      <c r="BC39" s="464"/>
      <c r="BD39" s="465"/>
      <c r="BE39" s="466"/>
      <c r="BI39" s="467"/>
      <c r="BJ39" s="463"/>
      <c r="BK39" s="468"/>
      <c r="BL39" s="469"/>
      <c r="BM39" s="464"/>
      <c r="BN39" s="470">
        <f>SUMPRODUCT($AY18:$AY37, BN18:BN37)</f>
        <v>0</v>
      </c>
      <c r="BO39" s="469"/>
      <c r="BP39" s="464"/>
      <c r="BQ39" s="470">
        <f>SUMPRODUCT($AY18:$AY37, BQ18:BQ37)</f>
        <v>0</v>
      </c>
      <c r="BR39" s="469"/>
      <c r="BS39" s="464"/>
      <c r="BT39" s="470">
        <f>SUMPRODUCT($AY18:$AY37, BT18:BT37)</f>
        <v>0</v>
      </c>
      <c r="BU39" s="469"/>
      <c r="BV39" s="464"/>
      <c r="BW39" s="470">
        <f>SUMPRODUCT($AY18:$AY37, BW18:BW37)</f>
        <v>0</v>
      </c>
      <c r="BX39" s="469"/>
      <c r="BY39" s="464"/>
      <c r="BZ39" s="470">
        <f>SUMPRODUCT($AY18:$AY37, BZ18:BZ37)</f>
        <v>0</v>
      </c>
      <c r="CA39" s="469"/>
      <c r="CB39" s="464"/>
      <c r="CC39" s="470">
        <f>SUMPRODUCT($AY18:$AY37, CC18:CC37)</f>
        <v>0</v>
      </c>
      <c r="CD39" s="471"/>
      <c r="CF39" s="451"/>
      <c r="CG39" s="451"/>
      <c r="CH39" s="451"/>
      <c r="CI39" s="451"/>
      <c r="CJ39" s="451"/>
      <c r="CK39" s="451"/>
      <c r="CL39" s="451">
        <f>SUM(CL18:CL37)</f>
        <v>0</v>
      </c>
      <c r="CM39" s="452"/>
    </row>
    <row r="40" spans="1:91" s="197" customFormat="1" ht="15" hidden="1" thickBot="1">
      <c r="A40" s="453"/>
      <c r="B40" s="454"/>
      <c r="C40" s="454"/>
      <c r="D40" s="454"/>
      <c r="E40" s="454"/>
      <c r="G40" s="453"/>
      <c r="H40" s="454"/>
      <c r="I40" s="454"/>
      <c r="J40" s="454"/>
      <c r="K40" s="454"/>
      <c r="L40" s="454"/>
      <c r="M40" s="455"/>
      <c r="N40" s="453"/>
      <c r="O40" s="455"/>
      <c r="Q40" s="453"/>
      <c r="R40" s="455"/>
      <c r="T40" s="456"/>
      <c r="U40" s="457"/>
      <c r="V40" s="458">
        <f>SUMPRODUCT($G18:$G37, V18:V37)</f>
        <v>0</v>
      </c>
      <c r="W40" s="456"/>
      <c r="X40" s="457"/>
      <c r="Y40" s="458">
        <f>SUMPRODUCT($G18:$G37, Y18:Y37)</f>
        <v>0</v>
      </c>
      <c r="Z40" s="456"/>
      <c r="AA40" s="457"/>
      <c r="AB40" s="458">
        <f>SUMPRODUCT($G18:$G37, AB18:AB37)</f>
        <v>0</v>
      </c>
      <c r="AC40" s="456"/>
      <c r="AD40" s="457"/>
      <c r="AE40" s="458">
        <f>SUMPRODUCT($G18:$G37, AE18:AE37)</f>
        <v>0</v>
      </c>
      <c r="AF40" s="459"/>
      <c r="AH40" s="460">
        <f>SUM(AH18:AH37)</f>
        <v>0</v>
      </c>
      <c r="AI40" s="461">
        <f t="shared" ref="AI40:AL40" si="45">SUM(AI18:AI37)</f>
        <v>0</v>
      </c>
      <c r="AJ40" s="461">
        <f t="shared" si="45"/>
        <v>0</v>
      </c>
      <c r="AK40" s="461">
        <f t="shared" si="45"/>
        <v>0</v>
      </c>
      <c r="AL40" s="462">
        <f t="shared" si="45"/>
        <v>0</v>
      </c>
      <c r="AN40" s="463"/>
      <c r="AO40" s="464"/>
      <c r="AP40" s="464"/>
      <c r="AQ40" s="464"/>
      <c r="AR40" s="464"/>
      <c r="AS40" s="464"/>
      <c r="AT40" s="464"/>
      <c r="AU40" s="464"/>
      <c r="AV40" s="464"/>
      <c r="AW40" s="465"/>
      <c r="AY40" s="463"/>
      <c r="AZ40" s="464"/>
      <c r="BA40" s="464"/>
      <c r="BB40" s="464"/>
      <c r="BC40" s="464"/>
      <c r="BD40" s="465"/>
      <c r="BE40" s="466"/>
      <c r="BI40" s="467"/>
      <c r="BJ40" s="463"/>
      <c r="BK40" s="468"/>
      <c r="BL40" s="469"/>
      <c r="BM40" s="464"/>
      <c r="BN40" s="470">
        <f>SUMPRODUCT($AY18:$AY37, BN18:BN37)</f>
        <v>0</v>
      </c>
      <c r="BO40" s="469"/>
      <c r="BP40" s="464"/>
      <c r="BQ40" s="470">
        <f>SUMPRODUCT($AY18:$AY37, BQ18:BQ37)</f>
        <v>0</v>
      </c>
      <c r="BR40" s="469"/>
      <c r="BS40" s="464"/>
      <c r="BT40" s="470">
        <f>SUMPRODUCT($AY18:$AY37, BT18:BT37)</f>
        <v>0</v>
      </c>
      <c r="BU40" s="469"/>
      <c r="BV40" s="464"/>
      <c r="BW40" s="470">
        <f>SUMPRODUCT($AY18:$AY37, BW18:BW37)</f>
        <v>0</v>
      </c>
      <c r="BX40" s="469"/>
      <c r="BY40" s="464"/>
      <c r="BZ40" s="470">
        <f>SUMPRODUCT($AY18:$AY37, BZ18:BZ37)</f>
        <v>0</v>
      </c>
      <c r="CA40" s="469"/>
      <c r="CB40" s="464"/>
      <c r="CC40" s="470">
        <f>SUMPRODUCT($AY18:$AY37, CC18:CC37)</f>
        <v>0</v>
      </c>
      <c r="CD40" s="471"/>
      <c r="CF40" s="451"/>
      <c r="CG40" s="451"/>
      <c r="CH40" s="451"/>
      <c r="CI40" s="451"/>
      <c r="CJ40" s="451"/>
      <c r="CK40" s="451"/>
      <c r="CL40" s="451">
        <f>SUM(CL18:CL37)</f>
        <v>0</v>
      </c>
      <c r="CM40" s="452"/>
    </row>
    <row r="41" spans="1:91" ht="21">
      <c r="G41" s="472" t="s">
        <v>122</v>
      </c>
      <c r="H41" s="473"/>
      <c r="I41" s="473"/>
      <c r="J41" s="473"/>
      <c r="K41" s="473"/>
      <c r="L41" s="473"/>
      <c r="M41" s="195"/>
      <c r="N41" s="474"/>
      <c r="O41" s="474"/>
      <c r="T41" s="557" t="s">
        <v>122</v>
      </c>
      <c r="U41" s="558"/>
      <c r="V41" s="558"/>
      <c r="W41" s="558"/>
      <c r="Y41" s="476"/>
      <c r="Z41" s="476"/>
      <c r="AB41" s="477"/>
      <c r="AR41" s="560" t="s">
        <v>122</v>
      </c>
      <c r="AS41" s="561"/>
      <c r="AT41" s="561"/>
      <c r="AU41" s="562"/>
      <c r="AV41" s="478"/>
      <c r="AW41" s="478"/>
      <c r="AZ41" s="560" t="s">
        <v>122</v>
      </c>
      <c r="BA41" s="561"/>
      <c r="BB41" s="561"/>
      <c r="BC41" s="561"/>
      <c r="BD41" s="562"/>
      <c r="BK41" s="472" t="s">
        <v>122</v>
      </c>
      <c r="BL41" s="473"/>
      <c r="BM41" s="473"/>
      <c r="BN41" s="475"/>
      <c r="BO41" s="476"/>
      <c r="BP41" s="479"/>
      <c r="BQ41" s="479"/>
      <c r="BR41" s="480"/>
    </row>
    <row r="42" spans="1:91" ht="276" customHeight="1" thickBot="1">
      <c r="G42" s="554" t="s">
        <v>847</v>
      </c>
      <c r="H42" s="555"/>
      <c r="I42" s="555"/>
      <c r="J42" s="555"/>
      <c r="K42" s="555"/>
      <c r="L42" s="555"/>
      <c r="M42" s="556"/>
      <c r="T42" s="554" t="s">
        <v>236</v>
      </c>
      <c r="U42" s="555"/>
      <c r="V42" s="563"/>
      <c r="W42" s="563"/>
      <c r="X42" s="563"/>
      <c r="Y42" s="563"/>
      <c r="Z42" s="563"/>
      <c r="AA42" s="563"/>
      <c r="AB42" s="564"/>
      <c r="AR42" s="565" t="s">
        <v>127</v>
      </c>
      <c r="AS42" s="563"/>
      <c r="AT42" s="563"/>
      <c r="AU42" s="564"/>
      <c r="AV42" s="478"/>
      <c r="AW42" s="478"/>
      <c r="AZ42" s="554" t="s">
        <v>849</v>
      </c>
      <c r="BA42" s="555"/>
      <c r="BB42" s="555"/>
      <c r="BC42" s="555"/>
      <c r="BD42" s="556"/>
      <c r="BK42" s="554" t="s">
        <v>222</v>
      </c>
      <c r="BL42" s="555"/>
      <c r="BM42" s="555"/>
      <c r="BN42" s="555"/>
      <c r="BO42" s="555"/>
      <c r="BP42" s="555"/>
      <c r="BQ42" s="555"/>
      <c r="BR42" s="556"/>
    </row>
    <row r="43" spans="1:91" ht="14.5" hidden="1" customHeight="1" thickBot="1">
      <c r="AR43" s="481"/>
      <c r="AS43" s="481" t="s">
        <v>105</v>
      </c>
      <c r="AT43" s="481"/>
      <c r="AU43" s="481" t="s">
        <v>61</v>
      </c>
      <c r="AV43" s="478"/>
      <c r="AW43" s="478"/>
      <c r="AZ43" s="482"/>
      <c r="BA43" s="482"/>
      <c r="BB43" s="482"/>
      <c r="BC43" s="482"/>
      <c r="BD43" s="482"/>
      <c r="BP43" s="482"/>
      <c r="BQ43" s="482"/>
      <c r="BR43" s="482"/>
    </row>
    <row r="44" spans="1:91" ht="21" hidden="1">
      <c r="G44" s="472" t="s">
        <v>932</v>
      </c>
      <c r="H44" s="473"/>
      <c r="I44" s="473"/>
      <c r="J44" s="473"/>
      <c r="K44" s="473"/>
      <c r="L44" s="473"/>
      <c r="M44" s="195"/>
      <c r="N44" s="474"/>
      <c r="O44" s="474"/>
      <c r="T44" s="557" t="s">
        <v>932</v>
      </c>
      <c r="U44" s="558"/>
      <c r="V44" s="558"/>
      <c r="W44" s="558"/>
      <c r="X44" s="558"/>
      <c r="Y44" s="558"/>
      <c r="Z44" s="558"/>
      <c r="AA44" s="558"/>
      <c r="AB44" s="477"/>
      <c r="AR44" s="560" t="s">
        <v>932</v>
      </c>
      <c r="AS44" s="561"/>
      <c r="AT44" s="561"/>
      <c r="AU44" s="562"/>
      <c r="AV44" s="478"/>
      <c r="AW44" s="478"/>
      <c r="AZ44" s="560" t="s">
        <v>932</v>
      </c>
      <c r="BA44" s="561"/>
      <c r="BB44" s="561"/>
      <c r="BC44" s="561"/>
      <c r="BD44" s="562"/>
      <c r="BK44" s="472" t="s">
        <v>932</v>
      </c>
      <c r="BL44" s="473"/>
      <c r="BM44" s="473"/>
      <c r="BN44" s="475"/>
      <c r="BO44" s="476"/>
      <c r="BP44" s="479"/>
      <c r="BQ44" s="479"/>
      <c r="BR44" s="480"/>
    </row>
    <row r="45" spans="1:91" ht="276" hidden="1" customHeight="1" thickBot="1">
      <c r="G45" s="554" t="s">
        <v>933</v>
      </c>
      <c r="H45" s="555"/>
      <c r="I45" s="555"/>
      <c r="J45" s="555"/>
      <c r="K45" s="555"/>
      <c r="L45" s="555"/>
      <c r="M45" s="556"/>
      <c r="T45" s="554" t="s">
        <v>934</v>
      </c>
      <c r="U45" s="555"/>
      <c r="V45" s="563"/>
      <c r="W45" s="563"/>
      <c r="X45" s="563"/>
      <c r="Y45" s="563"/>
      <c r="Z45" s="563"/>
      <c r="AA45" s="563"/>
      <c r="AB45" s="564"/>
      <c r="AR45" s="565" t="s">
        <v>935</v>
      </c>
      <c r="AS45" s="563"/>
      <c r="AT45" s="563"/>
      <c r="AU45" s="564"/>
      <c r="AV45" s="478"/>
      <c r="AW45" s="478"/>
      <c r="AZ45" s="554" t="s">
        <v>936</v>
      </c>
      <c r="BA45" s="555"/>
      <c r="BB45" s="555"/>
      <c r="BC45" s="555"/>
      <c r="BD45" s="556"/>
      <c r="BK45" s="554" t="s">
        <v>937</v>
      </c>
      <c r="BL45" s="555"/>
      <c r="BM45" s="555"/>
      <c r="BN45" s="555"/>
      <c r="BO45" s="555"/>
      <c r="BP45" s="555"/>
      <c r="BQ45" s="555"/>
      <c r="BR45" s="556"/>
    </row>
    <row r="46" spans="1:91" ht="21.75" hidden="1" customHeight="1" thickBot="1">
      <c r="AR46" s="483" t="s">
        <v>109</v>
      </c>
      <c r="AS46" s="478"/>
      <c r="AT46" s="478"/>
      <c r="AU46" s="478"/>
      <c r="AV46" s="478"/>
      <c r="AW46" s="478"/>
      <c r="AZ46" s="482"/>
      <c r="BA46" s="482"/>
      <c r="BB46" s="482"/>
      <c r="BC46" s="482"/>
      <c r="BD46" s="482"/>
      <c r="BP46" s="482"/>
      <c r="BQ46" s="482"/>
      <c r="BR46" s="482"/>
    </row>
    <row r="47" spans="1:91" ht="21" hidden="1">
      <c r="G47" s="472" t="s">
        <v>451</v>
      </c>
      <c r="H47" s="473"/>
      <c r="I47" s="473"/>
      <c r="J47" s="473"/>
      <c r="K47" s="473"/>
      <c r="L47" s="473"/>
      <c r="M47" s="195"/>
      <c r="N47" s="474"/>
      <c r="O47" s="474"/>
      <c r="T47" s="557" t="s">
        <v>451</v>
      </c>
      <c r="U47" s="558"/>
      <c r="V47" s="558"/>
      <c r="W47" s="558"/>
      <c r="X47" s="558"/>
      <c r="Y47" s="558"/>
      <c r="Z47" s="558"/>
      <c r="AA47" s="558"/>
      <c r="AB47" s="477"/>
      <c r="AR47" s="557" t="s">
        <v>451</v>
      </c>
      <c r="AS47" s="558"/>
      <c r="AT47" s="558"/>
      <c r="AU47" s="559"/>
      <c r="AV47" s="478"/>
      <c r="AW47" s="478"/>
      <c r="AZ47" s="560" t="s">
        <v>451</v>
      </c>
      <c r="BA47" s="561"/>
      <c r="BB47" s="561"/>
      <c r="BC47" s="561"/>
      <c r="BD47" s="562"/>
      <c r="BK47" s="472" t="s">
        <v>451</v>
      </c>
      <c r="BL47" s="473"/>
      <c r="BM47" s="473"/>
      <c r="BN47" s="475"/>
      <c r="BO47" s="476"/>
      <c r="BP47" s="479"/>
      <c r="BQ47" s="479"/>
      <c r="BR47" s="480"/>
    </row>
    <row r="48" spans="1:91" ht="276" hidden="1" customHeight="1" thickBot="1">
      <c r="G48" s="554" t="s">
        <v>848</v>
      </c>
      <c r="H48" s="555"/>
      <c r="I48" s="555"/>
      <c r="J48" s="555"/>
      <c r="K48" s="555"/>
      <c r="L48" s="555"/>
      <c r="M48" s="556"/>
      <c r="T48" s="554" t="s">
        <v>452</v>
      </c>
      <c r="U48" s="555"/>
      <c r="V48" s="563"/>
      <c r="W48" s="563"/>
      <c r="X48" s="563"/>
      <c r="Y48" s="563"/>
      <c r="Z48" s="563"/>
      <c r="AA48" s="563"/>
      <c r="AB48" s="564"/>
      <c r="AR48" s="565" t="s">
        <v>453</v>
      </c>
      <c r="AS48" s="563"/>
      <c r="AT48" s="563"/>
      <c r="AU48" s="564"/>
      <c r="AV48" s="478"/>
      <c r="AW48" s="478"/>
      <c r="AZ48" s="554" t="s">
        <v>850</v>
      </c>
      <c r="BA48" s="555"/>
      <c r="BB48" s="555"/>
      <c r="BC48" s="555"/>
      <c r="BD48" s="556"/>
      <c r="BK48" s="554" t="s">
        <v>454</v>
      </c>
      <c r="BL48" s="555"/>
      <c r="BM48" s="555"/>
      <c r="BN48" s="555"/>
      <c r="BO48" s="555"/>
      <c r="BP48" s="555"/>
      <c r="BQ48" s="555"/>
      <c r="BR48" s="556"/>
    </row>
    <row r="49" spans="82:83" hidden="1"/>
    <row r="50" spans="82:83" hidden="1"/>
    <row r="56" spans="82:83">
      <c r="CD56" s="198">
        <f>CA18</f>
        <v>0</v>
      </c>
      <c r="CE56" s="484">
        <f>CB18</f>
        <v>0</v>
      </c>
    </row>
    <row r="57" spans="82:83">
      <c r="CD57" s="198">
        <f>BX18</f>
        <v>0</v>
      </c>
      <c r="CE57" s="484">
        <f>BY18</f>
        <v>0</v>
      </c>
    </row>
    <row r="58" spans="82:83">
      <c r="CD58" s="396">
        <f>BU18</f>
        <v>0</v>
      </c>
      <c r="CE58" s="484">
        <f>BV18</f>
        <v>0</v>
      </c>
    </row>
    <row r="59" spans="82:83">
      <c r="CD59" s="484">
        <f>BR18</f>
        <v>0</v>
      </c>
      <c r="CE59" s="484">
        <f>BS18</f>
        <v>0</v>
      </c>
    </row>
    <row r="60" spans="82:83">
      <c r="CD60" s="484">
        <f>BO18</f>
        <v>0</v>
      </c>
      <c r="CE60" s="484">
        <f>BP18</f>
        <v>0</v>
      </c>
    </row>
    <row r="61" spans="82:83">
      <c r="CD61" s="484">
        <f>BL18</f>
        <v>0</v>
      </c>
      <c r="CE61" s="484">
        <f>BM18</f>
        <v>0</v>
      </c>
    </row>
  </sheetData>
  <sheetProtection algorithmName="SHA-512" hashValue="YoofCCft7859RbPXHyIt0uckxmw5+qzeRiXhZTp1mb0sCsrPcqjTa2Rgp23FRpe/0I8BmnRYOPwPh6ZJo3AnlQ==" saltValue="KvuaH06iL0GL8HzmkUbVFg==" spinCount="100000" sheet="1" objects="1" scenarios="1" selectLockedCells="1"/>
  <protectedRanges>
    <protectedRange sqref="AD18:AD37" name="Bereich8"/>
    <protectedRange sqref="X27:X37 Z18:Z37" name="Bereich6"/>
    <protectedRange sqref="BK27:BK37 Q18:Q26 AY18:BD37 Q27:T37 G20:L37 BJ18:BJ37" name="Bereich4"/>
    <protectedRange sqref="R18:S26 BK18:BK26 BE18:BE37 N18:N37" name="Bereich2"/>
    <protectedRange sqref="B18:E37" name="Bereich1"/>
    <protectedRange sqref="AP18:AW37" name="Bereich3"/>
    <protectedRange sqref="U27:U37 W27:W37" name="Bereich5"/>
    <protectedRange sqref="AA18:AA37 AC18:AC37" name="Bereich7"/>
    <protectedRange sqref="X20:X26" name="Bereich6_2"/>
    <protectedRange sqref="T20:T26" name="Bereich4_2"/>
    <protectedRange sqref="U20:U26 W20:W26" name="Bereich5_2"/>
    <protectedRange sqref="M20:M37 O18:O37 O12" name="Bereich2_1"/>
    <protectedRange sqref="BV18:BV37 BY18:BY37 CB18:CB37 BV12 BY12 CB12" name="Bereich8_1"/>
    <protectedRange sqref="BR18:BR37 BR12" name="Bereich6_3"/>
    <protectedRange sqref="BU18:BU37 BX18:BX37 CA18:CA37 BS18:BS37 BU12 BX12 CA12 BS12" name="Bereich7_1"/>
    <protectedRange sqref="BP18:BP37 BP12" name="Bereich6_1_1"/>
    <protectedRange sqref="BL18:BM37 BL12:BM12" name="Bereich4_2_1"/>
    <protectedRange sqref="BO18:BO37 BO12" name="Bereich5_2_1_1"/>
    <protectedRange sqref="G18:L19" name="Bereich4_1"/>
    <protectedRange sqref="M18:M19" name="Bereich2_1_1"/>
    <protectedRange sqref="T18:T19" name="Bereich4_2_2"/>
    <protectedRange sqref="U18:U19" name="Bereich5_2_1"/>
    <protectedRange sqref="X18:X19" name="Bereich6_2_1"/>
    <protectedRange sqref="W18:W19" name="Bereich5_2_2"/>
    <protectedRange sqref="O6" name="Bereich2_1_2"/>
    <protectedRange sqref="BV6 BY6 CB6" name="Bereich8_1_1"/>
    <protectedRange sqref="BR6" name="Bereich6_3_1"/>
    <protectedRange sqref="BU6 BX6 CA6 BS6" name="Bereich7_1_1"/>
    <protectedRange sqref="BP6" name="Bereich6_1_1_1"/>
    <protectedRange sqref="BL6:BM6" name="Bereich4_2_1_1"/>
    <protectedRange sqref="BO6" name="Bereich5_2_1_1_1"/>
    <protectedRange sqref="O17" name="Bereich2_1_4"/>
    <protectedRange sqref="BV17 BY17 CB17" name="Bereich8_1_3"/>
    <protectedRange sqref="BR17" name="Bereich6_3_3"/>
    <protectedRange sqref="BU17 BX17 CA17 BS17" name="Bereich7_1_3"/>
    <protectedRange sqref="BP17" name="Bereich6_1_1_3"/>
    <protectedRange sqref="BL17:BM17" name="Bereich4_2_1_3"/>
    <protectedRange sqref="BO17" name="Bereich5_2_1_1_3"/>
  </protectedRanges>
  <mergeCells count="29">
    <mergeCell ref="AH9:AL9"/>
    <mergeCell ref="AH3:AL3"/>
    <mergeCell ref="G42:M42"/>
    <mergeCell ref="BK42:BR42"/>
    <mergeCell ref="AH14:AL14"/>
    <mergeCell ref="AZ42:BD42"/>
    <mergeCell ref="AZ41:BD41"/>
    <mergeCell ref="T42:AB42"/>
    <mergeCell ref="T41:W41"/>
    <mergeCell ref="AR42:AU42"/>
    <mergeCell ref="AR41:AU41"/>
    <mergeCell ref="T44:W44"/>
    <mergeCell ref="AR44:AU44"/>
    <mergeCell ref="AZ44:BD44"/>
    <mergeCell ref="G45:M45"/>
    <mergeCell ref="T45:AB45"/>
    <mergeCell ref="AR45:AU45"/>
    <mergeCell ref="AZ45:BD45"/>
    <mergeCell ref="X44:AA44"/>
    <mergeCell ref="BK45:BR45"/>
    <mergeCell ref="T47:W47"/>
    <mergeCell ref="AR47:AU47"/>
    <mergeCell ref="AZ47:BD47"/>
    <mergeCell ref="G48:M48"/>
    <mergeCell ref="T48:AB48"/>
    <mergeCell ref="AR48:AU48"/>
    <mergeCell ref="AZ48:BD48"/>
    <mergeCell ref="BK48:BR48"/>
    <mergeCell ref="X47:AA47"/>
  </mergeCells>
  <phoneticPr fontId="26" type="noConversion"/>
  <conditionalFormatting sqref="AF18:AF37">
    <cfRule type="cellIs" dxfId="8" priority="2" operator="greaterThan">
      <formula>1</formula>
    </cfRule>
  </conditionalFormatting>
  <conditionalFormatting sqref="CD18:CD40">
    <cfRule type="cellIs" dxfId="7" priority="1" operator="greaterThan">
      <formula>1</formula>
    </cfRule>
  </conditionalFormatting>
  <pageMargins left="0.7" right="0.7" top="0.78740157499999996" bottom="0.78740157499999996" header="0.3" footer="0.3"/>
  <pageSetup paperSize="9" orientation="portrait" horizontalDpi="1200" verticalDpi="1200" r:id="rId1"/>
  <ignoredErrors>
    <ignoredError sqref="O19:O37 BL19:CB37 BL18:BM18 BO18:BT18 BW18:CB18" unlocked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6000000}">
          <x14:formula1>
            <xm:f>Dropdowns!$C$5:$C$6</xm:f>
          </x14:formula1>
          <xm:sqref>AU18:AU37</xm:sqref>
        </x14:dataValidation>
        <x14:dataValidation type="list" allowBlank="1" showInputMessage="1" showErrorMessage="1" xr:uid="{00000000-0002-0000-0200-000007000000}">
          <x14:formula1>
            <xm:f>Dropdowns!$D$5:$D$8</xm:f>
          </x14:formula1>
          <xm:sqref>AV18:AV37</xm:sqref>
        </x14:dataValidation>
        <x14:dataValidation type="list" allowBlank="1" showInputMessage="1" showErrorMessage="1" xr:uid="{00000000-0002-0000-0200-000008000000}">
          <x14:formula1>
            <xm:f>Dropdowns!$E$5:$E$8</xm:f>
          </x14:formula1>
          <xm:sqref>AW18:AW37</xm:sqref>
        </x14:dataValidation>
        <x14:dataValidation type="list" allowBlank="1" showInputMessage="1" showErrorMessage="1" xr:uid="{908E2193-238E-45F9-A539-40DCE299DC91}">
          <x14:formula1>
            <xm:f>Standardprofile!$A$3:$A$49</xm:f>
          </x14:formula1>
          <xm:sqref>BI18:BI37</xm:sqref>
        </x14:dataValidation>
        <x14:dataValidation type="list" allowBlank="1" showInputMessage="1" showErrorMessage="1" xr:uid="{7A7F32C2-C41D-4597-BFAC-B60659E30ECE}">
          <x14:formula1>
            <xm:f>Dropdowns!$W$5:$W$6</xm:f>
          </x14:formula1>
          <xm:sqref>AU12</xm:sqref>
        </x14:dataValidation>
        <x14:dataValidation type="list" allowBlank="1" showInputMessage="1" showErrorMessage="1" xr:uid="{16D9A498-DE0C-496D-B019-21A166BD9CF7}">
          <x14:formula1>
            <xm:f>Dropdowns!$AB$5:$AB$51</xm:f>
          </x14:formula1>
          <xm:sqref>BI12</xm:sqref>
        </x14:dataValidation>
        <x14:dataValidation type="list" allowBlank="1" showInputMessage="1" showErrorMessage="1" xr:uid="{F3E7ECDB-0C01-4A3D-9E21-832626E83184}">
          <x14:formula1>
            <xm:f>Dropdowns!$X$5:$X$8</xm:f>
          </x14:formula1>
          <xm:sqref>AV12</xm:sqref>
        </x14:dataValidation>
        <x14:dataValidation type="list" allowBlank="1" showInputMessage="1" showErrorMessage="1" xr:uid="{25796E93-C5B1-4D6B-BEA7-28AEB32CF308}">
          <x14:formula1>
            <xm:f>Dropdowns!$Y$5:$Y$8</xm:f>
          </x14:formula1>
          <xm:sqref>AW12</xm:sqref>
        </x14:dataValidation>
        <x14:dataValidation type="list" allowBlank="1" showInputMessage="1" showErrorMessage="1" xr:uid="{8DBE9DEE-BDED-4CBE-A197-49A568DB9182}">
          <x14:formula1>
            <xm:f>Dropdowns!$B$12:$B$15</xm:f>
          </x14:formula1>
          <xm:sqref>AS18:AS37</xm:sqref>
        </x14:dataValidation>
        <x14:dataValidation type="list" allowBlank="1" showInputMessage="1" showErrorMessage="1" xr:uid="{726CED39-7E1B-4E34-A877-D16B21ED5686}">
          <x14:formula1>
            <xm:f>Dropdowns!$B$5:$B$9</xm:f>
          </x14:formula1>
          <xm:sqref>AT18:AT37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71C9-4CB0-43E7-ADC3-E2E5C5A28CE1}">
  <sheetPr codeName="Tabelle5">
    <tabColor rgb="FFFFFF00"/>
  </sheetPr>
  <dimension ref="A1:P86"/>
  <sheetViews>
    <sheetView zoomScaleNormal="100" workbookViewId="0">
      <selection activeCell="F46" sqref="F46"/>
    </sheetView>
  </sheetViews>
  <sheetFormatPr baseColWidth="10" defaultRowHeight="14.5"/>
  <cols>
    <col min="1" max="1" width="15.26953125" customWidth="1"/>
    <col min="2" max="2" width="36.1796875" customWidth="1"/>
    <col min="3" max="3" width="16.54296875" customWidth="1"/>
    <col min="4" max="5" width="15.26953125" customWidth="1"/>
    <col min="6" max="6" width="22.453125" customWidth="1"/>
    <col min="7" max="11" width="15.26953125" customWidth="1"/>
    <col min="12" max="12" width="18.7265625" customWidth="1"/>
    <col min="13" max="14" width="15.26953125" customWidth="1"/>
    <col min="15" max="15" width="25.81640625" customWidth="1"/>
    <col min="16" max="16" width="15.26953125" customWidth="1"/>
  </cols>
  <sheetData>
    <row r="1" spans="1:6" ht="15.5">
      <c r="A1" s="125" t="s">
        <v>658</v>
      </c>
    </row>
    <row r="2" spans="1:6" ht="15.5" hidden="1">
      <c r="A2" s="125" t="s">
        <v>748</v>
      </c>
    </row>
    <row r="3" spans="1:6" ht="15.5" hidden="1">
      <c r="A3" s="125" t="s">
        <v>749</v>
      </c>
    </row>
    <row r="4" spans="1:6" ht="15.5" hidden="1">
      <c r="A4" s="125"/>
    </row>
    <row r="5" spans="1:6">
      <c r="A5" s="126" t="s">
        <v>659</v>
      </c>
      <c r="B5" s="126"/>
    </row>
    <row r="6" spans="1:6">
      <c r="A6" s="581" t="s">
        <v>661</v>
      </c>
      <c r="B6" s="581"/>
    </row>
    <row r="7" spans="1:6" hidden="1"/>
    <row r="8" spans="1:6" hidden="1">
      <c r="A8" s="126" t="s">
        <v>750</v>
      </c>
      <c r="B8" s="126"/>
    </row>
    <row r="9" spans="1:6" hidden="1">
      <c r="A9" s="581" t="s">
        <v>751</v>
      </c>
      <c r="B9" s="581"/>
    </row>
    <row r="10" spans="1:6" hidden="1"/>
    <row r="11" spans="1:6" hidden="1">
      <c r="A11" s="126" t="s">
        <v>815</v>
      </c>
      <c r="B11" s="126"/>
    </row>
    <row r="12" spans="1:6" hidden="1">
      <c r="A12" s="581" t="s">
        <v>816</v>
      </c>
      <c r="B12" s="581"/>
    </row>
    <row r="13" spans="1:6" hidden="1"/>
    <row r="14" spans="1:6" hidden="1">
      <c r="A14" s="575" t="s">
        <v>751</v>
      </c>
      <c r="B14" s="576"/>
      <c r="C14" s="576"/>
      <c r="D14" s="577"/>
      <c r="E14" s="156"/>
      <c r="F14" s="156"/>
    </row>
    <row r="15" spans="1:6" hidden="1">
      <c r="A15" s="580" t="s">
        <v>796</v>
      </c>
      <c r="B15" s="580" t="s">
        <v>797</v>
      </c>
      <c r="C15" s="580" t="s">
        <v>798</v>
      </c>
      <c r="D15" s="580" t="s">
        <v>799</v>
      </c>
      <c r="E15" s="586"/>
      <c r="F15" s="586"/>
    </row>
    <row r="16" spans="1:6" ht="65.5" hidden="1" customHeight="1">
      <c r="A16" s="580"/>
      <c r="B16" s="580"/>
      <c r="C16" s="580"/>
      <c r="D16" s="580"/>
      <c r="E16" s="586"/>
      <c r="F16" s="586"/>
    </row>
    <row r="17" spans="1:16" hidden="1"/>
    <row r="18" spans="1:16" hidden="1">
      <c r="A18" s="575" t="s">
        <v>689</v>
      </c>
      <c r="B18" s="576"/>
      <c r="C18" s="576"/>
      <c r="D18" s="577"/>
      <c r="E18" s="156"/>
      <c r="F18" s="156"/>
    </row>
    <row r="19" spans="1:16" hidden="1">
      <c r="A19" s="580" t="s">
        <v>690</v>
      </c>
      <c r="B19" s="580" t="s">
        <v>691</v>
      </c>
      <c r="C19" s="580" t="s">
        <v>692</v>
      </c>
      <c r="D19" s="580" t="s">
        <v>693</v>
      </c>
      <c r="F19" s="157"/>
    </row>
    <row r="20" spans="1:16" ht="65.150000000000006" hidden="1" customHeight="1">
      <c r="A20" s="580"/>
      <c r="B20" s="580"/>
      <c r="C20" s="580"/>
      <c r="D20" s="580"/>
      <c r="F20" s="157"/>
    </row>
    <row r="21" spans="1:16" ht="15.5" hidden="1">
      <c r="A21" s="158"/>
      <c r="D21" s="159"/>
    </row>
    <row r="22" spans="1:16">
      <c r="A22" s="575" t="s">
        <v>660</v>
      </c>
      <c r="B22" s="576"/>
      <c r="C22" s="576"/>
      <c r="D22" s="577"/>
      <c r="E22" s="156"/>
      <c r="F22" s="156"/>
    </row>
    <row r="23" spans="1:16" ht="14.5" customHeight="1">
      <c r="A23" s="584" t="s">
        <v>662</v>
      </c>
      <c r="B23" s="584" t="s">
        <v>663</v>
      </c>
      <c r="C23" s="584" t="s">
        <v>664</v>
      </c>
      <c r="D23" s="584" t="s">
        <v>866</v>
      </c>
      <c r="E23" s="586"/>
      <c r="F23" s="586"/>
    </row>
    <row r="24" spans="1:16" ht="65.150000000000006" customHeight="1">
      <c r="A24" s="585"/>
      <c r="B24" s="585"/>
      <c r="C24" s="585"/>
      <c r="D24" s="585"/>
      <c r="E24" s="586"/>
      <c r="F24" s="586"/>
    </row>
    <row r="25" spans="1:16">
      <c r="A25" s="139">
        <f>SUM(C$37:C$86)</f>
        <v>0</v>
      </c>
      <c r="B25" s="140">
        <f>SUM(O$37:O$86)</f>
        <v>0</v>
      </c>
      <c r="C25" s="140">
        <f>SUM(P$37:P$86)</f>
        <v>0</v>
      </c>
      <c r="D25" s="141">
        <f>SUM(K$37:K$86)</f>
        <v>0</v>
      </c>
      <c r="E25" s="152"/>
      <c r="F25" s="152"/>
    </row>
    <row r="29" spans="1:16" hidden="1">
      <c r="A29" s="575" t="s">
        <v>800</v>
      </c>
      <c r="B29" s="576"/>
      <c r="C29" s="576"/>
      <c r="D29" s="576"/>
      <c r="E29" s="578" t="s">
        <v>865</v>
      </c>
      <c r="F29" s="576"/>
      <c r="G29" s="576"/>
      <c r="H29" s="576"/>
      <c r="I29" s="576"/>
      <c r="J29" s="576"/>
      <c r="K29" s="576"/>
      <c r="L29" s="576"/>
      <c r="M29" s="576"/>
      <c r="N29" s="587"/>
      <c r="O29" s="587"/>
      <c r="P29" s="587"/>
    </row>
    <row r="30" spans="1:16" ht="122.5" hidden="1">
      <c r="A30" s="128" t="s">
        <v>801</v>
      </c>
      <c r="B30" s="128" t="s">
        <v>802</v>
      </c>
      <c r="C30" s="128" t="s">
        <v>796</v>
      </c>
      <c r="D30" s="153" t="s">
        <v>803</v>
      </c>
      <c r="E30" s="130" t="s">
        <v>837</v>
      </c>
      <c r="F30" s="153" t="s">
        <v>804</v>
      </c>
      <c r="G30" s="128" t="s">
        <v>805</v>
      </c>
      <c r="H30" s="128" t="s">
        <v>806</v>
      </c>
      <c r="I30" s="128" t="s">
        <v>807</v>
      </c>
      <c r="J30" s="128" t="s">
        <v>808</v>
      </c>
      <c r="K30" s="128" t="s">
        <v>809</v>
      </c>
      <c r="L30" s="128" t="s">
        <v>810</v>
      </c>
      <c r="M30" s="129" t="s">
        <v>811</v>
      </c>
      <c r="N30" s="131" t="s">
        <v>812</v>
      </c>
      <c r="O30" s="131" t="s">
        <v>813</v>
      </c>
      <c r="P30" s="131" t="s">
        <v>814</v>
      </c>
    </row>
    <row r="31" spans="1:16" hidden="1">
      <c r="E31" s="55"/>
    </row>
    <row r="32" spans="1:16" hidden="1">
      <c r="A32" s="575" t="s">
        <v>694</v>
      </c>
      <c r="B32" s="576"/>
      <c r="C32" s="576"/>
      <c r="D32" s="576"/>
      <c r="E32" s="578" t="s">
        <v>863</v>
      </c>
      <c r="F32" s="576"/>
      <c r="G32" s="576"/>
      <c r="H32" s="576"/>
      <c r="I32" s="576"/>
      <c r="J32" s="576"/>
      <c r="K32" s="576"/>
      <c r="L32" s="576"/>
      <c r="M32" s="579"/>
      <c r="N32" s="588"/>
      <c r="O32" s="587"/>
      <c r="P32" s="587"/>
    </row>
    <row r="33" spans="1:16" ht="124.5" hidden="1">
      <c r="A33" s="128" t="s">
        <v>695</v>
      </c>
      <c r="B33" s="128" t="s">
        <v>696</v>
      </c>
      <c r="C33" s="128" t="s">
        <v>697</v>
      </c>
      <c r="D33" s="153" t="s">
        <v>698</v>
      </c>
      <c r="E33" s="130" t="s">
        <v>838</v>
      </c>
      <c r="F33" s="153" t="s">
        <v>699</v>
      </c>
      <c r="G33" s="128" t="s">
        <v>700</v>
      </c>
      <c r="H33" s="128" t="s">
        <v>701</v>
      </c>
      <c r="I33" s="128" t="s">
        <v>702</v>
      </c>
      <c r="J33" s="128" t="s">
        <v>703</v>
      </c>
      <c r="K33" s="128" t="s">
        <v>704</v>
      </c>
      <c r="L33" s="128" t="s">
        <v>691</v>
      </c>
      <c r="M33" s="129" t="s">
        <v>705</v>
      </c>
      <c r="N33" s="131" t="s">
        <v>706</v>
      </c>
      <c r="O33" s="131" t="s">
        <v>839</v>
      </c>
      <c r="P33" s="131" t="s">
        <v>840</v>
      </c>
    </row>
    <row r="34" spans="1:16" ht="14.5" hidden="1" customHeight="1">
      <c r="D34" s="127"/>
      <c r="E34" s="163"/>
      <c r="F34" s="164"/>
      <c r="G34" s="154"/>
    </row>
    <row r="35" spans="1:16" ht="14.5" customHeight="1">
      <c r="A35" s="582" t="s">
        <v>665</v>
      </c>
      <c r="B35" s="582"/>
      <c r="C35" s="582"/>
      <c r="D35" s="575"/>
      <c r="E35" s="578" t="s">
        <v>864</v>
      </c>
      <c r="F35" s="576"/>
      <c r="G35" s="576"/>
      <c r="H35" s="576"/>
      <c r="I35" s="576"/>
      <c r="J35" s="576"/>
      <c r="K35" s="576"/>
      <c r="L35" s="576"/>
      <c r="M35" s="579"/>
      <c r="N35" s="583"/>
      <c r="O35" s="583"/>
      <c r="P35" s="583"/>
    </row>
    <row r="36" spans="1:16" ht="122.5" customHeight="1">
      <c r="A36" s="128" t="s">
        <v>666</v>
      </c>
      <c r="B36" s="128" t="s">
        <v>667</v>
      </c>
      <c r="C36" s="128" t="s">
        <v>662</v>
      </c>
      <c r="D36" s="153" t="s">
        <v>668</v>
      </c>
      <c r="E36" s="130" t="s">
        <v>836</v>
      </c>
      <c r="F36" s="128" t="s">
        <v>669</v>
      </c>
      <c r="G36" s="160" t="s">
        <v>76</v>
      </c>
      <c r="H36" s="128" t="s">
        <v>657</v>
      </c>
      <c r="I36" s="128" t="s">
        <v>670</v>
      </c>
      <c r="J36" s="128" t="s">
        <v>671</v>
      </c>
      <c r="K36" s="128" t="s">
        <v>672</v>
      </c>
      <c r="L36" s="128" t="s">
        <v>663</v>
      </c>
      <c r="M36" s="129" t="s">
        <v>673</v>
      </c>
      <c r="N36" s="131" t="s">
        <v>674</v>
      </c>
      <c r="O36" s="131" t="s">
        <v>675</v>
      </c>
      <c r="P36" s="131" t="s">
        <v>676</v>
      </c>
    </row>
    <row r="37" spans="1:16">
      <c r="A37" s="132"/>
      <c r="B37" s="133" t="s">
        <v>677</v>
      </c>
      <c r="C37" s="133"/>
      <c r="D37" s="155">
        <f>IFERROR(VLOOKUP(B37,Dropdowns!$AQ$2:$AS$45,2,FALSE),0)</f>
        <v>0</v>
      </c>
      <c r="E37" s="134">
        <f>D37</f>
        <v>0</v>
      </c>
      <c r="F37" s="162"/>
      <c r="G37" s="161"/>
      <c r="H37" s="133"/>
      <c r="I37" s="133"/>
      <c r="J37" s="143">
        <f>H37*I37/1000</f>
        <v>0</v>
      </c>
      <c r="K37" s="143">
        <f>E37*J37</f>
        <v>0</v>
      </c>
      <c r="L37" s="143">
        <f>IF(K37*C37&gt;0,K37/C37,0)</f>
        <v>0</v>
      </c>
      <c r="M37" s="142">
        <f>IFERROR(VLOOKUP(B37,Dropdowns!$AQ$2:$AS$45,3,FALSE),0)</f>
        <v>0</v>
      </c>
      <c r="N37" s="124">
        <f t="shared" ref="N37:N48" si="0">IF(C37*$A$25&gt;0,C37/$A$25,0)</f>
        <v>0</v>
      </c>
      <c r="O37" s="135">
        <f t="shared" ref="O37:O86" si="1">L37*N37</f>
        <v>0</v>
      </c>
      <c r="P37" s="135">
        <f>M37*N37</f>
        <v>0</v>
      </c>
    </row>
    <row r="38" spans="1:16">
      <c r="A38" s="133"/>
      <c r="B38" s="133" t="s">
        <v>677</v>
      </c>
      <c r="C38" s="133"/>
      <c r="D38" s="155">
        <f>IFERROR(VLOOKUP(B38,Dropdowns!$AQ$2:$AS$45,2,FALSE),0)</f>
        <v>0</v>
      </c>
      <c r="E38" s="134">
        <f>D38</f>
        <v>0</v>
      </c>
      <c r="F38" s="162"/>
      <c r="G38" s="161"/>
      <c r="H38" s="133"/>
      <c r="I38" s="133"/>
      <c r="J38" s="143">
        <f t="shared" ref="J38:J86" si="2">H38*I38/1000</f>
        <v>0</v>
      </c>
      <c r="K38" s="143">
        <f t="shared" ref="K38:K86" si="3">E38*J38</f>
        <v>0</v>
      </c>
      <c r="L38" s="143">
        <f t="shared" ref="L38:L48" si="4">IF(K38*C38&gt;0,K38/C38,0)</f>
        <v>0</v>
      </c>
      <c r="M38" s="142">
        <f>IFERROR(VLOOKUP(B38,Dropdowns!$AQ$2:$AS$45,3,FALSE),0)</f>
        <v>0</v>
      </c>
      <c r="N38" s="124">
        <f t="shared" si="0"/>
        <v>0</v>
      </c>
      <c r="O38" s="135">
        <f t="shared" si="1"/>
        <v>0</v>
      </c>
      <c r="P38" s="135">
        <f t="shared" ref="P38:P86" si="5">M38*N38</f>
        <v>0</v>
      </c>
    </row>
    <row r="39" spans="1:16">
      <c r="A39" s="133"/>
      <c r="B39" s="133" t="s">
        <v>677</v>
      </c>
      <c r="C39" s="133"/>
      <c r="D39" s="155">
        <f>IFERROR(VLOOKUP(B39,Dropdowns!$AQ$2:$AS$45,2,FALSE),0)</f>
        <v>0</v>
      </c>
      <c r="E39" s="134">
        <f t="shared" ref="E39:E86" si="6">D39</f>
        <v>0</v>
      </c>
      <c r="F39" s="162"/>
      <c r="G39" s="161"/>
      <c r="H39" s="133"/>
      <c r="I39" s="133"/>
      <c r="J39" s="143">
        <f t="shared" si="2"/>
        <v>0</v>
      </c>
      <c r="K39" s="143">
        <f t="shared" si="3"/>
        <v>0</v>
      </c>
      <c r="L39" s="143">
        <f t="shared" si="4"/>
        <v>0</v>
      </c>
      <c r="M39" s="142">
        <f>IFERROR(VLOOKUP(B39,Dropdowns!$AQ$2:$AS$45,3,FALSE),0)</f>
        <v>0</v>
      </c>
      <c r="N39" s="124">
        <f t="shared" si="0"/>
        <v>0</v>
      </c>
      <c r="O39" s="135">
        <f t="shared" si="1"/>
        <v>0</v>
      </c>
      <c r="P39" s="135">
        <f t="shared" si="5"/>
        <v>0</v>
      </c>
    </row>
    <row r="40" spans="1:16">
      <c r="A40" s="133"/>
      <c r="B40" s="133" t="s">
        <v>677</v>
      </c>
      <c r="C40" s="133"/>
      <c r="D40" s="155">
        <f>IFERROR(VLOOKUP(B40,Dropdowns!$AQ$2:$AS$45,2,FALSE),0)</f>
        <v>0</v>
      </c>
      <c r="E40" s="134">
        <f t="shared" si="6"/>
        <v>0</v>
      </c>
      <c r="F40" s="162"/>
      <c r="G40" s="161"/>
      <c r="H40" s="133"/>
      <c r="I40" s="133"/>
      <c r="J40" s="143">
        <f t="shared" si="2"/>
        <v>0</v>
      </c>
      <c r="K40" s="143">
        <f t="shared" si="3"/>
        <v>0</v>
      </c>
      <c r="L40" s="143">
        <f t="shared" si="4"/>
        <v>0</v>
      </c>
      <c r="M40" s="142">
        <f>IFERROR(VLOOKUP(B40,Dropdowns!$AQ$2:$AS$45,3,FALSE),0)</f>
        <v>0</v>
      </c>
      <c r="N40" s="124">
        <f t="shared" si="0"/>
        <v>0</v>
      </c>
      <c r="O40" s="135">
        <f t="shared" si="1"/>
        <v>0</v>
      </c>
      <c r="P40" s="135">
        <f t="shared" si="5"/>
        <v>0</v>
      </c>
    </row>
    <row r="41" spans="1:16">
      <c r="A41" s="133"/>
      <c r="B41" s="133" t="s">
        <v>677</v>
      </c>
      <c r="C41" s="133"/>
      <c r="D41" s="155">
        <f>IFERROR(VLOOKUP(B41,Dropdowns!$AQ$2:$AS$45,2,FALSE),0)</f>
        <v>0</v>
      </c>
      <c r="E41" s="134">
        <f t="shared" si="6"/>
        <v>0</v>
      </c>
      <c r="F41" s="162"/>
      <c r="G41" s="161"/>
      <c r="H41" s="133"/>
      <c r="I41" s="133"/>
      <c r="J41" s="143">
        <f t="shared" si="2"/>
        <v>0</v>
      </c>
      <c r="K41" s="143">
        <f t="shared" si="3"/>
        <v>0</v>
      </c>
      <c r="L41" s="143">
        <f t="shared" si="4"/>
        <v>0</v>
      </c>
      <c r="M41" s="142">
        <f>IFERROR(VLOOKUP(B41,Dropdowns!$AQ$2:$AS$45,3,FALSE),0)</f>
        <v>0</v>
      </c>
      <c r="N41" s="124">
        <f t="shared" si="0"/>
        <v>0</v>
      </c>
      <c r="O41" s="135">
        <f t="shared" si="1"/>
        <v>0</v>
      </c>
      <c r="P41" s="135">
        <f t="shared" si="5"/>
        <v>0</v>
      </c>
    </row>
    <row r="42" spans="1:16">
      <c r="A42" s="133"/>
      <c r="B42" s="133" t="s">
        <v>677</v>
      </c>
      <c r="C42" s="133"/>
      <c r="D42" s="155">
        <f>IFERROR(VLOOKUP(B42,Dropdowns!$AQ$2:$AS$45,2,FALSE),0)</f>
        <v>0</v>
      </c>
      <c r="E42" s="134">
        <f t="shared" si="6"/>
        <v>0</v>
      </c>
      <c r="F42" s="162"/>
      <c r="G42" s="161"/>
      <c r="H42" s="133"/>
      <c r="I42" s="133"/>
      <c r="J42" s="143">
        <f t="shared" si="2"/>
        <v>0</v>
      </c>
      <c r="K42" s="143">
        <f t="shared" si="3"/>
        <v>0</v>
      </c>
      <c r="L42" s="143">
        <f t="shared" si="4"/>
        <v>0</v>
      </c>
      <c r="M42" s="142">
        <f>IFERROR(VLOOKUP(B42,Dropdowns!$AQ$2:$AS$45,3,FALSE),0)</f>
        <v>0</v>
      </c>
      <c r="N42" s="124">
        <f t="shared" si="0"/>
        <v>0</v>
      </c>
      <c r="O42" s="135">
        <f t="shared" si="1"/>
        <v>0</v>
      </c>
      <c r="P42" s="135">
        <f t="shared" si="5"/>
        <v>0</v>
      </c>
    </row>
    <row r="43" spans="1:16">
      <c r="A43" s="133"/>
      <c r="B43" s="133" t="s">
        <v>677</v>
      </c>
      <c r="C43" s="133"/>
      <c r="D43" s="155">
        <f>IFERROR(VLOOKUP(B43,Dropdowns!$AQ$2:$AS$45,2,FALSE),0)</f>
        <v>0</v>
      </c>
      <c r="E43" s="134">
        <f t="shared" si="6"/>
        <v>0</v>
      </c>
      <c r="F43" s="162"/>
      <c r="G43" s="161"/>
      <c r="H43" s="133"/>
      <c r="I43" s="133"/>
      <c r="J43" s="143">
        <f t="shared" si="2"/>
        <v>0</v>
      </c>
      <c r="K43" s="143">
        <f t="shared" si="3"/>
        <v>0</v>
      </c>
      <c r="L43" s="143">
        <f t="shared" si="4"/>
        <v>0</v>
      </c>
      <c r="M43" s="142">
        <f>IFERROR(VLOOKUP(B43,Dropdowns!$AQ$2:$AS$45,3,FALSE),0)</f>
        <v>0</v>
      </c>
      <c r="N43" s="124">
        <f t="shared" si="0"/>
        <v>0</v>
      </c>
      <c r="O43" s="135">
        <f t="shared" si="1"/>
        <v>0</v>
      </c>
      <c r="P43" s="135">
        <f t="shared" si="5"/>
        <v>0</v>
      </c>
    </row>
    <row r="44" spans="1:16">
      <c r="A44" s="133"/>
      <c r="B44" s="133" t="s">
        <v>677</v>
      </c>
      <c r="C44" s="133"/>
      <c r="D44" s="155">
        <f>IFERROR(VLOOKUP(B44,Dropdowns!$AQ$2:$AS$45,2,FALSE),0)</f>
        <v>0</v>
      </c>
      <c r="E44" s="134">
        <f t="shared" si="6"/>
        <v>0</v>
      </c>
      <c r="F44" s="162"/>
      <c r="G44" s="161"/>
      <c r="H44" s="133"/>
      <c r="I44" s="133"/>
      <c r="J44" s="143">
        <f t="shared" si="2"/>
        <v>0</v>
      </c>
      <c r="K44" s="143">
        <f t="shared" si="3"/>
        <v>0</v>
      </c>
      <c r="L44" s="143">
        <f t="shared" si="4"/>
        <v>0</v>
      </c>
      <c r="M44" s="142">
        <f>IFERROR(VLOOKUP(B44,Dropdowns!$AQ$2:$AS$45,3,FALSE),0)</f>
        <v>0</v>
      </c>
      <c r="N44" s="124">
        <f t="shared" si="0"/>
        <v>0</v>
      </c>
      <c r="O44" s="135">
        <f t="shared" si="1"/>
        <v>0</v>
      </c>
      <c r="P44" s="135">
        <f t="shared" si="5"/>
        <v>0</v>
      </c>
    </row>
    <row r="45" spans="1:16">
      <c r="A45" s="133"/>
      <c r="B45" s="133" t="s">
        <v>677</v>
      </c>
      <c r="C45" s="133"/>
      <c r="D45" s="155">
        <f>IFERROR(VLOOKUP(B45,Dropdowns!$AQ$2:$AS$45,2,FALSE),0)</f>
        <v>0</v>
      </c>
      <c r="E45" s="134">
        <f t="shared" si="6"/>
        <v>0</v>
      </c>
      <c r="F45" s="162"/>
      <c r="G45" s="161"/>
      <c r="H45" s="133"/>
      <c r="I45" s="133"/>
      <c r="J45" s="143">
        <f t="shared" si="2"/>
        <v>0</v>
      </c>
      <c r="K45" s="143">
        <f t="shared" si="3"/>
        <v>0</v>
      </c>
      <c r="L45" s="143">
        <f t="shared" si="4"/>
        <v>0</v>
      </c>
      <c r="M45" s="142">
        <f>IFERROR(VLOOKUP(B45,Dropdowns!$AQ$2:$AS$45,3,FALSE),0)</f>
        <v>0</v>
      </c>
      <c r="N45" s="124">
        <f t="shared" si="0"/>
        <v>0</v>
      </c>
      <c r="O45" s="135">
        <f t="shared" si="1"/>
        <v>0</v>
      </c>
      <c r="P45" s="135">
        <f t="shared" si="5"/>
        <v>0</v>
      </c>
    </row>
    <row r="46" spans="1:16">
      <c r="A46" s="133"/>
      <c r="B46" s="133" t="s">
        <v>677</v>
      </c>
      <c r="C46" s="133"/>
      <c r="D46" s="155">
        <f>IFERROR(VLOOKUP(B46,Dropdowns!$AQ$2:$AS$45,2,FALSE),0)</f>
        <v>0</v>
      </c>
      <c r="E46" s="134">
        <f t="shared" si="6"/>
        <v>0</v>
      </c>
      <c r="F46" s="162"/>
      <c r="G46" s="161"/>
      <c r="H46" s="133"/>
      <c r="I46" s="133"/>
      <c r="J46" s="143">
        <f t="shared" si="2"/>
        <v>0</v>
      </c>
      <c r="K46" s="143">
        <f t="shared" si="3"/>
        <v>0</v>
      </c>
      <c r="L46" s="143">
        <f t="shared" si="4"/>
        <v>0</v>
      </c>
      <c r="M46" s="142">
        <f>IFERROR(VLOOKUP(B46,Dropdowns!$AQ$2:$AS$45,3,FALSE),0)</f>
        <v>0</v>
      </c>
      <c r="N46" s="124">
        <f t="shared" si="0"/>
        <v>0</v>
      </c>
      <c r="O46" s="135">
        <f t="shared" si="1"/>
        <v>0</v>
      </c>
      <c r="P46" s="135">
        <f t="shared" si="5"/>
        <v>0</v>
      </c>
    </row>
    <row r="47" spans="1:16">
      <c r="A47" s="133"/>
      <c r="B47" s="133" t="s">
        <v>677</v>
      </c>
      <c r="C47" s="133"/>
      <c r="D47" s="155">
        <f>IFERROR(VLOOKUP(B47,Dropdowns!$AQ$2:$AS$45,2,FALSE),0)</f>
        <v>0</v>
      </c>
      <c r="E47" s="134">
        <f t="shared" si="6"/>
        <v>0</v>
      </c>
      <c r="F47" s="162"/>
      <c r="G47" s="161"/>
      <c r="H47" s="133"/>
      <c r="I47" s="133"/>
      <c r="J47" s="143">
        <f t="shared" si="2"/>
        <v>0</v>
      </c>
      <c r="K47" s="143">
        <f t="shared" si="3"/>
        <v>0</v>
      </c>
      <c r="L47" s="143">
        <f t="shared" si="4"/>
        <v>0</v>
      </c>
      <c r="M47" s="142">
        <f>IFERROR(VLOOKUP(B47,Dropdowns!$AQ$2:$AS$45,3,FALSE),0)</f>
        <v>0</v>
      </c>
      <c r="N47" s="124">
        <f t="shared" si="0"/>
        <v>0</v>
      </c>
      <c r="O47" s="135">
        <f t="shared" si="1"/>
        <v>0</v>
      </c>
      <c r="P47" s="135">
        <f t="shared" si="5"/>
        <v>0</v>
      </c>
    </row>
    <row r="48" spans="1:16">
      <c r="A48" s="133"/>
      <c r="B48" s="133" t="s">
        <v>677</v>
      </c>
      <c r="C48" s="133"/>
      <c r="D48" s="155">
        <f>IFERROR(VLOOKUP(B48,Dropdowns!$AQ$2:$AS$45,2,FALSE),0)</f>
        <v>0</v>
      </c>
      <c r="E48" s="134">
        <f t="shared" si="6"/>
        <v>0</v>
      </c>
      <c r="F48" s="162"/>
      <c r="G48" s="161"/>
      <c r="H48" s="133"/>
      <c r="I48" s="133"/>
      <c r="J48" s="143">
        <f t="shared" si="2"/>
        <v>0</v>
      </c>
      <c r="K48" s="143">
        <f t="shared" si="3"/>
        <v>0</v>
      </c>
      <c r="L48" s="143">
        <f t="shared" si="4"/>
        <v>0</v>
      </c>
      <c r="M48" s="142">
        <f>IFERROR(VLOOKUP(B48,Dropdowns!$AQ$2:$AS$45,3,FALSE),0)</f>
        <v>0</v>
      </c>
      <c r="N48" s="124">
        <f t="shared" si="0"/>
        <v>0</v>
      </c>
      <c r="O48" s="135">
        <f t="shared" si="1"/>
        <v>0</v>
      </c>
      <c r="P48" s="135">
        <f t="shared" si="5"/>
        <v>0</v>
      </c>
    </row>
    <row r="49" spans="1:16">
      <c r="A49" s="133"/>
      <c r="B49" s="133" t="s">
        <v>677</v>
      </c>
      <c r="C49" s="133"/>
      <c r="D49" s="155">
        <f>IFERROR(VLOOKUP(B49,Dropdowns!$AQ$2:$AS$45,2,FALSE),0)</f>
        <v>0</v>
      </c>
      <c r="E49" s="134">
        <f t="shared" ref="E49:E77" si="7">D49</f>
        <v>0</v>
      </c>
      <c r="F49" s="162"/>
      <c r="G49" s="161"/>
      <c r="H49" s="133"/>
      <c r="I49" s="133"/>
      <c r="J49" s="143">
        <f t="shared" ref="J49:J77" si="8">H49*I49/1000</f>
        <v>0</v>
      </c>
      <c r="K49" s="143">
        <f t="shared" si="3"/>
        <v>0</v>
      </c>
      <c r="L49" s="143">
        <f t="shared" ref="L49:L77" si="9">IF(K49*C49&gt;0,K49/C49,0)</f>
        <v>0</v>
      </c>
      <c r="M49" s="142">
        <f>IFERROR(VLOOKUP(B49,Dropdowns!$AQ$2:$AS$45,3,FALSE),0)</f>
        <v>0</v>
      </c>
      <c r="N49" s="124">
        <f t="shared" ref="N49:N77" si="10">IF(C49*$A$25&gt;0,C49/$A$25,0)</f>
        <v>0</v>
      </c>
      <c r="O49" s="135">
        <f t="shared" ref="O49:O77" si="11">L49*N49</f>
        <v>0</v>
      </c>
      <c r="P49" s="135">
        <f t="shared" ref="P49:P77" si="12">M49*N49</f>
        <v>0</v>
      </c>
    </row>
    <row r="50" spans="1:16">
      <c r="A50" s="133"/>
      <c r="B50" s="133" t="s">
        <v>677</v>
      </c>
      <c r="C50" s="133"/>
      <c r="D50" s="155">
        <f>IFERROR(VLOOKUP(B50,Dropdowns!$AQ$2:$AS$45,2,FALSE),0)</f>
        <v>0</v>
      </c>
      <c r="E50" s="134">
        <f t="shared" si="7"/>
        <v>0</v>
      </c>
      <c r="F50" s="162"/>
      <c r="G50" s="161"/>
      <c r="H50" s="133"/>
      <c r="I50" s="133"/>
      <c r="J50" s="143">
        <f t="shared" si="8"/>
        <v>0</v>
      </c>
      <c r="K50" s="143">
        <f t="shared" si="3"/>
        <v>0</v>
      </c>
      <c r="L50" s="143">
        <f t="shared" si="9"/>
        <v>0</v>
      </c>
      <c r="M50" s="142">
        <f>IFERROR(VLOOKUP(B50,Dropdowns!$AQ$2:$AS$45,3,FALSE),0)</f>
        <v>0</v>
      </c>
      <c r="N50" s="124">
        <f t="shared" si="10"/>
        <v>0</v>
      </c>
      <c r="O50" s="135">
        <f t="shared" si="11"/>
        <v>0</v>
      </c>
      <c r="P50" s="135">
        <f t="shared" si="12"/>
        <v>0</v>
      </c>
    </row>
    <row r="51" spans="1:16">
      <c r="A51" s="133"/>
      <c r="B51" s="133" t="s">
        <v>677</v>
      </c>
      <c r="C51" s="133"/>
      <c r="D51" s="155">
        <f>IFERROR(VLOOKUP(B51,Dropdowns!$AQ$2:$AS$45,2,FALSE),0)</f>
        <v>0</v>
      </c>
      <c r="E51" s="134">
        <f t="shared" si="7"/>
        <v>0</v>
      </c>
      <c r="F51" s="162"/>
      <c r="G51" s="161"/>
      <c r="H51" s="133"/>
      <c r="I51" s="133"/>
      <c r="J51" s="143">
        <f t="shared" si="8"/>
        <v>0</v>
      </c>
      <c r="K51" s="143">
        <f t="shared" si="3"/>
        <v>0</v>
      </c>
      <c r="L51" s="143">
        <f t="shared" si="9"/>
        <v>0</v>
      </c>
      <c r="M51" s="142">
        <f>IFERROR(VLOOKUP(B51,Dropdowns!$AQ$2:$AS$45,3,FALSE),0)</f>
        <v>0</v>
      </c>
      <c r="N51" s="124">
        <f t="shared" si="10"/>
        <v>0</v>
      </c>
      <c r="O51" s="135">
        <f t="shared" si="11"/>
        <v>0</v>
      </c>
      <c r="P51" s="135">
        <f t="shared" si="12"/>
        <v>0</v>
      </c>
    </row>
    <row r="52" spans="1:16">
      <c r="A52" s="133"/>
      <c r="B52" s="133" t="s">
        <v>677</v>
      </c>
      <c r="C52" s="133"/>
      <c r="D52" s="155">
        <f>IFERROR(VLOOKUP(B52,Dropdowns!$AQ$2:$AS$45,2,FALSE),0)</f>
        <v>0</v>
      </c>
      <c r="E52" s="134">
        <f t="shared" si="7"/>
        <v>0</v>
      </c>
      <c r="F52" s="162"/>
      <c r="G52" s="161"/>
      <c r="H52" s="133"/>
      <c r="I52" s="133"/>
      <c r="J52" s="143">
        <f t="shared" si="8"/>
        <v>0</v>
      </c>
      <c r="K52" s="143">
        <f t="shared" si="3"/>
        <v>0</v>
      </c>
      <c r="L52" s="143">
        <f t="shared" si="9"/>
        <v>0</v>
      </c>
      <c r="M52" s="142">
        <f>IFERROR(VLOOKUP(B52,Dropdowns!$AQ$2:$AS$45,3,FALSE),0)</f>
        <v>0</v>
      </c>
      <c r="N52" s="124">
        <f t="shared" si="10"/>
        <v>0</v>
      </c>
      <c r="O52" s="135">
        <f t="shared" si="11"/>
        <v>0</v>
      </c>
      <c r="P52" s="135">
        <f t="shared" si="12"/>
        <v>0</v>
      </c>
    </row>
    <row r="53" spans="1:16">
      <c r="A53" s="133"/>
      <c r="B53" s="133" t="s">
        <v>677</v>
      </c>
      <c r="C53" s="133"/>
      <c r="D53" s="155">
        <f>IFERROR(VLOOKUP(B53,Dropdowns!$AQ$2:$AS$45,2,FALSE),0)</f>
        <v>0</v>
      </c>
      <c r="E53" s="134">
        <f t="shared" si="7"/>
        <v>0</v>
      </c>
      <c r="F53" s="162"/>
      <c r="G53" s="161"/>
      <c r="H53" s="133"/>
      <c r="I53" s="133"/>
      <c r="J53" s="143">
        <f t="shared" si="8"/>
        <v>0</v>
      </c>
      <c r="K53" s="143">
        <f t="shared" si="3"/>
        <v>0</v>
      </c>
      <c r="L53" s="143">
        <f t="shared" si="9"/>
        <v>0</v>
      </c>
      <c r="M53" s="142">
        <f>IFERROR(VLOOKUP(B53,Dropdowns!$AQ$2:$AS$45,3,FALSE),0)</f>
        <v>0</v>
      </c>
      <c r="N53" s="124">
        <f t="shared" si="10"/>
        <v>0</v>
      </c>
      <c r="O53" s="135">
        <f t="shared" si="11"/>
        <v>0</v>
      </c>
      <c r="P53" s="135">
        <f t="shared" si="12"/>
        <v>0</v>
      </c>
    </row>
    <row r="54" spans="1:16">
      <c r="A54" s="133"/>
      <c r="B54" s="133" t="s">
        <v>677</v>
      </c>
      <c r="C54" s="133"/>
      <c r="D54" s="155">
        <f>IFERROR(VLOOKUP(B54,Dropdowns!$AQ$2:$AS$45,2,FALSE),0)</f>
        <v>0</v>
      </c>
      <c r="E54" s="134">
        <f t="shared" si="7"/>
        <v>0</v>
      </c>
      <c r="F54" s="162"/>
      <c r="G54" s="161"/>
      <c r="H54" s="133"/>
      <c r="I54" s="133"/>
      <c r="J54" s="143">
        <f t="shared" si="8"/>
        <v>0</v>
      </c>
      <c r="K54" s="143">
        <f t="shared" si="3"/>
        <v>0</v>
      </c>
      <c r="L54" s="143">
        <f t="shared" si="9"/>
        <v>0</v>
      </c>
      <c r="M54" s="142">
        <f>IFERROR(VLOOKUP(B54,Dropdowns!$AQ$2:$AS$45,3,FALSE),0)</f>
        <v>0</v>
      </c>
      <c r="N54" s="124">
        <f t="shared" si="10"/>
        <v>0</v>
      </c>
      <c r="O54" s="135">
        <f t="shared" si="11"/>
        <v>0</v>
      </c>
      <c r="P54" s="135">
        <f t="shared" si="12"/>
        <v>0</v>
      </c>
    </row>
    <row r="55" spans="1:16">
      <c r="A55" s="133"/>
      <c r="B55" s="133" t="s">
        <v>677</v>
      </c>
      <c r="C55" s="133"/>
      <c r="D55" s="155">
        <f>IFERROR(VLOOKUP(B55,Dropdowns!$AQ$2:$AS$45,2,FALSE),0)</f>
        <v>0</v>
      </c>
      <c r="E55" s="134">
        <f t="shared" si="7"/>
        <v>0</v>
      </c>
      <c r="F55" s="162"/>
      <c r="G55" s="161"/>
      <c r="H55" s="133"/>
      <c r="I55" s="133"/>
      <c r="J55" s="143">
        <f t="shared" si="8"/>
        <v>0</v>
      </c>
      <c r="K55" s="143">
        <f t="shared" si="3"/>
        <v>0</v>
      </c>
      <c r="L55" s="143">
        <f t="shared" si="9"/>
        <v>0</v>
      </c>
      <c r="M55" s="142">
        <f>IFERROR(VLOOKUP(B55,Dropdowns!$AQ$2:$AS$45,3,FALSE),0)</f>
        <v>0</v>
      </c>
      <c r="N55" s="124">
        <f t="shared" si="10"/>
        <v>0</v>
      </c>
      <c r="O55" s="135">
        <f t="shared" si="11"/>
        <v>0</v>
      </c>
      <c r="P55" s="135">
        <f t="shared" si="12"/>
        <v>0</v>
      </c>
    </row>
    <row r="56" spans="1:16">
      <c r="A56" s="133"/>
      <c r="B56" s="133" t="s">
        <v>677</v>
      </c>
      <c r="C56" s="133"/>
      <c r="D56" s="155">
        <f>IFERROR(VLOOKUP(B56,Dropdowns!$AQ$2:$AS$45,2,FALSE),0)</f>
        <v>0</v>
      </c>
      <c r="E56" s="134">
        <f t="shared" si="7"/>
        <v>0</v>
      </c>
      <c r="F56" s="162"/>
      <c r="G56" s="161"/>
      <c r="H56" s="133"/>
      <c r="I56" s="133"/>
      <c r="J56" s="143">
        <f t="shared" si="8"/>
        <v>0</v>
      </c>
      <c r="K56" s="143">
        <f t="shared" si="3"/>
        <v>0</v>
      </c>
      <c r="L56" s="143">
        <f t="shared" si="9"/>
        <v>0</v>
      </c>
      <c r="M56" s="142">
        <f>IFERROR(VLOOKUP(B56,Dropdowns!$AQ$2:$AS$45,3,FALSE),0)</f>
        <v>0</v>
      </c>
      <c r="N56" s="124">
        <f t="shared" si="10"/>
        <v>0</v>
      </c>
      <c r="O56" s="135">
        <f t="shared" si="11"/>
        <v>0</v>
      </c>
      <c r="P56" s="135">
        <f t="shared" si="12"/>
        <v>0</v>
      </c>
    </row>
    <row r="57" spans="1:16">
      <c r="A57" s="133"/>
      <c r="B57" s="133" t="s">
        <v>677</v>
      </c>
      <c r="C57" s="133"/>
      <c r="D57" s="155">
        <f>IFERROR(VLOOKUP(B57,Dropdowns!$AQ$2:$AS$45,2,FALSE),0)</f>
        <v>0</v>
      </c>
      <c r="E57" s="134">
        <f t="shared" si="7"/>
        <v>0</v>
      </c>
      <c r="F57" s="162"/>
      <c r="G57" s="161"/>
      <c r="H57" s="133"/>
      <c r="I57" s="133"/>
      <c r="J57" s="143">
        <f t="shared" si="8"/>
        <v>0</v>
      </c>
      <c r="K57" s="143">
        <f t="shared" si="3"/>
        <v>0</v>
      </c>
      <c r="L57" s="143">
        <f t="shared" si="9"/>
        <v>0</v>
      </c>
      <c r="M57" s="142">
        <f>IFERROR(VLOOKUP(B57,Dropdowns!$AQ$2:$AS$45,3,FALSE),0)</f>
        <v>0</v>
      </c>
      <c r="N57" s="124">
        <f t="shared" si="10"/>
        <v>0</v>
      </c>
      <c r="O57" s="135">
        <f t="shared" si="11"/>
        <v>0</v>
      </c>
      <c r="P57" s="135">
        <f t="shared" si="12"/>
        <v>0</v>
      </c>
    </row>
    <row r="58" spans="1:16">
      <c r="A58" s="133"/>
      <c r="B58" s="133" t="s">
        <v>677</v>
      </c>
      <c r="C58" s="133"/>
      <c r="D58" s="155">
        <f>IFERROR(VLOOKUP(B58,Dropdowns!$AQ$2:$AS$45,2,FALSE),0)</f>
        <v>0</v>
      </c>
      <c r="E58" s="134">
        <f t="shared" si="7"/>
        <v>0</v>
      </c>
      <c r="F58" s="162"/>
      <c r="G58" s="161"/>
      <c r="H58" s="133"/>
      <c r="I58" s="133"/>
      <c r="J58" s="143">
        <f t="shared" si="8"/>
        <v>0</v>
      </c>
      <c r="K58" s="143">
        <f t="shared" si="3"/>
        <v>0</v>
      </c>
      <c r="L58" s="143">
        <f t="shared" si="9"/>
        <v>0</v>
      </c>
      <c r="M58" s="142">
        <f>IFERROR(VLOOKUP(B58,Dropdowns!$AQ$2:$AS$45,3,FALSE),0)</f>
        <v>0</v>
      </c>
      <c r="N58" s="124">
        <f t="shared" si="10"/>
        <v>0</v>
      </c>
      <c r="O58" s="135">
        <f t="shared" si="11"/>
        <v>0</v>
      </c>
      <c r="P58" s="135">
        <f t="shared" si="12"/>
        <v>0</v>
      </c>
    </row>
    <row r="59" spans="1:16">
      <c r="A59" s="133"/>
      <c r="B59" s="133" t="s">
        <v>677</v>
      </c>
      <c r="C59" s="133"/>
      <c r="D59" s="155">
        <f>IFERROR(VLOOKUP(B59,Dropdowns!$AQ$2:$AS$45,2,FALSE),0)</f>
        <v>0</v>
      </c>
      <c r="E59" s="134">
        <f t="shared" si="7"/>
        <v>0</v>
      </c>
      <c r="F59" s="162"/>
      <c r="G59" s="161"/>
      <c r="H59" s="133"/>
      <c r="I59" s="133"/>
      <c r="J59" s="143">
        <f t="shared" si="8"/>
        <v>0</v>
      </c>
      <c r="K59" s="143">
        <f t="shared" si="3"/>
        <v>0</v>
      </c>
      <c r="L59" s="143">
        <f t="shared" si="9"/>
        <v>0</v>
      </c>
      <c r="M59" s="142">
        <f>IFERROR(VLOOKUP(B59,Dropdowns!$AQ$2:$AS$45,3,FALSE),0)</f>
        <v>0</v>
      </c>
      <c r="N59" s="124">
        <f t="shared" si="10"/>
        <v>0</v>
      </c>
      <c r="O59" s="135">
        <f t="shared" si="11"/>
        <v>0</v>
      </c>
      <c r="P59" s="135">
        <f t="shared" si="12"/>
        <v>0</v>
      </c>
    </row>
    <row r="60" spans="1:16">
      <c r="A60" s="133"/>
      <c r="B60" s="133" t="s">
        <v>677</v>
      </c>
      <c r="C60" s="133"/>
      <c r="D60" s="155">
        <f>IFERROR(VLOOKUP(B60,Dropdowns!$AQ$2:$AS$45,2,FALSE),0)</f>
        <v>0</v>
      </c>
      <c r="E60" s="134">
        <f t="shared" si="7"/>
        <v>0</v>
      </c>
      <c r="F60" s="162"/>
      <c r="G60" s="161"/>
      <c r="H60" s="133"/>
      <c r="I60" s="133"/>
      <c r="J60" s="143">
        <f t="shared" si="8"/>
        <v>0</v>
      </c>
      <c r="K60" s="143">
        <f t="shared" si="3"/>
        <v>0</v>
      </c>
      <c r="L60" s="143">
        <f t="shared" si="9"/>
        <v>0</v>
      </c>
      <c r="M60" s="142">
        <f>IFERROR(VLOOKUP(B60,Dropdowns!$AQ$2:$AS$45,3,FALSE),0)</f>
        <v>0</v>
      </c>
      <c r="N60" s="124">
        <f t="shared" si="10"/>
        <v>0</v>
      </c>
      <c r="O60" s="135">
        <f t="shared" si="11"/>
        <v>0</v>
      </c>
      <c r="P60" s="135">
        <f t="shared" si="12"/>
        <v>0</v>
      </c>
    </row>
    <row r="61" spans="1:16">
      <c r="A61" s="133"/>
      <c r="B61" s="133" t="s">
        <v>677</v>
      </c>
      <c r="C61" s="133"/>
      <c r="D61" s="155">
        <f>IFERROR(VLOOKUP(B61,Dropdowns!$AQ$2:$AS$45,2,FALSE),0)</f>
        <v>0</v>
      </c>
      <c r="E61" s="134">
        <f t="shared" si="7"/>
        <v>0</v>
      </c>
      <c r="F61" s="162"/>
      <c r="G61" s="161"/>
      <c r="H61" s="133"/>
      <c r="I61" s="133"/>
      <c r="J61" s="143">
        <f t="shared" si="8"/>
        <v>0</v>
      </c>
      <c r="K61" s="143">
        <f t="shared" si="3"/>
        <v>0</v>
      </c>
      <c r="L61" s="143">
        <f t="shared" si="9"/>
        <v>0</v>
      </c>
      <c r="M61" s="142">
        <f>IFERROR(VLOOKUP(B61,Dropdowns!$AQ$2:$AS$45,3,FALSE),0)</f>
        <v>0</v>
      </c>
      <c r="N61" s="124">
        <f t="shared" si="10"/>
        <v>0</v>
      </c>
      <c r="O61" s="135">
        <f t="shared" si="11"/>
        <v>0</v>
      </c>
      <c r="P61" s="135">
        <f t="shared" si="12"/>
        <v>0</v>
      </c>
    </row>
    <row r="62" spans="1:16">
      <c r="A62" s="133"/>
      <c r="B62" s="133" t="s">
        <v>677</v>
      </c>
      <c r="C62" s="133"/>
      <c r="D62" s="155">
        <f>IFERROR(VLOOKUP(B62,Dropdowns!$AQ$2:$AS$45,2,FALSE),0)</f>
        <v>0</v>
      </c>
      <c r="E62" s="134">
        <f t="shared" si="7"/>
        <v>0</v>
      </c>
      <c r="F62" s="162"/>
      <c r="G62" s="161"/>
      <c r="H62" s="133"/>
      <c r="I62" s="133"/>
      <c r="J62" s="143">
        <f t="shared" si="8"/>
        <v>0</v>
      </c>
      <c r="K62" s="143">
        <f t="shared" si="3"/>
        <v>0</v>
      </c>
      <c r="L62" s="143">
        <f t="shared" si="9"/>
        <v>0</v>
      </c>
      <c r="M62" s="142">
        <f>IFERROR(VLOOKUP(B62,Dropdowns!$AQ$2:$AS$45,3,FALSE),0)</f>
        <v>0</v>
      </c>
      <c r="N62" s="124">
        <f t="shared" si="10"/>
        <v>0</v>
      </c>
      <c r="O62" s="135">
        <f t="shared" si="11"/>
        <v>0</v>
      </c>
      <c r="P62" s="135">
        <f t="shared" si="12"/>
        <v>0</v>
      </c>
    </row>
    <row r="63" spans="1:16">
      <c r="A63" s="133"/>
      <c r="B63" s="133" t="s">
        <v>677</v>
      </c>
      <c r="C63" s="133"/>
      <c r="D63" s="155">
        <f>IFERROR(VLOOKUP(B63,Dropdowns!$AQ$2:$AS$45,2,FALSE),0)</f>
        <v>0</v>
      </c>
      <c r="E63" s="134">
        <f t="shared" si="7"/>
        <v>0</v>
      </c>
      <c r="F63" s="162"/>
      <c r="G63" s="161"/>
      <c r="H63" s="133"/>
      <c r="I63" s="133"/>
      <c r="J63" s="143">
        <f t="shared" si="8"/>
        <v>0</v>
      </c>
      <c r="K63" s="143">
        <f t="shared" si="3"/>
        <v>0</v>
      </c>
      <c r="L63" s="143">
        <f t="shared" si="9"/>
        <v>0</v>
      </c>
      <c r="M63" s="142">
        <f>IFERROR(VLOOKUP(B63,Dropdowns!$AQ$2:$AS$45,3,FALSE),0)</f>
        <v>0</v>
      </c>
      <c r="N63" s="124">
        <f t="shared" si="10"/>
        <v>0</v>
      </c>
      <c r="O63" s="135">
        <f t="shared" si="11"/>
        <v>0</v>
      </c>
      <c r="P63" s="135">
        <f t="shared" si="12"/>
        <v>0</v>
      </c>
    </row>
    <row r="64" spans="1:16">
      <c r="A64" s="133"/>
      <c r="B64" s="133" t="s">
        <v>677</v>
      </c>
      <c r="C64" s="133"/>
      <c r="D64" s="155">
        <f>IFERROR(VLOOKUP(B64,Dropdowns!$AQ$2:$AS$45,2,FALSE),0)</f>
        <v>0</v>
      </c>
      <c r="E64" s="134">
        <f t="shared" ref="E64:E72" si="13">D64</f>
        <v>0</v>
      </c>
      <c r="F64" s="162"/>
      <c r="G64" s="161"/>
      <c r="H64" s="133"/>
      <c r="I64" s="133"/>
      <c r="J64" s="143">
        <f t="shared" ref="J64:J72" si="14">H64*I64/1000</f>
        <v>0</v>
      </c>
      <c r="K64" s="143">
        <f t="shared" ref="K64:K71" si="15">E64*J64</f>
        <v>0</v>
      </c>
      <c r="L64" s="143">
        <f t="shared" ref="L64:L71" si="16">IF(K64*C64&gt;0,K64/C64,0)</f>
        <v>0</v>
      </c>
      <c r="M64" s="142">
        <f>IFERROR(VLOOKUP(B64,Dropdowns!$AQ$2:$AS$45,3,FALSE),0)</f>
        <v>0</v>
      </c>
      <c r="N64" s="124">
        <f t="shared" ref="N64:N72" si="17">IF(C64*$A$25&gt;0,C64/$A$25,0)</f>
        <v>0</v>
      </c>
      <c r="O64" s="135">
        <f t="shared" ref="O64:O72" si="18">L64*N64</f>
        <v>0</v>
      </c>
      <c r="P64" s="135">
        <f t="shared" ref="P64:P72" si="19">M64*N64</f>
        <v>0</v>
      </c>
    </row>
    <row r="65" spans="1:16">
      <c r="A65" s="133"/>
      <c r="B65" s="133" t="s">
        <v>677</v>
      </c>
      <c r="C65" s="133"/>
      <c r="D65" s="155">
        <f>IFERROR(VLOOKUP(B65,Dropdowns!$AQ$2:$AS$45,2,FALSE),0)</f>
        <v>0</v>
      </c>
      <c r="E65" s="134">
        <f t="shared" si="13"/>
        <v>0</v>
      </c>
      <c r="F65" s="162"/>
      <c r="G65" s="161"/>
      <c r="H65" s="133"/>
      <c r="I65" s="133"/>
      <c r="J65" s="143">
        <f t="shared" si="14"/>
        <v>0</v>
      </c>
      <c r="K65" s="143">
        <f t="shared" si="15"/>
        <v>0</v>
      </c>
      <c r="L65" s="143">
        <f t="shared" si="16"/>
        <v>0</v>
      </c>
      <c r="M65" s="142">
        <f>IFERROR(VLOOKUP(B65,Dropdowns!$AQ$2:$AS$45,3,FALSE),0)</f>
        <v>0</v>
      </c>
      <c r="N65" s="124">
        <f t="shared" si="17"/>
        <v>0</v>
      </c>
      <c r="O65" s="135">
        <f t="shared" si="18"/>
        <v>0</v>
      </c>
      <c r="P65" s="135">
        <f t="shared" si="19"/>
        <v>0</v>
      </c>
    </row>
    <row r="66" spans="1:16">
      <c r="A66" s="133"/>
      <c r="B66" s="133" t="s">
        <v>677</v>
      </c>
      <c r="C66" s="133"/>
      <c r="D66" s="155">
        <f>IFERROR(VLOOKUP(B66,Dropdowns!$AQ$2:$AS$45,2,FALSE),0)</f>
        <v>0</v>
      </c>
      <c r="E66" s="134">
        <f t="shared" si="13"/>
        <v>0</v>
      </c>
      <c r="F66" s="162"/>
      <c r="G66" s="161"/>
      <c r="H66" s="133"/>
      <c r="I66" s="133"/>
      <c r="J66" s="143">
        <f t="shared" si="14"/>
        <v>0</v>
      </c>
      <c r="K66" s="143">
        <f t="shared" si="15"/>
        <v>0</v>
      </c>
      <c r="L66" s="143">
        <f t="shared" si="16"/>
        <v>0</v>
      </c>
      <c r="M66" s="142">
        <f>IFERROR(VLOOKUP(B66,Dropdowns!$AQ$2:$AS$45,3,FALSE),0)</f>
        <v>0</v>
      </c>
      <c r="N66" s="124">
        <f t="shared" si="17"/>
        <v>0</v>
      </c>
      <c r="O66" s="135">
        <f t="shared" si="18"/>
        <v>0</v>
      </c>
      <c r="P66" s="135">
        <f t="shared" si="19"/>
        <v>0</v>
      </c>
    </row>
    <row r="67" spans="1:16">
      <c r="A67" s="133"/>
      <c r="B67" s="133" t="s">
        <v>677</v>
      </c>
      <c r="C67" s="133"/>
      <c r="D67" s="155">
        <f>IFERROR(VLOOKUP(B67,Dropdowns!$AQ$2:$AS$45,2,FALSE),0)</f>
        <v>0</v>
      </c>
      <c r="E67" s="134">
        <f t="shared" si="13"/>
        <v>0</v>
      </c>
      <c r="F67" s="162"/>
      <c r="G67" s="161"/>
      <c r="H67" s="133"/>
      <c r="I67" s="133"/>
      <c r="J67" s="143">
        <f t="shared" si="14"/>
        <v>0</v>
      </c>
      <c r="K67" s="143">
        <f t="shared" si="15"/>
        <v>0</v>
      </c>
      <c r="L67" s="143">
        <f t="shared" si="16"/>
        <v>0</v>
      </c>
      <c r="M67" s="142">
        <f>IFERROR(VLOOKUP(B67,Dropdowns!$AQ$2:$AS$45,3,FALSE),0)</f>
        <v>0</v>
      </c>
      <c r="N67" s="124">
        <f t="shared" si="17"/>
        <v>0</v>
      </c>
      <c r="O67" s="135">
        <f t="shared" si="18"/>
        <v>0</v>
      </c>
      <c r="P67" s="135">
        <f t="shared" si="19"/>
        <v>0</v>
      </c>
    </row>
    <row r="68" spans="1:16">
      <c r="A68" s="133"/>
      <c r="B68" s="133" t="s">
        <v>677</v>
      </c>
      <c r="C68" s="133"/>
      <c r="D68" s="155">
        <f>IFERROR(VLOOKUP(B68,Dropdowns!$AQ$2:$AS$45,2,FALSE),0)</f>
        <v>0</v>
      </c>
      <c r="E68" s="134">
        <f t="shared" si="13"/>
        <v>0</v>
      </c>
      <c r="F68" s="162"/>
      <c r="G68" s="161"/>
      <c r="H68" s="133"/>
      <c r="I68" s="133"/>
      <c r="J68" s="143">
        <f t="shared" si="14"/>
        <v>0</v>
      </c>
      <c r="K68" s="143">
        <f t="shared" si="15"/>
        <v>0</v>
      </c>
      <c r="L68" s="143">
        <f t="shared" si="16"/>
        <v>0</v>
      </c>
      <c r="M68" s="142">
        <f>IFERROR(VLOOKUP(B68,Dropdowns!$AQ$2:$AS$45,3,FALSE),0)</f>
        <v>0</v>
      </c>
      <c r="N68" s="124">
        <f t="shared" si="17"/>
        <v>0</v>
      </c>
      <c r="O68" s="135">
        <f t="shared" si="18"/>
        <v>0</v>
      </c>
      <c r="P68" s="135">
        <f t="shared" si="19"/>
        <v>0</v>
      </c>
    </row>
    <row r="69" spans="1:16">
      <c r="A69" s="133"/>
      <c r="B69" s="133" t="s">
        <v>677</v>
      </c>
      <c r="C69" s="133"/>
      <c r="D69" s="155">
        <f>IFERROR(VLOOKUP(B69,Dropdowns!$AQ$2:$AS$45,2,FALSE),0)</f>
        <v>0</v>
      </c>
      <c r="E69" s="134">
        <f t="shared" si="13"/>
        <v>0</v>
      </c>
      <c r="F69" s="162"/>
      <c r="G69" s="161"/>
      <c r="H69" s="133"/>
      <c r="I69" s="133"/>
      <c r="J69" s="143">
        <f t="shared" si="14"/>
        <v>0</v>
      </c>
      <c r="K69" s="143">
        <f t="shared" si="15"/>
        <v>0</v>
      </c>
      <c r="L69" s="143">
        <f t="shared" si="16"/>
        <v>0</v>
      </c>
      <c r="M69" s="142">
        <f>IFERROR(VLOOKUP(B69,Dropdowns!$AQ$2:$AS$45,3,FALSE),0)</f>
        <v>0</v>
      </c>
      <c r="N69" s="124">
        <f t="shared" si="17"/>
        <v>0</v>
      </c>
      <c r="O69" s="135">
        <f t="shared" si="18"/>
        <v>0</v>
      </c>
      <c r="P69" s="135">
        <f t="shared" si="19"/>
        <v>0</v>
      </c>
    </row>
    <row r="70" spans="1:16">
      <c r="A70" s="133"/>
      <c r="B70" s="133" t="s">
        <v>677</v>
      </c>
      <c r="C70" s="133"/>
      <c r="D70" s="155">
        <f>IFERROR(VLOOKUP(B70,Dropdowns!$AQ$2:$AS$45,2,FALSE),0)</f>
        <v>0</v>
      </c>
      <c r="E70" s="134">
        <f t="shared" si="13"/>
        <v>0</v>
      </c>
      <c r="F70" s="162"/>
      <c r="G70" s="161"/>
      <c r="H70" s="133"/>
      <c r="I70" s="133"/>
      <c r="J70" s="143">
        <f t="shared" si="14"/>
        <v>0</v>
      </c>
      <c r="K70" s="143">
        <f t="shared" si="15"/>
        <v>0</v>
      </c>
      <c r="L70" s="143">
        <f t="shared" si="16"/>
        <v>0</v>
      </c>
      <c r="M70" s="142">
        <f>IFERROR(VLOOKUP(B70,Dropdowns!$AQ$2:$AS$45,3,FALSE),0)</f>
        <v>0</v>
      </c>
      <c r="N70" s="124">
        <f t="shared" si="17"/>
        <v>0</v>
      </c>
      <c r="O70" s="135">
        <f t="shared" si="18"/>
        <v>0</v>
      </c>
      <c r="P70" s="135">
        <f t="shared" si="19"/>
        <v>0</v>
      </c>
    </row>
    <row r="71" spans="1:16">
      <c r="A71" s="133"/>
      <c r="B71" s="133" t="s">
        <v>677</v>
      </c>
      <c r="C71" s="133"/>
      <c r="D71" s="155">
        <f>IFERROR(VLOOKUP(B71,Dropdowns!$AQ$2:$AS$45,2,FALSE),0)</f>
        <v>0</v>
      </c>
      <c r="E71" s="134">
        <f t="shared" si="13"/>
        <v>0</v>
      </c>
      <c r="F71" s="162"/>
      <c r="G71" s="161"/>
      <c r="H71" s="133"/>
      <c r="I71" s="133"/>
      <c r="J71" s="143">
        <f t="shared" si="14"/>
        <v>0</v>
      </c>
      <c r="K71" s="143">
        <f t="shared" si="15"/>
        <v>0</v>
      </c>
      <c r="L71" s="143">
        <f t="shared" si="16"/>
        <v>0</v>
      </c>
      <c r="M71" s="142">
        <f>IFERROR(VLOOKUP(B71,Dropdowns!$AQ$2:$AS$45,3,FALSE),0)</f>
        <v>0</v>
      </c>
      <c r="N71" s="124">
        <f t="shared" si="17"/>
        <v>0</v>
      </c>
      <c r="O71" s="135">
        <f t="shared" si="18"/>
        <v>0</v>
      </c>
      <c r="P71" s="135">
        <f t="shared" si="19"/>
        <v>0</v>
      </c>
    </row>
    <row r="72" spans="1:16">
      <c r="A72" s="133"/>
      <c r="B72" s="133" t="s">
        <v>677</v>
      </c>
      <c r="C72" s="133"/>
      <c r="D72" s="155">
        <f>IFERROR(VLOOKUP(B72,Dropdowns!$AQ$2:$AS$45,2,FALSE),0)</f>
        <v>0</v>
      </c>
      <c r="E72" s="134">
        <f t="shared" si="13"/>
        <v>0</v>
      </c>
      <c r="F72" s="162"/>
      <c r="G72" s="161"/>
      <c r="H72" s="133"/>
      <c r="I72" s="133"/>
      <c r="J72" s="143">
        <f t="shared" si="14"/>
        <v>0</v>
      </c>
      <c r="K72" s="143">
        <f>E72*J72</f>
        <v>0</v>
      </c>
      <c r="L72" s="143">
        <f>IF(K72*C72&gt;0,K72/C72,0)</f>
        <v>0</v>
      </c>
      <c r="M72" s="142">
        <f>IFERROR(VLOOKUP(B72,Dropdowns!$AQ$2:$AS$45,3,FALSE),0)</f>
        <v>0</v>
      </c>
      <c r="N72" s="124">
        <f t="shared" si="17"/>
        <v>0</v>
      </c>
      <c r="O72" s="135">
        <f t="shared" si="18"/>
        <v>0</v>
      </c>
      <c r="P72" s="135">
        <f t="shared" si="19"/>
        <v>0</v>
      </c>
    </row>
    <row r="73" spans="1:16">
      <c r="A73" s="133"/>
      <c r="B73" s="133" t="s">
        <v>677</v>
      </c>
      <c r="C73" s="133"/>
      <c r="D73" s="155">
        <f>IFERROR(VLOOKUP(B73,Dropdowns!$AQ$2:$AS$45,2,FALSE),0)</f>
        <v>0</v>
      </c>
      <c r="E73" s="134">
        <f t="shared" si="7"/>
        <v>0</v>
      </c>
      <c r="F73" s="162"/>
      <c r="G73" s="161"/>
      <c r="H73" s="133"/>
      <c r="I73" s="133"/>
      <c r="J73" s="143">
        <f t="shared" si="8"/>
        <v>0</v>
      </c>
      <c r="K73" s="143">
        <f t="shared" si="3"/>
        <v>0</v>
      </c>
      <c r="L73" s="143">
        <f t="shared" si="9"/>
        <v>0</v>
      </c>
      <c r="M73" s="142">
        <f>IFERROR(VLOOKUP(B73,Dropdowns!$AQ$2:$AS$45,3,FALSE),0)</f>
        <v>0</v>
      </c>
      <c r="N73" s="124">
        <f t="shared" si="10"/>
        <v>0</v>
      </c>
      <c r="O73" s="135">
        <f t="shared" si="11"/>
        <v>0</v>
      </c>
      <c r="P73" s="135">
        <f t="shared" si="12"/>
        <v>0</v>
      </c>
    </row>
    <row r="74" spans="1:16">
      <c r="A74" s="133"/>
      <c r="B74" s="133" t="s">
        <v>677</v>
      </c>
      <c r="C74" s="133"/>
      <c r="D74" s="155">
        <f>IFERROR(VLOOKUP(B74,Dropdowns!$AQ$2:$AS$45,2,FALSE),0)</f>
        <v>0</v>
      </c>
      <c r="E74" s="134">
        <f t="shared" si="7"/>
        <v>0</v>
      </c>
      <c r="F74" s="162"/>
      <c r="G74" s="161"/>
      <c r="H74" s="133"/>
      <c r="I74" s="133"/>
      <c r="J74" s="143">
        <f t="shared" si="8"/>
        <v>0</v>
      </c>
      <c r="K74" s="143">
        <f t="shared" si="3"/>
        <v>0</v>
      </c>
      <c r="L74" s="143">
        <f t="shared" si="9"/>
        <v>0</v>
      </c>
      <c r="M74" s="142">
        <f>IFERROR(VLOOKUP(B74,Dropdowns!$AQ$2:$AS$45,3,FALSE),0)</f>
        <v>0</v>
      </c>
      <c r="N74" s="124">
        <f t="shared" si="10"/>
        <v>0</v>
      </c>
      <c r="O74" s="135">
        <f t="shared" si="11"/>
        <v>0</v>
      </c>
      <c r="P74" s="135">
        <f t="shared" si="12"/>
        <v>0</v>
      </c>
    </row>
    <row r="75" spans="1:16">
      <c r="A75" s="133"/>
      <c r="B75" s="133" t="s">
        <v>677</v>
      </c>
      <c r="C75" s="133"/>
      <c r="D75" s="155">
        <f>IFERROR(VLOOKUP(B75,Dropdowns!$AQ$2:$AS$45,2,FALSE),0)</f>
        <v>0</v>
      </c>
      <c r="E75" s="134">
        <f t="shared" si="7"/>
        <v>0</v>
      </c>
      <c r="F75" s="162"/>
      <c r="G75" s="161"/>
      <c r="H75" s="133"/>
      <c r="I75" s="133"/>
      <c r="J75" s="143">
        <f t="shared" si="8"/>
        <v>0</v>
      </c>
      <c r="K75" s="143">
        <f t="shared" si="3"/>
        <v>0</v>
      </c>
      <c r="L75" s="143">
        <f t="shared" si="9"/>
        <v>0</v>
      </c>
      <c r="M75" s="142">
        <f>IFERROR(VLOOKUP(B75,Dropdowns!$AQ$2:$AS$45,3,FALSE),0)</f>
        <v>0</v>
      </c>
      <c r="N75" s="124">
        <f t="shared" si="10"/>
        <v>0</v>
      </c>
      <c r="O75" s="135">
        <f t="shared" si="11"/>
        <v>0</v>
      </c>
      <c r="P75" s="135">
        <f t="shared" si="12"/>
        <v>0</v>
      </c>
    </row>
    <row r="76" spans="1:16">
      <c r="A76" s="133"/>
      <c r="B76" s="133" t="s">
        <v>677</v>
      </c>
      <c r="C76" s="133"/>
      <c r="D76" s="155">
        <f>IFERROR(VLOOKUP(B76,Dropdowns!$AQ$2:$AS$45,2,FALSE),0)</f>
        <v>0</v>
      </c>
      <c r="E76" s="134">
        <f t="shared" si="7"/>
        <v>0</v>
      </c>
      <c r="F76" s="162"/>
      <c r="G76" s="161"/>
      <c r="H76" s="133"/>
      <c r="I76" s="133"/>
      <c r="J76" s="143">
        <f t="shared" si="8"/>
        <v>0</v>
      </c>
      <c r="K76" s="143">
        <f t="shared" si="3"/>
        <v>0</v>
      </c>
      <c r="L76" s="143">
        <f t="shared" si="9"/>
        <v>0</v>
      </c>
      <c r="M76" s="142">
        <f>IFERROR(VLOOKUP(B76,Dropdowns!$AQ$2:$AS$45,3,FALSE),0)</f>
        <v>0</v>
      </c>
      <c r="N76" s="124">
        <f t="shared" si="10"/>
        <v>0</v>
      </c>
      <c r="O76" s="135">
        <f t="shared" si="11"/>
        <v>0</v>
      </c>
      <c r="P76" s="135">
        <f t="shared" si="12"/>
        <v>0</v>
      </c>
    </row>
    <row r="77" spans="1:16">
      <c r="A77" s="133"/>
      <c r="B77" s="133" t="s">
        <v>677</v>
      </c>
      <c r="C77" s="133"/>
      <c r="D77" s="155">
        <f>IFERROR(VLOOKUP(B77,Dropdowns!$AQ$2:$AS$45,2,FALSE),0)</f>
        <v>0</v>
      </c>
      <c r="E77" s="134">
        <f t="shared" si="7"/>
        <v>0</v>
      </c>
      <c r="F77" s="162"/>
      <c r="G77" s="161"/>
      <c r="H77" s="133"/>
      <c r="I77" s="133"/>
      <c r="J77" s="143">
        <f t="shared" si="8"/>
        <v>0</v>
      </c>
      <c r="K77" s="143">
        <f t="shared" si="3"/>
        <v>0</v>
      </c>
      <c r="L77" s="143">
        <f t="shared" si="9"/>
        <v>0</v>
      </c>
      <c r="M77" s="142">
        <f>IFERROR(VLOOKUP(B77,Dropdowns!$AQ$2:$AS$45,3,FALSE),0)</f>
        <v>0</v>
      </c>
      <c r="N77" s="124">
        <f t="shared" si="10"/>
        <v>0</v>
      </c>
      <c r="O77" s="135">
        <f t="shared" si="11"/>
        <v>0</v>
      </c>
      <c r="P77" s="135">
        <f t="shared" si="12"/>
        <v>0</v>
      </c>
    </row>
    <row r="78" spans="1:16">
      <c r="A78" s="133"/>
      <c r="B78" s="133" t="s">
        <v>677</v>
      </c>
      <c r="C78" s="133"/>
      <c r="D78" s="155">
        <f>IFERROR(VLOOKUP(B78,Dropdowns!$AQ$2:$AS$45,2,FALSE),0)</f>
        <v>0</v>
      </c>
      <c r="E78" s="134">
        <f t="shared" si="6"/>
        <v>0</v>
      </c>
      <c r="F78" s="162"/>
      <c r="G78" s="161"/>
      <c r="H78" s="133"/>
      <c r="I78" s="133"/>
      <c r="J78" s="143">
        <f t="shared" si="2"/>
        <v>0</v>
      </c>
      <c r="K78" s="143">
        <f t="shared" si="3"/>
        <v>0</v>
      </c>
      <c r="L78" s="143">
        <f t="shared" ref="L78:L86" si="20">IF(K78*C78&gt;0,K78/C78,0)</f>
        <v>0</v>
      </c>
      <c r="M78" s="142">
        <f>IFERROR(VLOOKUP(B78,Dropdowns!$AQ$2:$AS$45,3,FALSE),0)</f>
        <v>0</v>
      </c>
      <c r="N78" s="124">
        <f t="shared" ref="N78:N86" si="21">IF(C78*$A$25&gt;0,C78/$A$25,0)</f>
        <v>0</v>
      </c>
      <c r="O78" s="135">
        <f t="shared" si="1"/>
        <v>0</v>
      </c>
      <c r="P78" s="135">
        <f t="shared" si="5"/>
        <v>0</v>
      </c>
    </row>
    <row r="79" spans="1:16">
      <c r="A79" s="133"/>
      <c r="B79" s="133" t="s">
        <v>677</v>
      </c>
      <c r="C79" s="133"/>
      <c r="D79" s="155">
        <f>IFERROR(VLOOKUP(B79,Dropdowns!$AQ$2:$AS$45,2,FALSE),0)</f>
        <v>0</v>
      </c>
      <c r="E79" s="134">
        <f t="shared" si="6"/>
        <v>0</v>
      </c>
      <c r="F79" s="162"/>
      <c r="G79" s="161"/>
      <c r="H79" s="133"/>
      <c r="I79" s="133"/>
      <c r="J79" s="143">
        <f t="shared" si="2"/>
        <v>0</v>
      </c>
      <c r="K79" s="143">
        <f t="shared" si="3"/>
        <v>0</v>
      </c>
      <c r="L79" s="143">
        <f t="shared" si="20"/>
        <v>0</v>
      </c>
      <c r="M79" s="142">
        <f>IFERROR(VLOOKUP(B79,Dropdowns!$AQ$2:$AS$45,3,FALSE),0)</f>
        <v>0</v>
      </c>
      <c r="N79" s="124">
        <f t="shared" si="21"/>
        <v>0</v>
      </c>
      <c r="O79" s="135">
        <f t="shared" si="1"/>
        <v>0</v>
      </c>
      <c r="P79" s="135">
        <f t="shared" si="5"/>
        <v>0</v>
      </c>
    </row>
    <row r="80" spans="1:16">
      <c r="A80" s="133"/>
      <c r="B80" s="133" t="s">
        <v>677</v>
      </c>
      <c r="C80" s="133"/>
      <c r="D80" s="155">
        <f>IFERROR(VLOOKUP(B80,Dropdowns!$AQ$2:$AS$45,2,FALSE),0)</f>
        <v>0</v>
      </c>
      <c r="E80" s="134">
        <f t="shared" si="6"/>
        <v>0</v>
      </c>
      <c r="F80" s="162"/>
      <c r="G80" s="161"/>
      <c r="H80" s="133"/>
      <c r="I80" s="133"/>
      <c r="J80" s="143">
        <f t="shared" si="2"/>
        <v>0</v>
      </c>
      <c r="K80" s="143">
        <f t="shared" si="3"/>
        <v>0</v>
      </c>
      <c r="L80" s="143">
        <f t="shared" si="20"/>
        <v>0</v>
      </c>
      <c r="M80" s="142">
        <f>IFERROR(VLOOKUP(B80,Dropdowns!$AQ$2:$AS$45,3,FALSE),0)</f>
        <v>0</v>
      </c>
      <c r="N80" s="124">
        <f t="shared" si="21"/>
        <v>0</v>
      </c>
      <c r="O80" s="135">
        <f t="shared" si="1"/>
        <v>0</v>
      </c>
      <c r="P80" s="135">
        <f t="shared" si="5"/>
        <v>0</v>
      </c>
    </row>
    <row r="81" spans="1:16">
      <c r="A81" s="133"/>
      <c r="B81" s="133" t="s">
        <v>677</v>
      </c>
      <c r="C81" s="133"/>
      <c r="D81" s="155">
        <f>IFERROR(VLOOKUP(B81,Dropdowns!$AQ$2:$AS$45,2,FALSE),0)</f>
        <v>0</v>
      </c>
      <c r="E81" s="134">
        <f t="shared" si="6"/>
        <v>0</v>
      </c>
      <c r="F81" s="162"/>
      <c r="G81" s="161"/>
      <c r="H81" s="133"/>
      <c r="I81" s="133"/>
      <c r="J81" s="143">
        <f t="shared" si="2"/>
        <v>0</v>
      </c>
      <c r="K81" s="143">
        <f t="shared" si="3"/>
        <v>0</v>
      </c>
      <c r="L81" s="143">
        <f t="shared" si="20"/>
        <v>0</v>
      </c>
      <c r="M81" s="142">
        <f>IFERROR(VLOOKUP(B81,Dropdowns!$AQ$2:$AS$45,3,FALSE),0)</f>
        <v>0</v>
      </c>
      <c r="N81" s="124">
        <f t="shared" si="21"/>
        <v>0</v>
      </c>
      <c r="O81" s="135">
        <f t="shared" si="1"/>
        <v>0</v>
      </c>
      <c r="P81" s="135">
        <f t="shared" si="5"/>
        <v>0</v>
      </c>
    </row>
    <row r="82" spans="1:16">
      <c r="A82" s="133"/>
      <c r="B82" s="133" t="s">
        <v>677</v>
      </c>
      <c r="C82" s="133"/>
      <c r="D82" s="155">
        <f>IFERROR(VLOOKUP(B82,Dropdowns!$AQ$2:$AS$45,2,FALSE),0)</f>
        <v>0</v>
      </c>
      <c r="E82" s="134">
        <f t="shared" ref="E82:E83" si="22">D82</f>
        <v>0</v>
      </c>
      <c r="F82" s="162"/>
      <c r="G82" s="161"/>
      <c r="H82" s="133"/>
      <c r="I82" s="133"/>
      <c r="J82" s="143">
        <f t="shared" ref="J82:J83" si="23">H82*I82/1000</f>
        <v>0</v>
      </c>
      <c r="K82" s="143">
        <f t="shared" ref="K82:K83" si="24">E82*J82</f>
        <v>0</v>
      </c>
      <c r="L82" s="143">
        <f t="shared" ref="L82:L83" si="25">IF(K82*C82&gt;0,K82/C82,0)</f>
        <v>0</v>
      </c>
      <c r="M82" s="142">
        <f>IFERROR(VLOOKUP(B82,Dropdowns!$AQ$2:$AS$45,3,FALSE),0)</f>
        <v>0</v>
      </c>
      <c r="N82" s="124">
        <f t="shared" ref="N82:N83" si="26">IF(C82*$A$25&gt;0,C82/$A$25,0)</f>
        <v>0</v>
      </c>
      <c r="O82" s="135">
        <f t="shared" ref="O82:O83" si="27">L82*N82</f>
        <v>0</v>
      </c>
      <c r="P82" s="135">
        <f t="shared" ref="P82:P83" si="28">M82*N82</f>
        <v>0</v>
      </c>
    </row>
    <row r="83" spans="1:16">
      <c r="A83" s="133"/>
      <c r="B83" s="133" t="s">
        <v>677</v>
      </c>
      <c r="C83" s="133"/>
      <c r="D83" s="155">
        <f>IFERROR(VLOOKUP(B83,Dropdowns!$AQ$2:$AS$45,2,FALSE),0)</f>
        <v>0</v>
      </c>
      <c r="E83" s="134">
        <f t="shared" si="22"/>
        <v>0</v>
      </c>
      <c r="F83" s="162"/>
      <c r="G83" s="161"/>
      <c r="H83" s="133"/>
      <c r="I83" s="133"/>
      <c r="J83" s="143">
        <f t="shared" si="23"/>
        <v>0</v>
      </c>
      <c r="K83" s="143">
        <f t="shared" si="24"/>
        <v>0</v>
      </c>
      <c r="L83" s="143">
        <f t="shared" si="25"/>
        <v>0</v>
      </c>
      <c r="M83" s="142">
        <f>IFERROR(VLOOKUP(B83,Dropdowns!$AQ$2:$AS$45,3,FALSE),0)</f>
        <v>0</v>
      </c>
      <c r="N83" s="124">
        <f t="shared" si="26"/>
        <v>0</v>
      </c>
      <c r="O83" s="135">
        <f t="shared" si="27"/>
        <v>0</v>
      </c>
      <c r="P83" s="135">
        <f t="shared" si="28"/>
        <v>0</v>
      </c>
    </row>
    <row r="84" spans="1:16">
      <c r="A84" s="133"/>
      <c r="B84" s="133" t="s">
        <v>677</v>
      </c>
      <c r="C84" s="133"/>
      <c r="D84" s="155">
        <f>IFERROR(VLOOKUP(B84,Dropdowns!$AQ$2:$AS$45,2,FALSE),0)</f>
        <v>0</v>
      </c>
      <c r="E84" s="134">
        <f t="shared" si="6"/>
        <v>0</v>
      </c>
      <c r="F84" s="162"/>
      <c r="G84" s="161"/>
      <c r="H84" s="133"/>
      <c r="I84" s="133"/>
      <c r="J84" s="143">
        <f t="shared" si="2"/>
        <v>0</v>
      </c>
      <c r="K84" s="143">
        <f t="shared" si="3"/>
        <v>0</v>
      </c>
      <c r="L84" s="143">
        <f t="shared" si="20"/>
        <v>0</v>
      </c>
      <c r="M84" s="142">
        <f>IFERROR(VLOOKUP(B84,Dropdowns!$AQ$2:$AS$45,3,FALSE),0)</f>
        <v>0</v>
      </c>
      <c r="N84" s="124">
        <f t="shared" si="21"/>
        <v>0</v>
      </c>
      <c r="O84" s="135">
        <f t="shared" si="1"/>
        <v>0</v>
      </c>
      <c r="P84" s="135">
        <f t="shared" si="5"/>
        <v>0</v>
      </c>
    </row>
    <row r="85" spans="1:16">
      <c r="A85" s="133"/>
      <c r="B85" s="133" t="s">
        <v>677</v>
      </c>
      <c r="C85" s="133"/>
      <c r="D85" s="155">
        <f>IFERROR(VLOOKUP(B85,Dropdowns!$AQ$2:$AS$45,2,FALSE),0)</f>
        <v>0</v>
      </c>
      <c r="E85" s="134">
        <f t="shared" si="6"/>
        <v>0</v>
      </c>
      <c r="F85" s="162"/>
      <c r="G85" s="161"/>
      <c r="H85" s="133"/>
      <c r="I85" s="133"/>
      <c r="J85" s="143">
        <f t="shared" si="2"/>
        <v>0</v>
      </c>
      <c r="K85" s="143">
        <f t="shared" si="3"/>
        <v>0</v>
      </c>
      <c r="L85" s="143">
        <f t="shared" si="20"/>
        <v>0</v>
      </c>
      <c r="M85" s="142">
        <f>IFERROR(VLOOKUP(B85,Dropdowns!$AQ$2:$AS$45,3,FALSE),0)</f>
        <v>0</v>
      </c>
      <c r="N85" s="124">
        <f t="shared" si="21"/>
        <v>0</v>
      </c>
      <c r="O85" s="135">
        <f t="shared" si="1"/>
        <v>0</v>
      </c>
      <c r="P85" s="135">
        <f t="shared" si="5"/>
        <v>0</v>
      </c>
    </row>
    <row r="86" spans="1:16">
      <c r="A86" s="133"/>
      <c r="B86" s="133" t="s">
        <v>677</v>
      </c>
      <c r="C86" s="133"/>
      <c r="D86" s="155">
        <f>IFERROR(VLOOKUP(B86,Dropdowns!$AQ$2:$AS$45,2,FALSE),0)</f>
        <v>0</v>
      </c>
      <c r="E86" s="134">
        <f t="shared" si="6"/>
        <v>0</v>
      </c>
      <c r="F86" s="162"/>
      <c r="G86" s="161"/>
      <c r="H86" s="133"/>
      <c r="I86" s="133"/>
      <c r="J86" s="143">
        <f t="shared" si="2"/>
        <v>0</v>
      </c>
      <c r="K86" s="143">
        <f t="shared" si="3"/>
        <v>0</v>
      </c>
      <c r="L86" s="143">
        <f t="shared" si="20"/>
        <v>0</v>
      </c>
      <c r="M86" s="142">
        <f>IFERROR(VLOOKUP(B86,Dropdowns!$AQ$2:$AS$45,3,FALSE),0)</f>
        <v>0</v>
      </c>
      <c r="N86" s="124">
        <f t="shared" si="21"/>
        <v>0</v>
      </c>
      <c r="O86" s="135">
        <f t="shared" si="1"/>
        <v>0</v>
      </c>
      <c r="P86" s="135">
        <f t="shared" si="5"/>
        <v>0</v>
      </c>
    </row>
  </sheetData>
  <sheetProtection algorithmName="SHA-512" hashValue="IyUNw/mPHiFgIJ00kh+NSiVv+TYVdfs5XxX8IobLmFQfNp82hGDte66Dwz7px5SIKoIyaste9o2j2aSImIqCFA==" saltValue="GLBZqOFEV/eCh1krxvCVyg==" spinCount="100000" sheet="1" objects="1" scenarios="1" selectLockedCells="1"/>
  <mergeCells count="31">
    <mergeCell ref="N29:P29"/>
    <mergeCell ref="N32:P32"/>
    <mergeCell ref="D23:D24"/>
    <mergeCell ref="E23:E24"/>
    <mergeCell ref="A29:D29"/>
    <mergeCell ref="A6:B6"/>
    <mergeCell ref="A35:D35"/>
    <mergeCell ref="N35:P35"/>
    <mergeCell ref="A23:A24"/>
    <mergeCell ref="B23:B24"/>
    <mergeCell ref="C23:C24"/>
    <mergeCell ref="A9:B9"/>
    <mergeCell ref="F23:F24"/>
    <mergeCell ref="A12:B12"/>
    <mergeCell ref="A22:D22"/>
    <mergeCell ref="F15:F16"/>
    <mergeCell ref="A15:A16"/>
    <mergeCell ref="B15:B16"/>
    <mergeCell ref="C15:C16"/>
    <mergeCell ref="D15:D16"/>
    <mergeCell ref="E15:E16"/>
    <mergeCell ref="A14:D14"/>
    <mergeCell ref="E29:M29"/>
    <mergeCell ref="E35:M35"/>
    <mergeCell ref="A32:D32"/>
    <mergeCell ref="E32:M32"/>
    <mergeCell ref="A19:A20"/>
    <mergeCell ref="B19:B20"/>
    <mergeCell ref="C19:C20"/>
    <mergeCell ref="D19:D20"/>
    <mergeCell ref="A18:D18"/>
  </mergeCells>
  <conditionalFormatting sqref="B25 E34 L37:L86">
    <cfRule type="expression" dxfId="6" priority="4" stopIfTrue="1">
      <formula>AND(B25&gt;0,B25&lt;=C25)</formula>
    </cfRule>
    <cfRule type="expression" dxfId="5" priority="5" stopIfTrue="1">
      <formula>AND(B25&gt;0,B25&gt;C25)</formula>
    </cfRule>
  </conditionalFormatting>
  <conditionalFormatting sqref="F37:F86">
    <cfRule type="expression" dxfId="4" priority="7" stopIfTrue="1">
      <formula>AND(NOT(ISBLANK(E37)),NOT(EXACT(D37,E37)))</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AACFBB8-72E4-45F9-BFCA-FC3F97395CCE}">
          <x14:formula1>
            <xm:f>Dropdowns!$AQ$2:$AQ$45</xm:f>
          </x14:formula1>
          <xm:sqref>B37:B86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6</vt:i4>
      </vt:variant>
    </vt:vector>
  </HeadingPairs>
  <TitlesOfParts>
    <vt:vector size="23" baseType="lpstr">
      <vt:lpstr>Sprachauswahl</vt:lpstr>
      <vt:lpstr>Informazioni_Richiedente</vt:lpstr>
      <vt:lpstr>Antragsteller_Daten</vt:lpstr>
      <vt:lpstr>Infos_Demandeur</vt:lpstr>
      <vt:lpstr>Informazioni sul progetto</vt:lpstr>
      <vt:lpstr>Förderrechner</vt:lpstr>
      <vt:lpstr>Informations sur le projet</vt:lpstr>
      <vt:lpstr>Berechnung_Ersatz_Ventilatoren</vt:lpstr>
      <vt:lpstr>Berechnung_Beleuchtung</vt:lpstr>
      <vt:lpstr>Efficienza_Motore Ventilatore</vt:lpstr>
      <vt:lpstr>Efficacité_Moteur Ventilateur</vt:lpstr>
      <vt:lpstr>Motoren_Ventilatoreneffizienz</vt:lpstr>
      <vt:lpstr>Import</vt:lpstr>
      <vt:lpstr>Export</vt:lpstr>
      <vt:lpstr>Dropdowns</vt:lpstr>
      <vt:lpstr>Standardprofile</vt:lpstr>
      <vt:lpstr>Adresse_hidden</vt:lpstr>
      <vt:lpstr>Antragsteller_Daten!Druckbereich</vt:lpstr>
      <vt:lpstr>Förderrechner!Druckbereich</vt:lpstr>
      <vt:lpstr>'Informations sur le projet'!Druckbereich</vt:lpstr>
      <vt:lpstr>'Informazioni sul progetto'!Druckbereich</vt:lpstr>
      <vt:lpstr>Informazioni_Richiedente!Druckbereich</vt:lpstr>
      <vt:lpstr>Infos_Demandeur!Druckbereich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 Forster</dc:creator>
  <cp:lastModifiedBy>Manuela Wymann</cp:lastModifiedBy>
  <cp:lastPrinted>2018-08-14T08:00:07Z</cp:lastPrinted>
  <dcterms:created xsi:type="dcterms:W3CDTF">2014-04-01T10:17:00Z</dcterms:created>
  <dcterms:modified xsi:type="dcterms:W3CDTF">2025-09-30T09:56:37Z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5165bb29-ffc6-4040-a64c-742d97b1f0bd</vt:lpwstr>
  </property>
</Properties>
</file>